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rivate\BOOTCAMP\"/>
    </mc:Choice>
  </mc:AlternateContent>
  <xr:revisionPtr revIDLastSave="0" documentId="13_ncr:1_{4922EDD1-D189-49FE-B459-35D902C792A5}" xr6:coauthVersionLast="47" xr6:coauthVersionMax="47" xr10:uidLastSave="{00000000-0000-0000-0000-000000000000}"/>
  <bookViews>
    <workbookView xWindow="30960" yWindow="1725" windowWidth="21990" windowHeight="12255" firstSheet="1" activeTab="3" xr2:uid="{00000000-000D-0000-FFFF-FFFF00000000}"/>
  </bookViews>
  <sheets>
    <sheet name="Piviot1_Category" sheetId="12" r:id="rId1"/>
    <sheet name="Pivot2_Sub_Category" sheetId="11" r:id="rId2"/>
    <sheet name="Pivot3_DateCreated" sheetId="17" r:id="rId3"/>
    <sheet name="Kickstarter" sheetId="1" r:id="rId4"/>
    <sheet name="Bonus" sheetId="18" r:id="rId5"/>
    <sheet name="BONUS_SA" sheetId="19" r:id="rId6"/>
  </sheets>
  <definedNames>
    <definedName name="_xlnm._FilterDatabase" localSheetId="5" hidden="1">BONUS_SA!$G$1:$H$1</definedName>
    <definedName name="_xlnm._FilterDatabase" localSheetId="3" hidden="1">Kickstarter!$D$1:$T$4115</definedName>
    <definedName name="backers">Kickstarter!$N1048571:$N4107</definedName>
    <definedName name="state">Kickstarter!$F$2:$F$4114</definedName>
  </definedNames>
  <calcPr calcId="191029"/>
  <pivotCaches>
    <pivotCache cacheId="5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115" i="1" l="1"/>
  <c r="J4114" i="1"/>
  <c r="J4113" i="1"/>
  <c r="J4110" i="1"/>
  <c r="J4109" i="1"/>
  <c r="J4106" i="1"/>
  <c r="J4105" i="1"/>
  <c r="J4101" i="1"/>
  <c r="J4098" i="1"/>
  <c r="J4096" i="1"/>
  <c r="J4095" i="1"/>
  <c r="J4093" i="1"/>
  <c r="J4092" i="1"/>
  <c r="J4090" i="1"/>
  <c r="J4088" i="1"/>
  <c r="J4087" i="1"/>
  <c r="J4086" i="1"/>
  <c r="J4085" i="1"/>
  <c r="J4082" i="1"/>
  <c r="J4081" i="1"/>
  <c r="J4077" i="1"/>
  <c r="J4076" i="1"/>
  <c r="J4075" i="1"/>
  <c r="J4074" i="1"/>
  <c r="J4072" i="1"/>
  <c r="J4071" i="1"/>
  <c r="J4067" i="1"/>
  <c r="J4066" i="1"/>
  <c r="J4060" i="1"/>
  <c r="J4059" i="1"/>
  <c r="J4058" i="1"/>
  <c r="J4054" i="1"/>
  <c r="J4052" i="1"/>
  <c r="J4040" i="1"/>
  <c r="J4032" i="1"/>
  <c r="J4030" i="1"/>
  <c r="J4029" i="1"/>
  <c r="J4028" i="1"/>
  <c r="J4021" i="1"/>
  <c r="J4020" i="1"/>
  <c r="J4015" i="1"/>
  <c r="J4010" i="1"/>
  <c r="J4009" i="1"/>
  <c r="J4007" i="1"/>
  <c r="J4005" i="1"/>
  <c r="J4004" i="1"/>
  <c r="J4003" i="1"/>
  <c r="J4000" i="1"/>
  <c r="J3999" i="1"/>
  <c r="J3998" i="1"/>
  <c r="J3996" i="1"/>
  <c r="J3992" i="1"/>
  <c r="J3991" i="1"/>
  <c r="J3990" i="1"/>
  <c r="J3987" i="1"/>
  <c r="J3986" i="1"/>
  <c r="J3982" i="1"/>
  <c r="J3980" i="1"/>
  <c r="J3978" i="1"/>
  <c r="J3976" i="1"/>
  <c r="J3974" i="1"/>
  <c r="J3969" i="1"/>
  <c r="J3967" i="1"/>
  <c r="J3966" i="1"/>
  <c r="J3964" i="1"/>
  <c r="J3962" i="1"/>
  <c r="J3961" i="1"/>
  <c r="J3960" i="1"/>
  <c r="J3957" i="1"/>
  <c r="J3952" i="1"/>
  <c r="J3949" i="1"/>
  <c r="J3947" i="1"/>
  <c r="J3944" i="1"/>
  <c r="J3937" i="1"/>
  <c r="J3929" i="1"/>
  <c r="J3923" i="1"/>
  <c r="J3922" i="1"/>
  <c r="J3919" i="1"/>
  <c r="J3918" i="1"/>
  <c r="J3917" i="1"/>
  <c r="J3916" i="1"/>
  <c r="J3909" i="1"/>
  <c r="J3908" i="1"/>
  <c r="J3907" i="1"/>
  <c r="J3905" i="1"/>
  <c r="J3904" i="1"/>
  <c r="J3903" i="1"/>
  <c r="J3902" i="1"/>
  <c r="J3900" i="1"/>
  <c r="J3899" i="1"/>
  <c r="J3898" i="1"/>
  <c r="J3897" i="1"/>
  <c r="J3894" i="1"/>
  <c r="J3890" i="1"/>
  <c r="J3889" i="1"/>
  <c r="J3873" i="1"/>
  <c r="J3869" i="1"/>
  <c r="J3868" i="1"/>
  <c r="J3863" i="1"/>
  <c r="J3861" i="1"/>
  <c r="J3857" i="1"/>
  <c r="J3853" i="1"/>
  <c r="J3852" i="1"/>
  <c r="J3809" i="1"/>
  <c r="J3804" i="1"/>
  <c r="J3793" i="1"/>
  <c r="J3749" i="1"/>
  <c r="J3746" i="1"/>
  <c r="J3745" i="1"/>
  <c r="J3742" i="1"/>
  <c r="J3741" i="1"/>
  <c r="J3740" i="1"/>
  <c r="J3738" i="1"/>
  <c r="J3736" i="1"/>
  <c r="J3735" i="1"/>
  <c r="J3732" i="1"/>
  <c r="J3647" i="1"/>
  <c r="J3643" i="1"/>
  <c r="J3642" i="1"/>
  <c r="J3640" i="1"/>
  <c r="J3639" i="1"/>
  <c r="J3637" i="1"/>
  <c r="J3632" i="1"/>
  <c r="J3205" i="1"/>
  <c r="J3203" i="1"/>
  <c r="J3197" i="1"/>
  <c r="J3193" i="1"/>
  <c r="J3192" i="1"/>
  <c r="J3144" i="1"/>
  <c r="J3139" i="1"/>
  <c r="J3136" i="1"/>
  <c r="J3131" i="1"/>
  <c r="J3123" i="1"/>
  <c r="J3119" i="1"/>
  <c r="J3108" i="1"/>
  <c r="J3106" i="1"/>
  <c r="J3103" i="1"/>
  <c r="J3101" i="1"/>
  <c r="J3095" i="1"/>
  <c r="J3071" i="1"/>
  <c r="J3065" i="1"/>
  <c r="J3053" i="1"/>
  <c r="J2957" i="1"/>
  <c r="J2951" i="1"/>
  <c r="J2948" i="1"/>
  <c r="J2945" i="1"/>
  <c r="J2922" i="1"/>
  <c r="J2919" i="1"/>
  <c r="J2917" i="1"/>
  <c r="J2913" i="1"/>
  <c r="J2909" i="1"/>
  <c r="J2907" i="1"/>
  <c r="J2906" i="1"/>
  <c r="J2898" i="1"/>
  <c r="J2892" i="1"/>
  <c r="J2891" i="1"/>
  <c r="J2889" i="1"/>
  <c r="J2880" i="1"/>
  <c r="J2875" i="1"/>
  <c r="J2874" i="1"/>
  <c r="J2869" i="1"/>
  <c r="J2866" i="1"/>
  <c r="J2862" i="1"/>
  <c r="J2861" i="1"/>
  <c r="J2860" i="1"/>
  <c r="J2858" i="1"/>
  <c r="J2856" i="1"/>
  <c r="J2853" i="1"/>
  <c r="J2849" i="1"/>
  <c r="J2845" i="1"/>
  <c r="J2844" i="1"/>
  <c r="J2843" i="1"/>
  <c r="J2781" i="1"/>
  <c r="J2779" i="1"/>
  <c r="J2776" i="1"/>
  <c r="J2769" i="1"/>
  <c r="J2767" i="1"/>
  <c r="J2766" i="1"/>
  <c r="J2764" i="1"/>
  <c r="J2761" i="1"/>
  <c r="J2760" i="1"/>
  <c r="J2759" i="1"/>
  <c r="J2755" i="1"/>
  <c r="J2754" i="1"/>
  <c r="J2748" i="1"/>
  <c r="J2744" i="1"/>
  <c r="J2703" i="1"/>
  <c r="J2694" i="1"/>
  <c r="J2678" i="1"/>
  <c r="J2649" i="1"/>
  <c r="J2643" i="1"/>
  <c r="J2600" i="1"/>
  <c r="J2599" i="1"/>
  <c r="J2593" i="1"/>
  <c r="J2592" i="1"/>
  <c r="J2588" i="1"/>
  <c r="J2585" i="1"/>
  <c r="J2514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4" i="1"/>
  <c r="J2443" i="1"/>
  <c r="J2432" i="1"/>
  <c r="J2427" i="1"/>
  <c r="J2421" i="1"/>
  <c r="J2419" i="1"/>
  <c r="J2415" i="1"/>
  <c r="J2408" i="1"/>
  <c r="J2405" i="1"/>
  <c r="J2400" i="1"/>
  <c r="J2394" i="1"/>
  <c r="J2386" i="1"/>
  <c r="J2384" i="1"/>
  <c r="J2379" i="1"/>
  <c r="J2378" i="1"/>
  <c r="J2373" i="1"/>
  <c r="J2367" i="1"/>
  <c r="J2360" i="1"/>
  <c r="J2355" i="1"/>
  <c r="J2354" i="1"/>
  <c r="J2349" i="1"/>
  <c r="J2347" i="1"/>
  <c r="J2346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7" i="1"/>
  <c r="J2324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1" i="1"/>
  <c r="J2151" i="1"/>
  <c r="J2145" i="1"/>
  <c r="J2140" i="1"/>
  <c r="J2135" i="1"/>
  <c r="J2131" i="1"/>
  <c r="J2126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0" i="1"/>
  <c r="J1997" i="1"/>
  <c r="J1996" i="1"/>
  <c r="J1995" i="1"/>
  <c r="J1994" i="1"/>
  <c r="J1993" i="1"/>
  <c r="J1992" i="1"/>
  <c r="J1988" i="1"/>
  <c r="J1987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05" i="1"/>
  <c r="J1904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72" i="1"/>
  <c r="J1865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1" i="1"/>
  <c r="J1817" i="1"/>
  <c r="J1811" i="1"/>
  <c r="J1804" i="1"/>
  <c r="J1801" i="1"/>
  <c r="J1795" i="1"/>
  <c r="J1793" i="1"/>
  <c r="J1788" i="1"/>
  <c r="J1779" i="1"/>
  <c r="J1776" i="1"/>
  <c r="J1773" i="1"/>
  <c r="J1768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39" i="1"/>
  <c r="J1738" i="1"/>
  <c r="J1737" i="1"/>
  <c r="J1736" i="1"/>
  <c r="J1734" i="1"/>
  <c r="J1733" i="1"/>
  <c r="J1732" i="1"/>
  <c r="J1730" i="1"/>
  <c r="J1729" i="1"/>
  <c r="J1722" i="1"/>
  <c r="J1721" i="1"/>
  <c r="J1718" i="1"/>
  <c r="J1715" i="1"/>
  <c r="J1711" i="1"/>
  <c r="J1707" i="1"/>
  <c r="J1706" i="1"/>
  <c r="J1695" i="1"/>
  <c r="J1692" i="1"/>
  <c r="J1691" i="1"/>
  <c r="J1690" i="1"/>
  <c r="J1685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598" i="1"/>
  <c r="J1596" i="1"/>
  <c r="J1591" i="1"/>
  <c r="J1588" i="1"/>
  <c r="J1587" i="1"/>
  <c r="J1586" i="1"/>
  <c r="J1584" i="1"/>
  <c r="J1583" i="1"/>
  <c r="J1582" i="1"/>
  <c r="J1574" i="1"/>
  <c r="J1567" i="1"/>
  <c r="J1564" i="1"/>
  <c r="J1562" i="1"/>
  <c r="J1559" i="1"/>
  <c r="J1558" i="1"/>
  <c r="J1553" i="1"/>
  <c r="J1548" i="1"/>
  <c r="J1547" i="1"/>
  <c r="J1546" i="1"/>
  <c r="J1545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8" i="1"/>
  <c r="J1497" i="1"/>
  <c r="J1495" i="1"/>
  <c r="J1494" i="1"/>
  <c r="J1493" i="1"/>
  <c r="J1492" i="1"/>
  <c r="J1486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56" i="1"/>
  <c r="J1444" i="1"/>
  <c r="J1439" i="1"/>
  <c r="J1430" i="1"/>
  <c r="J1428" i="1"/>
  <c r="J1420" i="1"/>
  <c r="J1419" i="1"/>
  <c r="J1417" i="1"/>
  <c r="J1415" i="1"/>
  <c r="J1413" i="1"/>
  <c r="J1411" i="1"/>
  <c r="J1410" i="1"/>
  <c r="J1409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35" i="1"/>
  <c r="J1314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1" i="1"/>
  <c r="J1240" i="1"/>
  <c r="J1238" i="1"/>
  <c r="J1235" i="1"/>
  <c r="J1231" i="1"/>
  <c r="J1229" i="1"/>
  <c r="J1227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52" i="1"/>
  <c r="J1144" i="1"/>
  <c r="J1137" i="1"/>
  <c r="J1135" i="1"/>
  <c r="J1130" i="1"/>
  <c r="J1128" i="1"/>
  <c r="J1127" i="1"/>
  <c r="J1124" i="1"/>
  <c r="J1121" i="1"/>
  <c r="J1120" i="1"/>
  <c r="J1119" i="1"/>
  <c r="J1115" i="1"/>
  <c r="J1113" i="1"/>
  <c r="J1102" i="1"/>
  <c r="J1094" i="1"/>
  <c r="J1089" i="1"/>
  <c r="J1077" i="1"/>
  <c r="J1071" i="1"/>
  <c r="J1067" i="1"/>
  <c r="J1065" i="1"/>
  <c r="J1063" i="1"/>
  <c r="J1061" i="1"/>
  <c r="J1057" i="1"/>
  <c r="J1056" i="1"/>
  <c r="J1055" i="1"/>
  <c r="J1052" i="1"/>
  <c r="J1049" i="1"/>
  <c r="J1048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08" i="1"/>
  <c r="J998" i="1"/>
  <c r="J979" i="1"/>
  <c r="J964" i="1"/>
  <c r="J950" i="1"/>
  <c r="J945" i="1"/>
  <c r="J941" i="1"/>
  <c r="J939" i="1"/>
  <c r="J938" i="1"/>
  <c r="J937" i="1"/>
  <c r="J935" i="1"/>
  <c r="J933" i="1"/>
  <c r="J926" i="1"/>
  <c r="J918" i="1"/>
  <c r="J916" i="1"/>
  <c r="J914" i="1"/>
  <c r="J910" i="1"/>
  <c r="J909" i="1"/>
  <c r="J900" i="1"/>
  <c r="J899" i="1"/>
  <c r="J895" i="1"/>
  <c r="J892" i="1"/>
  <c r="J890" i="1"/>
  <c r="J889" i="1"/>
  <c r="J887" i="1"/>
  <c r="J886" i="1"/>
  <c r="J884" i="1"/>
  <c r="J883" i="1"/>
  <c r="J881" i="1"/>
  <c r="J879" i="1"/>
  <c r="J876" i="1"/>
  <c r="J875" i="1"/>
  <c r="J868" i="1"/>
  <c r="J867" i="1"/>
  <c r="J865" i="1"/>
  <c r="J863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79" i="1"/>
  <c r="J774" i="1"/>
  <c r="J771" i="1"/>
  <c r="J770" i="1"/>
  <c r="J768" i="1"/>
  <c r="J764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12" i="1"/>
  <c r="J687" i="1"/>
  <c r="J683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38" i="1"/>
  <c r="J619" i="1"/>
  <c r="J606" i="1"/>
  <c r="J600" i="1"/>
  <c r="J586" i="1"/>
  <c r="J582" i="1"/>
  <c r="J574" i="1"/>
  <c r="J571" i="1"/>
  <c r="J551" i="1"/>
  <c r="J543" i="1"/>
  <c r="J516" i="1"/>
  <c r="J492" i="1"/>
  <c r="J479" i="1"/>
  <c r="J477" i="1"/>
  <c r="J476" i="1"/>
  <c r="J451" i="1"/>
  <c r="J450" i="1"/>
  <c r="J446" i="1"/>
  <c r="J438" i="1"/>
  <c r="J436" i="1"/>
  <c r="J435" i="1"/>
  <c r="J433" i="1"/>
  <c r="J432" i="1"/>
  <c r="J426" i="1"/>
  <c r="J422" i="1"/>
  <c r="J241" i="1"/>
  <c r="J236" i="1"/>
  <c r="J234" i="1"/>
  <c r="J231" i="1"/>
  <c r="J224" i="1"/>
  <c r="J217" i="1"/>
  <c r="J205" i="1"/>
  <c r="J199" i="1"/>
  <c r="J198" i="1"/>
  <c r="J196" i="1"/>
  <c r="J195" i="1"/>
  <c r="J190" i="1"/>
  <c r="J186" i="1"/>
  <c r="J184" i="1"/>
  <c r="J182" i="1"/>
  <c r="J181" i="1"/>
  <c r="J178" i="1"/>
  <c r="J171" i="1"/>
  <c r="J164" i="1"/>
  <c r="J156" i="1"/>
  <c r="J147" i="1"/>
  <c r="J144" i="1"/>
  <c r="J138" i="1"/>
  <c r="J137" i="1"/>
  <c r="J133" i="1"/>
  <c r="J126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L4115" i="1"/>
  <c r="L4114" i="1"/>
  <c r="L4113" i="1"/>
  <c r="L4110" i="1"/>
  <c r="L4109" i="1"/>
  <c r="L4106" i="1"/>
  <c r="L4105" i="1"/>
  <c r="L4101" i="1"/>
  <c r="L4098" i="1"/>
  <c r="L4096" i="1"/>
  <c r="L4095" i="1"/>
  <c r="L4093" i="1"/>
  <c r="L4092" i="1"/>
  <c r="L4090" i="1"/>
  <c r="L4088" i="1"/>
  <c r="L4087" i="1"/>
  <c r="L4086" i="1"/>
  <c r="L4085" i="1"/>
  <c r="L4082" i="1"/>
  <c r="L4081" i="1"/>
  <c r="L4077" i="1"/>
  <c r="L4076" i="1"/>
  <c r="L4075" i="1"/>
  <c r="L4074" i="1"/>
  <c r="L4072" i="1"/>
  <c r="L4071" i="1"/>
  <c r="L4067" i="1"/>
  <c r="L4066" i="1"/>
  <c r="L4060" i="1"/>
  <c r="L4059" i="1"/>
  <c r="L4058" i="1"/>
  <c r="L4054" i="1"/>
  <c r="L4052" i="1"/>
  <c r="L4040" i="1"/>
  <c r="L4032" i="1"/>
  <c r="L4030" i="1"/>
  <c r="L4029" i="1"/>
  <c r="L4028" i="1"/>
  <c r="L4021" i="1"/>
  <c r="L4020" i="1"/>
  <c r="L4015" i="1"/>
  <c r="L4010" i="1"/>
  <c r="L4009" i="1"/>
  <c r="L4007" i="1"/>
  <c r="L4005" i="1"/>
  <c r="L4004" i="1"/>
  <c r="L4003" i="1"/>
  <c r="L4000" i="1"/>
  <c r="L3999" i="1"/>
  <c r="L3998" i="1"/>
  <c r="L3996" i="1"/>
  <c r="L3992" i="1"/>
  <c r="L3991" i="1"/>
  <c r="L3990" i="1"/>
  <c r="L3987" i="1"/>
  <c r="L3986" i="1"/>
  <c r="L3982" i="1"/>
  <c r="L3980" i="1"/>
  <c r="L3978" i="1"/>
  <c r="L3976" i="1"/>
  <c r="L3974" i="1"/>
  <c r="L3969" i="1"/>
  <c r="L3967" i="1"/>
  <c r="L3966" i="1"/>
  <c r="L3964" i="1"/>
  <c r="L3962" i="1"/>
  <c r="L3961" i="1"/>
  <c r="L3960" i="1"/>
  <c r="L3957" i="1"/>
  <c r="L3952" i="1"/>
  <c r="L3949" i="1"/>
  <c r="L3947" i="1"/>
  <c r="L3944" i="1"/>
  <c r="L3937" i="1"/>
  <c r="L3929" i="1"/>
  <c r="L3923" i="1"/>
  <c r="L3922" i="1"/>
  <c r="L3919" i="1"/>
  <c r="L3918" i="1"/>
  <c r="L3917" i="1"/>
  <c r="L3916" i="1"/>
  <c r="L3909" i="1"/>
  <c r="L3908" i="1"/>
  <c r="L3907" i="1"/>
  <c r="L3905" i="1"/>
  <c r="L3904" i="1"/>
  <c r="L3903" i="1"/>
  <c r="L3902" i="1"/>
  <c r="L3900" i="1"/>
  <c r="L3899" i="1"/>
  <c r="L3898" i="1"/>
  <c r="L3897" i="1"/>
  <c r="L3894" i="1"/>
  <c r="L3890" i="1"/>
  <c r="L3889" i="1"/>
  <c r="L3873" i="1"/>
  <c r="L3869" i="1"/>
  <c r="L3868" i="1"/>
  <c r="L3863" i="1"/>
  <c r="L3861" i="1"/>
  <c r="L3857" i="1"/>
  <c r="L3853" i="1"/>
  <c r="L3852" i="1"/>
  <c r="L3809" i="1"/>
  <c r="L3804" i="1"/>
  <c r="L3793" i="1"/>
  <c r="L3749" i="1"/>
  <c r="L3746" i="1"/>
  <c r="L3745" i="1"/>
  <c r="L3742" i="1"/>
  <c r="L3741" i="1"/>
  <c r="L3740" i="1"/>
  <c r="L3738" i="1"/>
  <c r="L3736" i="1"/>
  <c r="L3735" i="1"/>
  <c r="L3732" i="1"/>
  <c r="L3647" i="1"/>
  <c r="L3643" i="1"/>
  <c r="L3642" i="1"/>
  <c r="L3640" i="1"/>
  <c r="L3639" i="1"/>
  <c r="L3637" i="1"/>
  <c r="L3632" i="1"/>
  <c r="L3205" i="1"/>
  <c r="L3203" i="1"/>
  <c r="L3197" i="1"/>
  <c r="L3193" i="1"/>
  <c r="L3192" i="1"/>
  <c r="L3144" i="1"/>
  <c r="L3139" i="1"/>
  <c r="L3136" i="1"/>
  <c r="L3131" i="1"/>
  <c r="L3123" i="1"/>
  <c r="L3119" i="1"/>
  <c r="L3108" i="1"/>
  <c r="L3106" i="1"/>
  <c r="L3103" i="1"/>
  <c r="L3101" i="1"/>
  <c r="L3095" i="1"/>
  <c r="L3071" i="1"/>
  <c r="L3065" i="1"/>
  <c r="L3053" i="1"/>
  <c r="L2957" i="1"/>
  <c r="L2951" i="1"/>
  <c r="L2948" i="1"/>
  <c r="L2945" i="1"/>
  <c r="L2922" i="1"/>
  <c r="L2919" i="1"/>
  <c r="L2917" i="1"/>
  <c r="L2913" i="1"/>
  <c r="L2909" i="1"/>
  <c r="L2907" i="1"/>
  <c r="L2906" i="1"/>
  <c r="L2898" i="1"/>
  <c r="L2892" i="1"/>
  <c r="L2891" i="1"/>
  <c r="L2889" i="1"/>
  <c r="L2880" i="1"/>
  <c r="L2875" i="1"/>
  <c r="L2874" i="1"/>
  <c r="L2869" i="1"/>
  <c r="L2866" i="1"/>
  <c r="L2862" i="1"/>
  <c r="L2861" i="1"/>
  <c r="L2860" i="1"/>
  <c r="L2858" i="1"/>
  <c r="L2856" i="1"/>
  <c r="L2853" i="1"/>
  <c r="L2849" i="1"/>
  <c r="L2845" i="1"/>
  <c r="L2844" i="1"/>
  <c r="L2843" i="1"/>
  <c r="L2781" i="1"/>
  <c r="L2779" i="1"/>
  <c r="L2776" i="1"/>
  <c r="L2769" i="1"/>
  <c r="L2767" i="1"/>
  <c r="L2766" i="1"/>
  <c r="L2764" i="1"/>
  <c r="L2761" i="1"/>
  <c r="L2760" i="1"/>
  <c r="L2759" i="1"/>
  <c r="L2755" i="1"/>
  <c r="L2754" i="1"/>
  <c r="L2748" i="1"/>
  <c r="L2744" i="1"/>
  <c r="L2703" i="1"/>
  <c r="L2694" i="1"/>
  <c r="L2678" i="1"/>
  <c r="L2649" i="1"/>
  <c r="L2643" i="1"/>
  <c r="L2600" i="1"/>
  <c r="L2599" i="1"/>
  <c r="L2593" i="1"/>
  <c r="L2592" i="1"/>
  <c r="L2588" i="1"/>
  <c r="L2585" i="1"/>
  <c r="L2514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4" i="1"/>
  <c r="L2443" i="1"/>
  <c r="L2432" i="1"/>
  <c r="L2427" i="1"/>
  <c r="L2421" i="1"/>
  <c r="L2419" i="1"/>
  <c r="L2415" i="1"/>
  <c r="L2408" i="1"/>
  <c r="L2405" i="1"/>
  <c r="L2400" i="1"/>
  <c r="L2394" i="1"/>
  <c r="L2386" i="1"/>
  <c r="L2384" i="1"/>
  <c r="L2379" i="1"/>
  <c r="L2378" i="1"/>
  <c r="L2373" i="1"/>
  <c r="L2367" i="1"/>
  <c r="L2360" i="1"/>
  <c r="L2355" i="1"/>
  <c r="L2354" i="1"/>
  <c r="L2349" i="1"/>
  <c r="L2347" i="1"/>
  <c r="L2346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7" i="1"/>
  <c r="L2324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1" i="1"/>
  <c r="L2151" i="1"/>
  <c r="L2145" i="1"/>
  <c r="L2140" i="1"/>
  <c r="L2135" i="1"/>
  <c r="L2131" i="1"/>
  <c r="L2126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0" i="1"/>
  <c r="L1997" i="1"/>
  <c r="L1996" i="1"/>
  <c r="L1995" i="1"/>
  <c r="L1994" i="1"/>
  <c r="L1993" i="1"/>
  <c r="L1992" i="1"/>
  <c r="L1988" i="1"/>
  <c r="L1987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05" i="1"/>
  <c r="L1904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72" i="1"/>
  <c r="L1865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1" i="1"/>
  <c r="L1817" i="1"/>
  <c r="L1811" i="1"/>
  <c r="L1804" i="1"/>
  <c r="L1801" i="1"/>
  <c r="L1795" i="1"/>
  <c r="L1793" i="1"/>
  <c r="L1788" i="1"/>
  <c r="L1779" i="1"/>
  <c r="L1776" i="1"/>
  <c r="L1773" i="1"/>
  <c r="L1768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39" i="1"/>
  <c r="L1738" i="1"/>
  <c r="L1737" i="1"/>
  <c r="L1736" i="1"/>
  <c r="L1734" i="1"/>
  <c r="L1733" i="1"/>
  <c r="L1732" i="1"/>
  <c r="L1730" i="1"/>
  <c r="L1729" i="1"/>
  <c r="L1722" i="1"/>
  <c r="L1721" i="1"/>
  <c r="L1718" i="1"/>
  <c r="L1715" i="1"/>
  <c r="L1711" i="1"/>
  <c r="L1707" i="1"/>
  <c r="L1706" i="1"/>
  <c r="L1695" i="1"/>
  <c r="L1692" i="1"/>
  <c r="L1691" i="1"/>
  <c r="L1690" i="1"/>
  <c r="L1685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598" i="1"/>
  <c r="L1596" i="1"/>
  <c r="L1591" i="1"/>
  <c r="L1588" i="1"/>
  <c r="L1587" i="1"/>
  <c r="L1586" i="1"/>
  <c r="L1584" i="1"/>
  <c r="L1583" i="1"/>
  <c r="L1582" i="1"/>
  <c r="L1574" i="1"/>
  <c r="L1567" i="1"/>
  <c r="L1564" i="1"/>
  <c r="L1562" i="1"/>
  <c r="L1559" i="1"/>
  <c r="L1558" i="1"/>
  <c r="L1553" i="1"/>
  <c r="L1548" i="1"/>
  <c r="L1547" i="1"/>
  <c r="L1546" i="1"/>
  <c r="L1545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8" i="1"/>
  <c r="L1497" i="1"/>
  <c r="L1495" i="1"/>
  <c r="L1494" i="1"/>
  <c r="L1493" i="1"/>
  <c r="L1492" i="1"/>
  <c r="L1486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56" i="1"/>
  <c r="L1444" i="1"/>
  <c r="L1439" i="1"/>
  <c r="L1430" i="1"/>
  <c r="L1428" i="1"/>
  <c r="L1420" i="1"/>
  <c r="L1419" i="1"/>
  <c r="L1417" i="1"/>
  <c r="L1415" i="1"/>
  <c r="L1413" i="1"/>
  <c r="L1411" i="1"/>
  <c r="L1410" i="1"/>
  <c r="L1409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35" i="1"/>
  <c r="L1314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1" i="1"/>
  <c r="L1240" i="1"/>
  <c r="L1238" i="1"/>
  <c r="L1235" i="1"/>
  <c r="L1231" i="1"/>
  <c r="L1229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52" i="1"/>
  <c r="L1144" i="1"/>
  <c r="L1137" i="1"/>
  <c r="L1135" i="1"/>
  <c r="L1130" i="1"/>
  <c r="L1128" i="1"/>
  <c r="L1127" i="1"/>
  <c r="L1124" i="1"/>
  <c r="L1121" i="1"/>
  <c r="L1120" i="1"/>
  <c r="L1119" i="1"/>
  <c r="L1115" i="1"/>
  <c r="L1113" i="1"/>
  <c r="L1102" i="1"/>
  <c r="L1094" i="1"/>
  <c r="L1089" i="1"/>
  <c r="L1077" i="1"/>
  <c r="L1071" i="1"/>
  <c r="L1067" i="1"/>
  <c r="L1065" i="1"/>
  <c r="L1063" i="1"/>
  <c r="L1061" i="1"/>
  <c r="L1057" i="1"/>
  <c r="L1056" i="1"/>
  <c r="L1055" i="1"/>
  <c r="L1052" i="1"/>
  <c r="L1049" i="1"/>
  <c r="L1048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08" i="1"/>
  <c r="L998" i="1"/>
  <c r="L979" i="1"/>
  <c r="L964" i="1"/>
  <c r="L950" i="1"/>
  <c r="L945" i="1"/>
  <c r="L941" i="1"/>
  <c r="L939" i="1"/>
  <c r="L938" i="1"/>
  <c r="L937" i="1"/>
  <c r="L935" i="1"/>
  <c r="L933" i="1"/>
  <c r="L926" i="1"/>
  <c r="L918" i="1"/>
  <c r="L916" i="1"/>
  <c r="L914" i="1"/>
  <c r="L910" i="1"/>
  <c r="L909" i="1"/>
  <c r="L900" i="1"/>
  <c r="L899" i="1"/>
  <c r="L895" i="1"/>
  <c r="L892" i="1"/>
  <c r="L890" i="1"/>
  <c r="L889" i="1"/>
  <c r="L887" i="1"/>
  <c r="L886" i="1"/>
  <c r="L884" i="1"/>
  <c r="L883" i="1"/>
  <c r="L881" i="1"/>
  <c r="L879" i="1"/>
  <c r="L876" i="1"/>
  <c r="L875" i="1"/>
  <c r="L868" i="1"/>
  <c r="L867" i="1"/>
  <c r="L865" i="1"/>
  <c r="L863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79" i="1"/>
  <c r="L774" i="1"/>
  <c r="L771" i="1"/>
  <c r="L770" i="1"/>
  <c r="L768" i="1"/>
  <c r="L764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12" i="1"/>
  <c r="L687" i="1"/>
  <c r="L683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38" i="1"/>
  <c r="L619" i="1"/>
  <c r="L606" i="1"/>
  <c r="L600" i="1"/>
  <c r="L586" i="1"/>
  <c r="L582" i="1"/>
  <c r="L574" i="1"/>
  <c r="L571" i="1"/>
  <c r="L551" i="1"/>
  <c r="L543" i="1"/>
  <c r="L516" i="1"/>
  <c r="L492" i="1"/>
  <c r="L479" i="1"/>
  <c r="L477" i="1"/>
  <c r="L476" i="1"/>
  <c r="L451" i="1"/>
  <c r="L450" i="1"/>
  <c r="L446" i="1"/>
  <c r="L438" i="1"/>
  <c r="L436" i="1"/>
  <c r="L435" i="1"/>
  <c r="L433" i="1"/>
  <c r="L432" i="1"/>
  <c r="L426" i="1"/>
  <c r="L422" i="1"/>
  <c r="L241" i="1"/>
  <c r="L236" i="1"/>
  <c r="L234" i="1"/>
  <c r="L231" i="1"/>
  <c r="L224" i="1"/>
  <c r="L217" i="1"/>
  <c r="L205" i="1"/>
  <c r="L199" i="1"/>
  <c r="L198" i="1"/>
  <c r="L196" i="1"/>
  <c r="L195" i="1"/>
  <c r="L190" i="1"/>
  <c r="L186" i="1"/>
  <c r="L184" i="1"/>
  <c r="L182" i="1"/>
  <c r="L181" i="1"/>
  <c r="L178" i="1"/>
  <c r="L171" i="1"/>
  <c r="L164" i="1"/>
  <c r="L156" i="1"/>
  <c r="L147" i="1"/>
  <c r="L144" i="1"/>
  <c r="L138" i="1"/>
  <c r="L137" i="1"/>
  <c r="L133" i="1"/>
  <c r="L126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2" i="1"/>
  <c r="K2" i="19" l="1"/>
  <c r="K7" i="19"/>
  <c r="K6" i="19"/>
  <c r="K5" i="19"/>
  <c r="K4" i="19"/>
  <c r="K3" i="19"/>
  <c r="H392" i="19"/>
  <c r="E3" i="19"/>
  <c r="B932" i="19"/>
  <c r="E6" i="19" s="1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L3337" i="1"/>
  <c r="L250" i="1"/>
  <c r="L3233" i="1"/>
  <c r="L3709" i="1"/>
  <c r="L3030" i="1"/>
  <c r="L3211" i="1"/>
  <c r="L251" i="1"/>
  <c r="L2480" i="1"/>
  <c r="L3612" i="1"/>
  <c r="L2812" i="1"/>
  <c r="L3348" i="1"/>
  <c r="L3613" i="1"/>
  <c r="L524" i="1"/>
  <c r="L3482" i="1"/>
  <c r="L3664" i="1"/>
  <c r="L335" i="1"/>
  <c r="L3495" i="1"/>
  <c r="L3349" i="1"/>
  <c r="L3610" i="1"/>
  <c r="L2786" i="1"/>
  <c r="L2813" i="1"/>
  <c r="L3542" i="1"/>
  <c r="L3557" i="1"/>
  <c r="L3393" i="1"/>
  <c r="L3234" i="1"/>
  <c r="L2481" i="1"/>
  <c r="L3173" i="1"/>
  <c r="L2482" i="1"/>
  <c r="L3350" i="1"/>
  <c r="L336" i="1"/>
  <c r="L3342" i="1"/>
  <c r="L3235" i="1"/>
  <c r="L3236" i="1"/>
  <c r="L3187" i="1"/>
  <c r="L3031" i="1"/>
  <c r="L3401" i="1"/>
  <c r="L3237" i="1"/>
  <c r="L3496" i="1"/>
  <c r="L2483" i="1"/>
  <c r="L2974" i="1"/>
  <c r="L337" i="1"/>
  <c r="L3238" i="1"/>
  <c r="L252" i="1"/>
  <c r="L529" i="1"/>
  <c r="L253" i="1"/>
  <c r="L3351" i="1"/>
  <c r="L384" i="1"/>
  <c r="L254" i="1"/>
  <c r="L2814" i="1"/>
  <c r="L2815" i="1"/>
  <c r="L255" i="1"/>
  <c r="L2484" i="1"/>
  <c r="L2485" i="1"/>
  <c r="L2816" i="1"/>
  <c r="L256" i="1"/>
  <c r="L2486" i="1"/>
  <c r="L2998" i="1"/>
  <c r="L2487" i="1"/>
  <c r="L2488" i="1"/>
  <c r="L245" i="1"/>
  <c r="L2489" i="1"/>
  <c r="L124" i="1"/>
  <c r="L125" i="1"/>
  <c r="L127" i="1"/>
  <c r="L128" i="1"/>
  <c r="L129" i="1"/>
  <c r="L130" i="1"/>
  <c r="L131" i="1"/>
  <c r="L132" i="1"/>
  <c r="L134" i="1"/>
  <c r="L135" i="1"/>
  <c r="L136" i="1"/>
  <c r="L139" i="1"/>
  <c r="L140" i="1"/>
  <c r="L141" i="1"/>
  <c r="L142" i="1"/>
  <c r="L143" i="1"/>
  <c r="L145" i="1"/>
  <c r="L146" i="1"/>
  <c r="L148" i="1"/>
  <c r="L149" i="1"/>
  <c r="L150" i="1"/>
  <c r="L151" i="1"/>
  <c r="L152" i="1"/>
  <c r="L153" i="1"/>
  <c r="L154" i="1"/>
  <c r="L155" i="1"/>
  <c r="L157" i="1"/>
  <c r="L158" i="1"/>
  <c r="L159" i="1"/>
  <c r="L160" i="1"/>
  <c r="L161" i="1"/>
  <c r="L162" i="1"/>
  <c r="L163" i="1"/>
  <c r="L165" i="1"/>
  <c r="L166" i="1"/>
  <c r="L167" i="1"/>
  <c r="L168" i="1"/>
  <c r="L169" i="1"/>
  <c r="L170" i="1"/>
  <c r="L172" i="1"/>
  <c r="L173" i="1"/>
  <c r="L174" i="1"/>
  <c r="L175" i="1"/>
  <c r="L176" i="1"/>
  <c r="L177" i="1"/>
  <c r="L179" i="1"/>
  <c r="L180" i="1"/>
  <c r="L183" i="1"/>
  <c r="L185" i="1"/>
  <c r="L187" i="1"/>
  <c r="L188" i="1"/>
  <c r="L189" i="1"/>
  <c r="L191" i="1"/>
  <c r="L192" i="1"/>
  <c r="L193" i="1"/>
  <c r="L194" i="1"/>
  <c r="L197" i="1"/>
  <c r="L200" i="1"/>
  <c r="L201" i="1"/>
  <c r="L202" i="1"/>
  <c r="L203" i="1"/>
  <c r="L204" i="1"/>
  <c r="L206" i="1"/>
  <c r="L207" i="1"/>
  <c r="L208" i="1"/>
  <c r="L209" i="1"/>
  <c r="L210" i="1"/>
  <c r="L211" i="1"/>
  <c r="L212" i="1"/>
  <c r="L213" i="1"/>
  <c r="L214" i="1"/>
  <c r="L215" i="1"/>
  <c r="L216" i="1"/>
  <c r="L218" i="1"/>
  <c r="L219" i="1"/>
  <c r="L220" i="1"/>
  <c r="L221" i="1"/>
  <c r="L222" i="1"/>
  <c r="L223" i="1"/>
  <c r="L225" i="1"/>
  <c r="L226" i="1"/>
  <c r="L227" i="1"/>
  <c r="L228" i="1"/>
  <c r="L229" i="1"/>
  <c r="L230" i="1"/>
  <c r="L232" i="1"/>
  <c r="L233" i="1"/>
  <c r="L235" i="1"/>
  <c r="L237" i="1"/>
  <c r="L238" i="1"/>
  <c r="L239" i="1"/>
  <c r="L240" i="1"/>
  <c r="L3402" i="1"/>
  <c r="L3686" i="1"/>
  <c r="L3383" i="1"/>
  <c r="L3558" i="1"/>
  <c r="L2490" i="1"/>
  <c r="L2491" i="1"/>
  <c r="L2492" i="1"/>
  <c r="L3789" i="1"/>
  <c r="L3239" i="1"/>
  <c r="L3614" i="1"/>
  <c r="L2493" i="1"/>
  <c r="L3554" i="1"/>
  <c r="L3032" i="1"/>
  <c r="L3384" i="1"/>
  <c r="L3665" i="1"/>
  <c r="L3615" i="1"/>
  <c r="L3781" i="1"/>
  <c r="L3240" i="1"/>
  <c r="L3497" i="1"/>
  <c r="L3559" i="1"/>
  <c r="L2494" i="1"/>
  <c r="L2495" i="1"/>
  <c r="L3231" i="1"/>
  <c r="L2496" i="1"/>
  <c r="L3813" i="1"/>
  <c r="L3616" i="1"/>
  <c r="L2497" i="1"/>
  <c r="L3498" i="1"/>
  <c r="L3774" i="1"/>
  <c r="L3606" i="1"/>
  <c r="L3466" i="1"/>
  <c r="L3782" i="1"/>
  <c r="L2791" i="1"/>
  <c r="L3711" i="1"/>
  <c r="L3472" i="1"/>
  <c r="L3690" i="1"/>
  <c r="L3394" i="1"/>
  <c r="L3403" i="1"/>
  <c r="L3404" i="1"/>
  <c r="L3717" i="1"/>
  <c r="L3405" i="1"/>
  <c r="L2498" i="1"/>
  <c r="L3783" i="1"/>
  <c r="L3604" i="1"/>
  <c r="L2499" i="1"/>
  <c r="L3718" i="1"/>
  <c r="L3560" i="1"/>
  <c r="L3499" i="1"/>
  <c r="L3831" i="1"/>
  <c r="L3241" i="1"/>
  <c r="L3561" i="1"/>
  <c r="L3385" i="1"/>
  <c r="L3242" i="1"/>
  <c r="L2999" i="1"/>
  <c r="L3543" i="1"/>
  <c r="L3352" i="1"/>
  <c r="L3473" i="1"/>
  <c r="L3500" i="1"/>
  <c r="L3033" i="1"/>
  <c r="L3467" i="1"/>
  <c r="L3562" i="1"/>
  <c r="L3406" i="1"/>
  <c r="L3617" i="1"/>
  <c r="L2500" i="1"/>
  <c r="L2501" i="1"/>
  <c r="L3501" i="1"/>
  <c r="L3666" i="1"/>
  <c r="L3563" i="1"/>
  <c r="L2788" i="1"/>
  <c r="L3176" i="1"/>
  <c r="L3719" i="1"/>
  <c r="L3832" i="1"/>
  <c r="L3784" i="1"/>
  <c r="L3243" i="1"/>
  <c r="L3667" i="1"/>
  <c r="L3691" i="1"/>
  <c r="L3814" i="1"/>
  <c r="L3692" i="1"/>
  <c r="L3244" i="1"/>
  <c r="L3177" i="1"/>
  <c r="L3564" i="1"/>
  <c r="L3407" i="1"/>
  <c r="L2817" i="1"/>
  <c r="L3668" i="1"/>
  <c r="L3769" i="1"/>
  <c r="L3618" i="1"/>
  <c r="L3662" i="1"/>
  <c r="L3399" i="1"/>
  <c r="L3245" i="1"/>
  <c r="L3693" i="1"/>
  <c r="L3246" i="1"/>
  <c r="L3345" i="1"/>
  <c r="L3565" i="1"/>
  <c r="L3663" i="1"/>
  <c r="L3247" i="1"/>
  <c r="L3771" i="1"/>
  <c r="L3669" i="1"/>
  <c r="L3000" i="1"/>
  <c r="L3408" i="1"/>
  <c r="L3720" i="1"/>
  <c r="L3556" i="1"/>
  <c r="L3353" i="1"/>
  <c r="L3670" i="1"/>
  <c r="L3229" i="1"/>
  <c r="L3210" i="1"/>
  <c r="L2975" i="1"/>
  <c r="L3409" i="1"/>
  <c r="L3688" i="1"/>
  <c r="L3248" i="1"/>
  <c r="L3376" i="1"/>
  <c r="L2963" i="1"/>
  <c r="L3566" i="1"/>
  <c r="L3833" i="1"/>
  <c r="L3001" i="1"/>
  <c r="L2818" i="1"/>
  <c r="L257" i="1"/>
  <c r="L3354" i="1"/>
  <c r="L3410" i="1"/>
  <c r="L3567" i="1"/>
  <c r="L338" i="1"/>
  <c r="L642" i="1"/>
  <c r="L3502" i="1"/>
  <c r="L3568" i="1"/>
  <c r="L339" i="1"/>
  <c r="L3689" i="1"/>
  <c r="L2502" i="1"/>
  <c r="L3777" i="1"/>
  <c r="L3503" i="1"/>
  <c r="L3483" i="1"/>
  <c r="L3721" i="1"/>
  <c r="L3249" i="1"/>
  <c r="L3411" i="1"/>
  <c r="L3375" i="1"/>
  <c r="L3002" i="1"/>
  <c r="L3504" i="1"/>
  <c r="L3250" i="1"/>
  <c r="L3722" i="1"/>
  <c r="L2523" i="1"/>
  <c r="L3671" i="1"/>
  <c r="L2819" i="1"/>
  <c r="L258" i="1"/>
  <c r="L3619" i="1"/>
  <c r="L3382" i="1"/>
  <c r="L3484" i="1"/>
  <c r="L3338" i="1"/>
  <c r="L3548" i="1"/>
  <c r="L3034" i="1"/>
  <c r="L423" i="1"/>
  <c r="L424" i="1"/>
  <c r="L425" i="1"/>
  <c r="L427" i="1"/>
  <c r="L428" i="1"/>
  <c r="L429" i="1"/>
  <c r="L430" i="1"/>
  <c r="L431" i="1"/>
  <c r="L434" i="1"/>
  <c r="L437" i="1"/>
  <c r="L439" i="1"/>
  <c r="L440" i="1"/>
  <c r="L441" i="1"/>
  <c r="L442" i="1"/>
  <c r="L443" i="1"/>
  <c r="L444" i="1"/>
  <c r="L445" i="1"/>
  <c r="L447" i="1"/>
  <c r="L448" i="1"/>
  <c r="L449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8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7" i="1"/>
  <c r="L518" i="1"/>
  <c r="L519" i="1"/>
  <c r="L520" i="1"/>
  <c r="L521" i="1"/>
  <c r="L2524" i="1"/>
  <c r="L2525" i="1"/>
  <c r="L2526" i="1"/>
  <c r="L3355" i="1"/>
  <c r="L3251" i="1"/>
  <c r="L3252" i="1"/>
  <c r="L3412" i="1"/>
  <c r="L2527" i="1"/>
  <c r="L259" i="1"/>
  <c r="L542" i="1"/>
  <c r="L544" i="1"/>
  <c r="L545" i="1"/>
  <c r="L546" i="1"/>
  <c r="L547" i="1"/>
  <c r="L548" i="1"/>
  <c r="L549" i="1"/>
  <c r="L550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2" i="1"/>
  <c r="L573" i="1"/>
  <c r="L575" i="1"/>
  <c r="L576" i="1"/>
  <c r="L577" i="1"/>
  <c r="L578" i="1"/>
  <c r="L579" i="1"/>
  <c r="L580" i="1"/>
  <c r="L581" i="1"/>
  <c r="L583" i="1"/>
  <c r="L584" i="1"/>
  <c r="L585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1" i="1"/>
  <c r="L602" i="1"/>
  <c r="L603" i="1"/>
  <c r="L604" i="1"/>
  <c r="L605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9" i="1"/>
  <c r="L640" i="1"/>
  <c r="L641" i="1"/>
  <c r="L3694" i="1"/>
  <c r="L3505" i="1"/>
  <c r="L3569" i="1"/>
  <c r="L3570" i="1"/>
  <c r="L402" i="1"/>
  <c r="L3672" i="1"/>
  <c r="L3571" i="1"/>
  <c r="L3785" i="1"/>
  <c r="L3356" i="1"/>
  <c r="L3035" i="1"/>
  <c r="L2528" i="1"/>
  <c r="L3413" i="1"/>
  <c r="L361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4" i="1"/>
  <c r="L685" i="1"/>
  <c r="L686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3" i="1"/>
  <c r="L714" i="1"/>
  <c r="L715" i="1"/>
  <c r="L716" i="1"/>
  <c r="L717" i="1"/>
  <c r="L718" i="1"/>
  <c r="L719" i="1"/>
  <c r="L720" i="1"/>
  <c r="L721" i="1"/>
  <c r="L3171" i="1"/>
  <c r="L3572" i="1"/>
  <c r="L2529" i="1"/>
  <c r="L2976" i="1"/>
  <c r="L3506" i="1"/>
  <c r="L3003" i="1"/>
  <c r="L3507" i="1"/>
  <c r="L2530" i="1"/>
  <c r="L3178" i="1"/>
  <c r="L3714" i="1"/>
  <c r="L2531" i="1"/>
  <c r="L2820" i="1"/>
  <c r="L3386" i="1"/>
  <c r="L329" i="1"/>
  <c r="L2532" i="1"/>
  <c r="L2977" i="1"/>
  <c r="L3253" i="1"/>
  <c r="L2533" i="1"/>
  <c r="L3254" i="1"/>
  <c r="L368" i="1"/>
  <c r="L2534" i="1"/>
  <c r="L763" i="1"/>
  <c r="L765" i="1"/>
  <c r="L766" i="1"/>
  <c r="L767" i="1"/>
  <c r="L769" i="1"/>
  <c r="L772" i="1"/>
  <c r="L773" i="1"/>
  <c r="L775" i="1"/>
  <c r="L776" i="1"/>
  <c r="L777" i="1"/>
  <c r="L778" i="1"/>
  <c r="L780" i="1"/>
  <c r="L781" i="1"/>
  <c r="L403" i="1"/>
  <c r="L369" i="1"/>
  <c r="L260" i="1"/>
  <c r="L2535" i="1"/>
  <c r="L3255" i="1"/>
  <c r="L3004" i="1"/>
  <c r="L3036" i="1"/>
  <c r="L3395" i="1"/>
  <c r="L3256" i="1"/>
  <c r="L2536" i="1"/>
  <c r="L2821" i="1"/>
  <c r="L2792" i="1"/>
  <c r="L3037" i="1"/>
  <c r="L340" i="1"/>
  <c r="L2978" i="1"/>
  <c r="L3469" i="1"/>
  <c r="L404" i="1"/>
  <c r="L3377" i="1"/>
  <c r="L2793" i="1"/>
  <c r="L261" i="1"/>
  <c r="L3414" i="1"/>
  <c r="L2822" i="1"/>
  <c r="L2794" i="1"/>
  <c r="L2537" i="1"/>
  <c r="L2538" i="1"/>
  <c r="L3257" i="1"/>
  <c r="L2539" i="1"/>
  <c r="L2540" i="1"/>
  <c r="L3608" i="1"/>
  <c r="L862" i="1"/>
  <c r="L864" i="1"/>
  <c r="L866" i="1"/>
  <c r="L869" i="1"/>
  <c r="L870" i="1"/>
  <c r="L871" i="1"/>
  <c r="L872" i="1"/>
  <c r="L873" i="1"/>
  <c r="L874" i="1"/>
  <c r="L877" i="1"/>
  <c r="L878" i="1"/>
  <c r="L880" i="1"/>
  <c r="L882" i="1"/>
  <c r="L885" i="1"/>
  <c r="L888" i="1"/>
  <c r="L891" i="1"/>
  <c r="L893" i="1"/>
  <c r="L894" i="1"/>
  <c r="L896" i="1"/>
  <c r="L897" i="1"/>
  <c r="L898" i="1"/>
  <c r="L901" i="1"/>
  <c r="L902" i="1"/>
  <c r="L903" i="1"/>
  <c r="L904" i="1"/>
  <c r="L905" i="1"/>
  <c r="L906" i="1"/>
  <c r="L907" i="1"/>
  <c r="L908" i="1"/>
  <c r="L911" i="1"/>
  <c r="L912" i="1"/>
  <c r="L913" i="1"/>
  <c r="L915" i="1"/>
  <c r="L917" i="1"/>
  <c r="L919" i="1"/>
  <c r="L920" i="1"/>
  <c r="L921" i="1"/>
  <c r="L922" i="1"/>
  <c r="L923" i="1"/>
  <c r="L924" i="1"/>
  <c r="L925" i="1"/>
  <c r="L927" i="1"/>
  <c r="L928" i="1"/>
  <c r="L929" i="1"/>
  <c r="L930" i="1"/>
  <c r="L931" i="1"/>
  <c r="L932" i="1"/>
  <c r="L934" i="1"/>
  <c r="L936" i="1"/>
  <c r="L940" i="1"/>
  <c r="L942" i="1"/>
  <c r="L943" i="1"/>
  <c r="L944" i="1"/>
  <c r="L946" i="1"/>
  <c r="L947" i="1"/>
  <c r="L948" i="1"/>
  <c r="L949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9" i="1"/>
  <c r="L1000" i="1"/>
  <c r="L1001" i="1"/>
  <c r="L1002" i="1"/>
  <c r="L1003" i="1"/>
  <c r="L1004" i="1"/>
  <c r="L1005" i="1"/>
  <c r="L1006" i="1"/>
  <c r="L1007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3508" i="1"/>
  <c r="L3778" i="1"/>
  <c r="L2979" i="1"/>
  <c r="L3025" i="1"/>
  <c r="L3258" i="1"/>
  <c r="L3259" i="1"/>
  <c r="L3260" i="1"/>
  <c r="L2789" i="1"/>
  <c r="L2541" i="1"/>
  <c r="L262" i="1"/>
  <c r="L1042" i="1"/>
  <c r="L1043" i="1"/>
  <c r="L1044" i="1"/>
  <c r="L1045" i="1"/>
  <c r="L1046" i="1"/>
  <c r="L1047" i="1"/>
  <c r="L1050" i="1"/>
  <c r="L1051" i="1"/>
  <c r="L1053" i="1"/>
  <c r="L1054" i="1"/>
  <c r="L1058" i="1"/>
  <c r="L1059" i="1"/>
  <c r="L1060" i="1"/>
  <c r="L1062" i="1"/>
  <c r="L1064" i="1"/>
  <c r="L1066" i="1"/>
  <c r="L1068" i="1"/>
  <c r="L1069" i="1"/>
  <c r="L1070" i="1"/>
  <c r="L1072" i="1"/>
  <c r="L1073" i="1"/>
  <c r="L1074" i="1"/>
  <c r="L1075" i="1"/>
  <c r="L1076" i="1"/>
  <c r="L1078" i="1"/>
  <c r="L1079" i="1"/>
  <c r="L1080" i="1"/>
  <c r="L1081" i="1"/>
  <c r="L1082" i="1"/>
  <c r="L1083" i="1"/>
  <c r="L1084" i="1"/>
  <c r="L1085" i="1"/>
  <c r="L1086" i="1"/>
  <c r="L1087" i="1"/>
  <c r="L1088" i="1"/>
  <c r="L1090" i="1"/>
  <c r="L1091" i="1"/>
  <c r="L1092" i="1"/>
  <c r="L1093" i="1"/>
  <c r="L1095" i="1"/>
  <c r="L1096" i="1"/>
  <c r="L1097" i="1"/>
  <c r="L1098" i="1"/>
  <c r="L1099" i="1"/>
  <c r="L1100" i="1"/>
  <c r="L1101" i="1"/>
  <c r="L1103" i="1"/>
  <c r="L1104" i="1"/>
  <c r="L1105" i="1"/>
  <c r="L1106" i="1"/>
  <c r="L1107" i="1"/>
  <c r="L1108" i="1"/>
  <c r="L1109" i="1"/>
  <c r="L1110" i="1"/>
  <c r="L1111" i="1"/>
  <c r="L1112" i="1"/>
  <c r="L1114" i="1"/>
  <c r="L1116" i="1"/>
  <c r="L1117" i="1"/>
  <c r="L1118" i="1"/>
  <c r="L1122" i="1"/>
  <c r="L1123" i="1"/>
  <c r="L1125" i="1"/>
  <c r="L1126" i="1"/>
  <c r="L1129" i="1"/>
  <c r="L1131" i="1"/>
  <c r="L1132" i="1"/>
  <c r="L1133" i="1"/>
  <c r="L1134" i="1"/>
  <c r="L1136" i="1"/>
  <c r="L1138" i="1"/>
  <c r="L1139" i="1"/>
  <c r="L1140" i="1"/>
  <c r="L1141" i="1"/>
  <c r="L1142" i="1"/>
  <c r="L1143" i="1"/>
  <c r="L1145" i="1"/>
  <c r="L1146" i="1"/>
  <c r="L1147" i="1"/>
  <c r="L1148" i="1"/>
  <c r="L1149" i="1"/>
  <c r="L1150" i="1"/>
  <c r="L1151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3544" i="1"/>
  <c r="L3378" i="1"/>
  <c r="L3005" i="1"/>
  <c r="L3188" i="1"/>
  <c r="L3212" i="1"/>
  <c r="L263" i="1"/>
  <c r="L3539" i="1"/>
  <c r="L3379" i="1"/>
  <c r="L3261" i="1"/>
  <c r="L3400" i="1"/>
  <c r="L3415" i="1"/>
  <c r="L2823" i="1"/>
  <c r="L3573" i="1"/>
  <c r="L3463" i="1"/>
  <c r="L3387" i="1"/>
  <c r="L3388" i="1"/>
  <c r="L530" i="1"/>
  <c r="L3465" i="1"/>
  <c r="L3262" i="1"/>
  <c r="L2824" i="1"/>
  <c r="L3509" i="1"/>
  <c r="L2964" i="1"/>
  <c r="L2542" i="1"/>
  <c r="L3396" i="1"/>
  <c r="L3605" i="1"/>
  <c r="L3213" i="1"/>
  <c r="L3464" i="1"/>
  <c r="L3416" i="1"/>
  <c r="L3494" i="1"/>
  <c r="L1226" i="1"/>
  <c r="L1228" i="1"/>
  <c r="L1230" i="1"/>
  <c r="L1232" i="1"/>
  <c r="L1233" i="1"/>
  <c r="L1234" i="1"/>
  <c r="L1236" i="1"/>
  <c r="L1237" i="1"/>
  <c r="L1239" i="1"/>
  <c r="L1242" i="1"/>
  <c r="L1243" i="1"/>
  <c r="L1244" i="1"/>
  <c r="L1245" i="1"/>
  <c r="L2543" i="1"/>
  <c r="L3620" i="1"/>
  <c r="L2825" i="1"/>
  <c r="L2971" i="1"/>
  <c r="L3621" i="1"/>
  <c r="L2795" i="1"/>
  <c r="L3357" i="1"/>
  <c r="L2965" i="1"/>
  <c r="L361" i="1"/>
  <c r="L3223" i="1"/>
  <c r="L3545" i="1"/>
  <c r="L3358" i="1"/>
  <c r="L3489" i="1"/>
  <c r="L3263" i="1"/>
  <c r="L3006" i="1"/>
  <c r="L2544" i="1"/>
  <c r="L3574" i="1"/>
  <c r="L3417" i="1"/>
  <c r="L3418" i="1"/>
  <c r="L2966" i="1"/>
  <c r="L3381" i="1"/>
  <c r="L3419" i="1"/>
  <c r="L2980" i="1"/>
  <c r="L3420" i="1"/>
  <c r="L3421" i="1"/>
  <c r="L264" i="1"/>
  <c r="L525" i="1"/>
  <c r="L3510" i="1"/>
  <c r="L1306" i="1"/>
  <c r="L1307" i="1"/>
  <c r="L1308" i="1"/>
  <c r="L1309" i="1"/>
  <c r="L1310" i="1"/>
  <c r="L1311" i="1"/>
  <c r="L1312" i="1"/>
  <c r="L1313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6" i="1"/>
  <c r="L1337" i="1"/>
  <c r="L1338" i="1"/>
  <c r="L1339" i="1"/>
  <c r="L1340" i="1"/>
  <c r="L1341" i="1"/>
  <c r="L1342" i="1"/>
  <c r="L1343" i="1"/>
  <c r="L1344" i="1"/>
  <c r="L1345" i="1"/>
  <c r="L2811" i="1"/>
  <c r="L2545" i="1"/>
  <c r="L2546" i="1"/>
  <c r="L3511" i="1"/>
  <c r="L3264" i="1"/>
  <c r="L366" i="1"/>
  <c r="L2826" i="1"/>
  <c r="L3706" i="1"/>
  <c r="L3007" i="1"/>
  <c r="L3008" i="1"/>
  <c r="L2547" i="1"/>
  <c r="L2548" i="1"/>
  <c r="L3660" i="1"/>
  <c r="L2973" i="1"/>
  <c r="L265" i="1"/>
  <c r="L3265" i="1"/>
  <c r="L3266" i="1"/>
  <c r="L2549" i="1"/>
  <c r="L3038" i="1"/>
  <c r="L3039" i="1"/>
  <c r="L2550" i="1"/>
  <c r="L266" i="1"/>
  <c r="L267" i="1"/>
  <c r="L3267" i="1"/>
  <c r="L385" i="1"/>
  <c r="L2827" i="1"/>
  <c r="L3268" i="1"/>
  <c r="L3214" i="1"/>
  <c r="L1406" i="1"/>
  <c r="L1407" i="1"/>
  <c r="L1408" i="1"/>
  <c r="L1412" i="1"/>
  <c r="L1414" i="1"/>
  <c r="L1416" i="1"/>
  <c r="L1418" i="1"/>
  <c r="L1421" i="1"/>
  <c r="L1422" i="1"/>
  <c r="L1423" i="1"/>
  <c r="L1424" i="1"/>
  <c r="L1425" i="1"/>
  <c r="L1426" i="1"/>
  <c r="L1427" i="1"/>
  <c r="L1429" i="1"/>
  <c r="L1431" i="1"/>
  <c r="L1432" i="1"/>
  <c r="L1433" i="1"/>
  <c r="L1434" i="1"/>
  <c r="L1435" i="1"/>
  <c r="L1436" i="1"/>
  <c r="L1437" i="1"/>
  <c r="L1438" i="1"/>
  <c r="L1440" i="1"/>
  <c r="L1441" i="1"/>
  <c r="L1442" i="1"/>
  <c r="L1443" i="1"/>
  <c r="L1445" i="1"/>
  <c r="L1446" i="1"/>
  <c r="L1447" i="1"/>
  <c r="L1448" i="1"/>
  <c r="L1449" i="1"/>
  <c r="L1450" i="1"/>
  <c r="L1451" i="1"/>
  <c r="L1452" i="1"/>
  <c r="L1453" i="1"/>
  <c r="L1454" i="1"/>
  <c r="L1455" i="1"/>
  <c r="L1457" i="1"/>
  <c r="L1458" i="1"/>
  <c r="L1459" i="1"/>
  <c r="L1460" i="1"/>
  <c r="L1461" i="1"/>
  <c r="L1462" i="1"/>
  <c r="L3422" i="1"/>
  <c r="L341" i="1"/>
  <c r="L2551" i="1"/>
  <c r="L3622" i="1"/>
  <c r="L3458" i="1"/>
  <c r="L3695" i="1"/>
  <c r="L3224" i="1"/>
  <c r="L3710" i="1"/>
  <c r="L3659" i="1"/>
  <c r="L3575" i="1"/>
  <c r="L3423" i="1"/>
  <c r="L2828" i="1"/>
  <c r="L3623" i="1"/>
  <c r="L3723" i="1"/>
  <c r="L3724" i="1"/>
  <c r="L1483" i="1"/>
  <c r="L1484" i="1"/>
  <c r="L1485" i="1"/>
  <c r="L1487" i="1"/>
  <c r="L1488" i="1"/>
  <c r="L1489" i="1"/>
  <c r="L1490" i="1"/>
  <c r="L1491" i="1"/>
  <c r="L1496" i="1"/>
  <c r="L1499" i="1"/>
  <c r="L3768" i="1"/>
  <c r="L3546" i="1"/>
  <c r="L2967" i="1"/>
  <c r="L3459" i="1"/>
  <c r="L3485" i="1"/>
  <c r="L3470" i="1"/>
  <c r="L3460" i="1"/>
  <c r="L3397" i="1"/>
  <c r="L3040" i="1"/>
  <c r="L3576" i="1"/>
  <c r="L3841" i="1"/>
  <c r="L3468" i="1"/>
  <c r="L3424" i="1"/>
  <c r="L3425" i="1"/>
  <c r="L3215" i="1"/>
  <c r="L3474" i="1"/>
  <c r="L3687" i="1"/>
  <c r="L3708" i="1"/>
  <c r="L3486" i="1"/>
  <c r="L3550" i="1"/>
  <c r="L3490" i="1"/>
  <c r="L3673" i="1"/>
  <c r="L2552" i="1"/>
  <c r="L3712" i="1"/>
  <c r="L3009" i="1"/>
  <c r="L3359" i="1"/>
  <c r="L3360" i="1"/>
  <c r="L2981" i="1"/>
  <c r="L3512" i="1"/>
  <c r="L3426" i="1"/>
  <c r="L1543" i="1"/>
  <c r="L1544" i="1"/>
  <c r="L1549" i="1"/>
  <c r="L1550" i="1"/>
  <c r="L1551" i="1"/>
  <c r="L1552" i="1"/>
  <c r="L1554" i="1"/>
  <c r="L1555" i="1"/>
  <c r="L1556" i="1"/>
  <c r="L1557" i="1"/>
  <c r="L1560" i="1"/>
  <c r="L1561" i="1"/>
  <c r="L1563" i="1"/>
  <c r="L1565" i="1"/>
  <c r="L1566" i="1"/>
  <c r="L1568" i="1"/>
  <c r="L1569" i="1"/>
  <c r="L1570" i="1"/>
  <c r="L1571" i="1"/>
  <c r="L1572" i="1"/>
  <c r="L1573" i="1"/>
  <c r="L1575" i="1"/>
  <c r="L1576" i="1"/>
  <c r="L1577" i="1"/>
  <c r="L1578" i="1"/>
  <c r="L1579" i="1"/>
  <c r="L1580" i="1"/>
  <c r="L1581" i="1"/>
  <c r="L1585" i="1"/>
  <c r="L1589" i="1"/>
  <c r="L1590" i="1"/>
  <c r="L1592" i="1"/>
  <c r="L1593" i="1"/>
  <c r="L1594" i="1"/>
  <c r="L1595" i="1"/>
  <c r="L1597" i="1"/>
  <c r="L1599" i="1"/>
  <c r="L1600" i="1"/>
  <c r="L1601" i="1"/>
  <c r="L1602" i="1"/>
  <c r="L2829" i="1"/>
  <c r="L3041" i="1"/>
  <c r="L3269" i="1"/>
  <c r="L405" i="1"/>
  <c r="L268" i="1"/>
  <c r="L2553" i="1"/>
  <c r="L3042" i="1"/>
  <c r="L3270" i="1"/>
  <c r="L2982" i="1"/>
  <c r="L2554" i="1"/>
  <c r="L2972" i="1"/>
  <c r="L386" i="1"/>
  <c r="L3010" i="1"/>
  <c r="L3043" i="1"/>
  <c r="L2830" i="1"/>
  <c r="L3271" i="1"/>
  <c r="L3272" i="1"/>
  <c r="L269" i="1"/>
  <c r="L2555" i="1"/>
  <c r="L3273" i="1"/>
  <c r="L2556" i="1"/>
  <c r="L2557" i="1"/>
  <c r="L2558" i="1"/>
  <c r="L3011" i="1"/>
  <c r="L3577" i="1"/>
  <c r="L2831" i="1"/>
  <c r="L270" i="1"/>
  <c r="L3028" i="1"/>
  <c r="L3044" i="1"/>
  <c r="L3045" i="1"/>
  <c r="L2559" i="1"/>
  <c r="L2832" i="1"/>
  <c r="L1683" i="1"/>
  <c r="L1684" i="1"/>
  <c r="L1686" i="1"/>
  <c r="L1687" i="1"/>
  <c r="L1688" i="1"/>
  <c r="L1689" i="1"/>
  <c r="L1693" i="1"/>
  <c r="L1694" i="1"/>
  <c r="L1696" i="1"/>
  <c r="L1697" i="1"/>
  <c r="L1698" i="1"/>
  <c r="L1699" i="1"/>
  <c r="L1700" i="1"/>
  <c r="L1701" i="1"/>
  <c r="L1702" i="1"/>
  <c r="L1703" i="1"/>
  <c r="L1704" i="1"/>
  <c r="L1705" i="1"/>
  <c r="L1708" i="1"/>
  <c r="L1709" i="1"/>
  <c r="L1710" i="1"/>
  <c r="L1712" i="1"/>
  <c r="L1713" i="1"/>
  <c r="L1714" i="1"/>
  <c r="L1716" i="1"/>
  <c r="L1717" i="1"/>
  <c r="L1719" i="1"/>
  <c r="L1720" i="1"/>
  <c r="L1723" i="1"/>
  <c r="L1724" i="1"/>
  <c r="L1725" i="1"/>
  <c r="L1726" i="1"/>
  <c r="L1727" i="1"/>
  <c r="L1728" i="1"/>
  <c r="L1731" i="1"/>
  <c r="L1735" i="1"/>
  <c r="L1740" i="1"/>
  <c r="L2833" i="1"/>
  <c r="L2796" i="1"/>
  <c r="L2983" i="1"/>
  <c r="L3427" i="1"/>
  <c r="L3216" i="1"/>
  <c r="L3725" i="1"/>
  <c r="L3336" i="1"/>
  <c r="L2560" i="1"/>
  <c r="L3274" i="1"/>
  <c r="L3428" i="1"/>
  <c r="L3179" i="1"/>
  <c r="L2797" i="1"/>
  <c r="L2561" i="1"/>
  <c r="L2562" i="1"/>
  <c r="L2603" i="1"/>
  <c r="L3361" i="1"/>
  <c r="L1766" i="1"/>
  <c r="L1767" i="1"/>
  <c r="L1769" i="1"/>
  <c r="L1770" i="1"/>
  <c r="L1771" i="1"/>
  <c r="L1772" i="1"/>
  <c r="L1774" i="1"/>
  <c r="L1775" i="1"/>
  <c r="L1777" i="1"/>
  <c r="L1778" i="1"/>
  <c r="L1780" i="1"/>
  <c r="L1781" i="1"/>
  <c r="L1782" i="1"/>
  <c r="L1783" i="1"/>
  <c r="L1784" i="1"/>
  <c r="L1785" i="1"/>
  <c r="L1786" i="1"/>
  <c r="L1787" i="1"/>
  <c r="L1789" i="1"/>
  <c r="L1790" i="1"/>
  <c r="L1791" i="1"/>
  <c r="L1792" i="1"/>
  <c r="L1794" i="1"/>
  <c r="L1796" i="1"/>
  <c r="L1797" i="1"/>
  <c r="L1798" i="1"/>
  <c r="L1799" i="1"/>
  <c r="L1800" i="1"/>
  <c r="L1802" i="1"/>
  <c r="L1803" i="1"/>
  <c r="L1805" i="1"/>
  <c r="L1806" i="1"/>
  <c r="L1807" i="1"/>
  <c r="L1808" i="1"/>
  <c r="L1809" i="1"/>
  <c r="L1810" i="1"/>
  <c r="L1812" i="1"/>
  <c r="L1813" i="1"/>
  <c r="L1814" i="1"/>
  <c r="L1815" i="1"/>
  <c r="L1816" i="1"/>
  <c r="L1818" i="1"/>
  <c r="L1819" i="1"/>
  <c r="L1820" i="1"/>
  <c r="L1822" i="1"/>
  <c r="L370" i="1"/>
  <c r="L3046" i="1"/>
  <c r="L3513" i="1"/>
  <c r="L3429" i="1"/>
  <c r="L3275" i="1"/>
  <c r="L271" i="1"/>
  <c r="L2604" i="1"/>
  <c r="L342" i="1"/>
  <c r="L531" i="1"/>
  <c r="L3276" i="1"/>
  <c r="L3430" i="1"/>
  <c r="L3217" i="1"/>
  <c r="L3431" i="1"/>
  <c r="L406" i="1"/>
  <c r="L3432" i="1"/>
  <c r="L3189" i="1"/>
  <c r="L2807" i="1"/>
  <c r="L387" i="1"/>
  <c r="L1863" i="1"/>
  <c r="L1864" i="1"/>
  <c r="L1866" i="1"/>
  <c r="L1867" i="1"/>
  <c r="L1868" i="1"/>
  <c r="L1869" i="1"/>
  <c r="L1870" i="1"/>
  <c r="L1871" i="1"/>
  <c r="L1873" i="1"/>
  <c r="L1874" i="1"/>
  <c r="L1875" i="1"/>
  <c r="L1876" i="1"/>
  <c r="L1877" i="1"/>
  <c r="L1878" i="1"/>
  <c r="L1879" i="1"/>
  <c r="L1880" i="1"/>
  <c r="L1881" i="1"/>
  <c r="L1882" i="1"/>
  <c r="L643" i="1"/>
  <c r="L3362" i="1"/>
  <c r="L3277" i="1"/>
  <c r="L272" i="1"/>
  <c r="L3222" i="1"/>
  <c r="L247" i="1"/>
  <c r="L2941" i="1"/>
  <c r="L532" i="1"/>
  <c r="L1903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343" i="1"/>
  <c r="L2787" i="1"/>
  <c r="L2834" i="1"/>
  <c r="L2605" i="1"/>
  <c r="L3012" i="1"/>
  <c r="L344" i="1"/>
  <c r="L3433" i="1"/>
  <c r="L3278" i="1"/>
  <c r="L362" i="1"/>
  <c r="L3839" i="1"/>
  <c r="L2835" i="1"/>
  <c r="L3279" i="1"/>
  <c r="L3696" i="1"/>
  <c r="L3815" i="1"/>
  <c r="L3013" i="1"/>
  <c r="L407" i="1"/>
  <c r="L3816" i="1"/>
  <c r="L3726" i="1"/>
  <c r="L3715" i="1"/>
  <c r="L3727" i="1"/>
  <c r="L3674" i="1"/>
  <c r="L3434" i="1"/>
  <c r="L3728" i="1"/>
  <c r="L3707" i="1"/>
  <c r="L3772" i="1"/>
  <c r="L3624" i="1"/>
  <c r="L2984" i="1"/>
  <c r="L3280" i="1"/>
  <c r="L3779" i="1"/>
  <c r="L3281" i="1"/>
  <c r="L3282" i="1"/>
  <c r="L3491" i="1"/>
  <c r="L3811" i="1"/>
  <c r="L2606" i="1"/>
  <c r="L3817" i="1"/>
  <c r="L3514" i="1"/>
  <c r="L3729" i="1"/>
  <c r="L3515" i="1"/>
  <c r="L2607" i="1"/>
  <c r="L3842" i="1"/>
  <c r="L3837" i="1"/>
  <c r="L3516" i="1"/>
  <c r="L3461" i="1"/>
  <c r="L3750" i="1"/>
  <c r="L3751" i="1"/>
  <c r="L3838" i="1"/>
  <c r="L3752" i="1"/>
  <c r="L1983" i="1"/>
  <c r="L1984" i="1"/>
  <c r="L1985" i="1"/>
  <c r="L1986" i="1"/>
  <c r="L1989" i="1"/>
  <c r="L1990" i="1"/>
  <c r="L1991" i="1"/>
  <c r="L1998" i="1"/>
  <c r="L1999" i="1"/>
  <c r="L2001" i="1"/>
  <c r="L2002" i="1"/>
  <c r="L3770" i="1"/>
  <c r="L3753" i="1"/>
  <c r="L273" i="1"/>
  <c r="L3754" i="1"/>
  <c r="L3625" i="1"/>
  <c r="L3755" i="1"/>
  <c r="L3283" i="1"/>
  <c r="L3756" i="1"/>
  <c r="L3626" i="1"/>
  <c r="L3757" i="1"/>
  <c r="L2608" i="1"/>
  <c r="L3835" i="1"/>
  <c r="L3627" i="1"/>
  <c r="L2996" i="1"/>
  <c r="L3284" i="1"/>
  <c r="L3578" i="1"/>
  <c r="L3775" i="1"/>
  <c r="L3697" i="1"/>
  <c r="L2609" i="1"/>
  <c r="L3818" i="1"/>
  <c r="L3819" i="1"/>
  <c r="L3787" i="1"/>
  <c r="L3579" i="1"/>
  <c r="L3820" i="1"/>
  <c r="L3661" i="1"/>
  <c r="L3758" i="1"/>
  <c r="L3580" i="1"/>
  <c r="L3581" i="1"/>
  <c r="L3786" i="1"/>
  <c r="L3788" i="1"/>
  <c r="L3628" i="1"/>
  <c r="L3285" i="1"/>
  <c r="L3047" i="1"/>
  <c r="L3829" i="1"/>
  <c r="L3225" i="1"/>
  <c r="L3286" i="1"/>
  <c r="L3435" i="1"/>
  <c r="L3287" i="1"/>
  <c r="L3812" i="1"/>
  <c r="L3810" i="1"/>
  <c r="L3759" i="1"/>
  <c r="L3288" i="1"/>
  <c r="L3048" i="1"/>
  <c r="L3760" i="1"/>
  <c r="L2610" i="1"/>
  <c r="L3675" i="1"/>
  <c r="L2836" i="1"/>
  <c r="L3761" i="1"/>
  <c r="L3436" i="1"/>
  <c r="L3629" i="1"/>
  <c r="L3582" i="1"/>
  <c r="L2611" i="1"/>
  <c r="L3821" i="1"/>
  <c r="L3840" i="1"/>
  <c r="L3698" i="1"/>
  <c r="L249" i="1"/>
  <c r="L3583" i="1"/>
  <c r="L3762" i="1"/>
  <c r="L3830" i="1"/>
  <c r="L3517" i="1"/>
  <c r="L3780" i="1"/>
  <c r="L3822" i="1"/>
  <c r="L345" i="1"/>
  <c r="L3232" i="1"/>
  <c r="L3836" i="1"/>
  <c r="L3763" i="1"/>
  <c r="L3518" i="1"/>
  <c r="L3289" i="1"/>
  <c r="L388" i="1"/>
  <c r="L2837" i="1"/>
  <c r="L3049" i="1"/>
  <c r="L3475" i="1"/>
  <c r="L2838" i="1"/>
  <c r="L346" i="1"/>
  <c r="L2839" i="1"/>
  <c r="L347" i="1"/>
  <c r="L3027" i="1"/>
  <c r="L408" i="1"/>
  <c r="L3462" i="1"/>
  <c r="L2985" i="1"/>
  <c r="L2612" i="1"/>
  <c r="L3716" i="1"/>
  <c r="L3050" i="1"/>
  <c r="L2123" i="1"/>
  <c r="L2124" i="1"/>
  <c r="L2125" i="1"/>
  <c r="L2127" i="1"/>
  <c r="L2128" i="1"/>
  <c r="L2129" i="1"/>
  <c r="L2130" i="1"/>
  <c r="L2132" i="1"/>
  <c r="L2133" i="1"/>
  <c r="L2134" i="1"/>
  <c r="L2136" i="1"/>
  <c r="L2137" i="1"/>
  <c r="L2138" i="1"/>
  <c r="L2139" i="1"/>
  <c r="L2141" i="1"/>
  <c r="L2142" i="1"/>
  <c r="L2143" i="1"/>
  <c r="L2144" i="1"/>
  <c r="L2146" i="1"/>
  <c r="L2147" i="1"/>
  <c r="L2148" i="1"/>
  <c r="L2149" i="1"/>
  <c r="L2150" i="1"/>
  <c r="L2152" i="1"/>
  <c r="L2153" i="1"/>
  <c r="L2154" i="1"/>
  <c r="L2155" i="1"/>
  <c r="L2156" i="1"/>
  <c r="L2157" i="1"/>
  <c r="L2158" i="1"/>
  <c r="L2159" i="1"/>
  <c r="L2160" i="1"/>
  <c r="L2162" i="1"/>
  <c r="L2798" i="1"/>
  <c r="L3476" i="1"/>
  <c r="L371" i="1"/>
  <c r="L2613" i="1"/>
  <c r="L3584" i="1"/>
  <c r="L2614" i="1"/>
  <c r="L3290" i="1"/>
  <c r="L2615" i="1"/>
  <c r="L3519" i="1"/>
  <c r="L3520" i="1"/>
  <c r="L2790" i="1"/>
  <c r="L3492" i="1"/>
  <c r="L389" i="1"/>
  <c r="L3363" i="1"/>
  <c r="L3437" i="1"/>
  <c r="L3291" i="1"/>
  <c r="L3398" i="1"/>
  <c r="L3650" i="1"/>
  <c r="L3699" i="1"/>
  <c r="L3218" i="1"/>
  <c r="L390" i="1"/>
  <c r="L274" i="1"/>
  <c r="L2840" i="1"/>
  <c r="L348" i="1"/>
  <c r="L330" i="1"/>
  <c r="L244" i="1"/>
  <c r="L3014" i="1"/>
  <c r="L275" i="1"/>
  <c r="L3493" i="1"/>
  <c r="L3292" i="1"/>
  <c r="L3540" i="1"/>
  <c r="L3477" i="1"/>
  <c r="L3389" i="1"/>
  <c r="L3170" i="1"/>
  <c r="L3180" i="1"/>
  <c r="L2616" i="1"/>
  <c r="L3390" i="1"/>
  <c r="L3478" i="1"/>
  <c r="L3585" i="1"/>
  <c r="L2617" i="1"/>
  <c r="L3293" i="1"/>
  <c r="L2618" i="1"/>
  <c r="L3487" i="1"/>
  <c r="L2986" i="1"/>
  <c r="L3586" i="1"/>
  <c r="L3181" i="1"/>
  <c r="L3219" i="1"/>
  <c r="L3051" i="1"/>
  <c r="L276" i="1"/>
  <c r="L248" i="1"/>
  <c r="L3015" i="1"/>
  <c r="L2841" i="1"/>
  <c r="L3521" i="1"/>
  <c r="L3609" i="1"/>
  <c r="L3587" i="1"/>
  <c r="L3522" i="1"/>
  <c r="L363" i="1"/>
  <c r="L3182" i="1"/>
  <c r="L3230" i="1"/>
  <c r="L391" i="1"/>
  <c r="L2842" i="1"/>
  <c r="L526" i="1"/>
  <c r="L2619" i="1"/>
  <c r="L2987" i="1"/>
  <c r="L3651" i="1"/>
  <c r="L409" i="1"/>
  <c r="L2620" i="1"/>
  <c r="L2942" i="1"/>
  <c r="L2923" i="1"/>
  <c r="L3479" i="1"/>
  <c r="L3764" i="1"/>
  <c r="L2924" i="1"/>
  <c r="L3488" i="1"/>
  <c r="L3220" i="1"/>
  <c r="L2621" i="1"/>
  <c r="L3438" i="1"/>
  <c r="L2622" i="1"/>
  <c r="L2623" i="1"/>
  <c r="L2323" i="1"/>
  <c r="L2325" i="1"/>
  <c r="L2326" i="1"/>
  <c r="L2328" i="1"/>
  <c r="L3676" i="1"/>
  <c r="L3294" i="1"/>
  <c r="L3588" i="1"/>
  <c r="L3677" i="1"/>
  <c r="L3052" i="1"/>
  <c r="L3589" i="1"/>
  <c r="L349" i="1"/>
  <c r="L3590" i="1"/>
  <c r="L3523" i="1"/>
  <c r="L3364" i="1"/>
  <c r="L3439" i="1"/>
  <c r="L3591" i="1"/>
  <c r="L3700" i="1"/>
  <c r="L2343" i="1"/>
  <c r="L2344" i="1"/>
  <c r="L2345" i="1"/>
  <c r="L2348" i="1"/>
  <c r="L2350" i="1"/>
  <c r="L2351" i="1"/>
  <c r="L2352" i="1"/>
  <c r="L2353" i="1"/>
  <c r="L2356" i="1"/>
  <c r="L2357" i="1"/>
  <c r="L2358" i="1"/>
  <c r="L2359" i="1"/>
  <c r="L2361" i="1"/>
  <c r="L2362" i="1"/>
  <c r="L2363" i="1"/>
  <c r="L2364" i="1"/>
  <c r="L2365" i="1"/>
  <c r="L2366" i="1"/>
  <c r="L2368" i="1"/>
  <c r="L2369" i="1"/>
  <c r="L2370" i="1"/>
  <c r="L2371" i="1"/>
  <c r="L2372" i="1"/>
  <c r="L2374" i="1"/>
  <c r="L2375" i="1"/>
  <c r="L2376" i="1"/>
  <c r="L2377" i="1"/>
  <c r="L2380" i="1"/>
  <c r="L2381" i="1"/>
  <c r="L2382" i="1"/>
  <c r="L2383" i="1"/>
  <c r="L2385" i="1"/>
  <c r="L2387" i="1"/>
  <c r="L2388" i="1"/>
  <c r="L2389" i="1"/>
  <c r="L2390" i="1"/>
  <c r="L2391" i="1"/>
  <c r="L2392" i="1"/>
  <c r="L2393" i="1"/>
  <c r="L2395" i="1"/>
  <c r="L2396" i="1"/>
  <c r="L2397" i="1"/>
  <c r="L2398" i="1"/>
  <c r="L2399" i="1"/>
  <c r="L2401" i="1"/>
  <c r="L2402" i="1"/>
  <c r="L2403" i="1"/>
  <c r="L2404" i="1"/>
  <c r="L2406" i="1"/>
  <c r="L2407" i="1"/>
  <c r="L2409" i="1"/>
  <c r="L2410" i="1"/>
  <c r="L2411" i="1"/>
  <c r="L2412" i="1"/>
  <c r="L2413" i="1"/>
  <c r="L2414" i="1"/>
  <c r="L2416" i="1"/>
  <c r="L2417" i="1"/>
  <c r="L2418" i="1"/>
  <c r="L2420" i="1"/>
  <c r="L2422" i="1"/>
  <c r="L2423" i="1"/>
  <c r="L2424" i="1"/>
  <c r="L2425" i="1"/>
  <c r="L2426" i="1"/>
  <c r="L2428" i="1"/>
  <c r="L2429" i="1"/>
  <c r="L2430" i="1"/>
  <c r="L2431" i="1"/>
  <c r="L2433" i="1"/>
  <c r="L2434" i="1"/>
  <c r="L2435" i="1"/>
  <c r="L2436" i="1"/>
  <c r="L2437" i="1"/>
  <c r="L2438" i="1"/>
  <c r="L2439" i="1"/>
  <c r="L2440" i="1"/>
  <c r="L2441" i="1"/>
  <c r="L2442" i="1"/>
  <c r="L3016" i="1"/>
  <c r="L3555" i="1"/>
  <c r="L3524" i="1"/>
  <c r="L2624" i="1"/>
  <c r="L2625" i="1"/>
  <c r="L3295" i="1"/>
  <c r="L3440" i="1"/>
  <c r="L3296" i="1"/>
  <c r="L350" i="1"/>
  <c r="L3678" i="1"/>
  <c r="L3551" i="1"/>
  <c r="L2626" i="1"/>
  <c r="L3652" i="1"/>
  <c r="L3183" i="1"/>
  <c r="L3017" i="1"/>
  <c r="L372" i="1"/>
  <c r="L277" i="1"/>
  <c r="L3018" i="1"/>
  <c r="L2627" i="1"/>
  <c r="L392" i="1"/>
  <c r="L3149" i="1"/>
  <c r="L278" i="1"/>
  <c r="L279" i="1"/>
  <c r="L351" i="1"/>
  <c r="L3525" i="1"/>
  <c r="L2925" i="1"/>
  <c r="L352" i="1"/>
  <c r="L2503" i="1"/>
  <c r="L2504" i="1"/>
  <c r="L2505" i="1"/>
  <c r="L2506" i="1"/>
  <c r="L2507" i="1"/>
  <c r="L2508" i="1"/>
  <c r="L2509" i="1"/>
  <c r="L2510" i="1"/>
  <c r="L2511" i="1"/>
  <c r="L2512" i="1"/>
  <c r="L2513" i="1"/>
  <c r="L2515" i="1"/>
  <c r="L2516" i="1"/>
  <c r="L2517" i="1"/>
  <c r="L2518" i="1"/>
  <c r="L2519" i="1"/>
  <c r="L2520" i="1"/>
  <c r="L2521" i="1"/>
  <c r="L2522" i="1"/>
  <c r="L3380" i="1"/>
  <c r="L2628" i="1"/>
  <c r="L533" i="1"/>
  <c r="L3019" i="1"/>
  <c r="L3150" i="1"/>
  <c r="L2926" i="1"/>
  <c r="L2968" i="1"/>
  <c r="L3020" i="1"/>
  <c r="L3526" i="1"/>
  <c r="L3480" i="1"/>
  <c r="L3297" i="1"/>
  <c r="L373" i="1"/>
  <c r="L2629" i="1"/>
  <c r="L2799" i="1"/>
  <c r="L2927" i="1"/>
  <c r="L2969" i="1"/>
  <c r="L383" i="1"/>
  <c r="L534" i="1"/>
  <c r="L410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6" i="1"/>
  <c r="L2587" i="1"/>
  <c r="L2589" i="1"/>
  <c r="L2590" i="1"/>
  <c r="L2591" i="1"/>
  <c r="L2594" i="1"/>
  <c r="L2595" i="1"/>
  <c r="L2596" i="1"/>
  <c r="L2597" i="1"/>
  <c r="L2598" i="1"/>
  <c r="L2601" i="1"/>
  <c r="L2602" i="1"/>
  <c r="L280" i="1"/>
  <c r="L3365" i="1"/>
  <c r="L3527" i="1"/>
  <c r="L3823" i="1"/>
  <c r="L3343" i="1"/>
  <c r="L3151" i="1"/>
  <c r="L3152" i="1"/>
  <c r="L3679" i="1"/>
  <c r="L3549" i="1"/>
  <c r="L3344" i="1"/>
  <c r="L3298" i="1"/>
  <c r="L3021" i="1"/>
  <c r="L3339" i="1"/>
  <c r="L3592" i="1"/>
  <c r="L281" i="1"/>
  <c r="L3441" i="1"/>
  <c r="L3776" i="1"/>
  <c r="L3442" i="1"/>
  <c r="L3153" i="1"/>
  <c r="L523" i="1"/>
  <c r="L2630" i="1"/>
  <c r="L3528" i="1"/>
  <c r="L2631" i="1"/>
  <c r="L539" i="1"/>
  <c r="L3346" i="1"/>
  <c r="L282" i="1"/>
  <c r="L2644" i="1"/>
  <c r="L2645" i="1"/>
  <c r="L2646" i="1"/>
  <c r="L2647" i="1"/>
  <c r="L2648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32" i="1"/>
  <c r="L3529" i="1"/>
  <c r="L3530" i="1"/>
  <c r="L3471" i="1"/>
  <c r="L3299" i="1"/>
  <c r="L411" i="1"/>
  <c r="L2672" i="1"/>
  <c r="L2673" i="1"/>
  <c r="L2674" i="1"/>
  <c r="L2675" i="1"/>
  <c r="L2676" i="1"/>
  <c r="L2677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5" i="1"/>
  <c r="L2696" i="1"/>
  <c r="L2697" i="1"/>
  <c r="L2698" i="1"/>
  <c r="L2699" i="1"/>
  <c r="L2700" i="1"/>
  <c r="L2701" i="1"/>
  <c r="L2702" i="1"/>
  <c r="L2704" i="1"/>
  <c r="L2705" i="1"/>
  <c r="L2706" i="1"/>
  <c r="L2707" i="1"/>
  <c r="L3680" i="1"/>
  <c r="L3154" i="1"/>
  <c r="L3531" i="1"/>
  <c r="L3765" i="1"/>
  <c r="L3773" i="1"/>
  <c r="L2800" i="1"/>
  <c r="L3834" i="1"/>
  <c r="L3593" i="1"/>
  <c r="L3366" i="1"/>
  <c r="L3300" i="1"/>
  <c r="L3594" i="1"/>
  <c r="L3481" i="1"/>
  <c r="L2928" i="1"/>
  <c r="L3595" i="1"/>
  <c r="L393" i="1"/>
  <c r="L2633" i="1"/>
  <c r="L3367" i="1"/>
  <c r="L3701" i="1"/>
  <c r="L3824" i="1"/>
  <c r="L3301" i="1"/>
  <c r="L3443" i="1"/>
  <c r="L3022" i="1"/>
  <c r="L3607" i="1"/>
  <c r="L3653" i="1"/>
  <c r="L3368" i="1"/>
  <c r="L3766" i="1"/>
  <c r="L394" i="1"/>
  <c r="L3155" i="1"/>
  <c r="L3654" i="1"/>
  <c r="L2634" i="1"/>
  <c r="L2743" i="1"/>
  <c r="L2745" i="1"/>
  <c r="L2746" i="1"/>
  <c r="L2747" i="1"/>
  <c r="L2749" i="1"/>
  <c r="L2750" i="1"/>
  <c r="L2751" i="1"/>
  <c r="L2752" i="1"/>
  <c r="L2753" i="1"/>
  <c r="L2756" i="1"/>
  <c r="L2757" i="1"/>
  <c r="L2758" i="1"/>
  <c r="L2762" i="1"/>
  <c r="L2763" i="1"/>
  <c r="L2765" i="1"/>
  <c r="L2768" i="1"/>
  <c r="L2770" i="1"/>
  <c r="L2771" i="1"/>
  <c r="L2772" i="1"/>
  <c r="L2773" i="1"/>
  <c r="L2774" i="1"/>
  <c r="L2775" i="1"/>
  <c r="L2777" i="1"/>
  <c r="L2778" i="1"/>
  <c r="L2780" i="1"/>
  <c r="L2782" i="1"/>
  <c r="L2929" i="1"/>
  <c r="L2635" i="1"/>
  <c r="L3302" i="1"/>
  <c r="L374" i="1"/>
  <c r="L412" i="1"/>
  <c r="L3156" i="1"/>
  <c r="L2636" i="1"/>
  <c r="L2637" i="1"/>
  <c r="L283" i="1"/>
  <c r="L3303" i="1"/>
  <c r="L2638" i="1"/>
  <c r="L3304" i="1"/>
  <c r="L2639" i="1"/>
  <c r="L353" i="1"/>
  <c r="L3305" i="1"/>
  <c r="L2640" i="1"/>
  <c r="L2930" i="1"/>
  <c r="L364" i="1"/>
  <c r="L3226" i="1"/>
  <c r="L413" i="1"/>
  <c r="L246" i="1"/>
  <c r="L527" i="1"/>
  <c r="L2846" i="1"/>
  <c r="L2847" i="1"/>
  <c r="L2848" i="1"/>
  <c r="L2850" i="1"/>
  <c r="L2851" i="1"/>
  <c r="L2852" i="1"/>
  <c r="L2854" i="1"/>
  <c r="L2855" i="1"/>
  <c r="L2857" i="1"/>
  <c r="L2859" i="1"/>
  <c r="L2863" i="1"/>
  <c r="L2864" i="1"/>
  <c r="L2865" i="1"/>
  <c r="L2867" i="1"/>
  <c r="L2868" i="1"/>
  <c r="L2870" i="1"/>
  <c r="L2871" i="1"/>
  <c r="L2872" i="1"/>
  <c r="L2873" i="1"/>
  <c r="L2876" i="1"/>
  <c r="L2877" i="1"/>
  <c r="L2878" i="1"/>
  <c r="L2879" i="1"/>
  <c r="L2881" i="1"/>
  <c r="L2882" i="1"/>
  <c r="L2883" i="1"/>
  <c r="L2884" i="1"/>
  <c r="L2885" i="1"/>
  <c r="L2886" i="1"/>
  <c r="L2887" i="1"/>
  <c r="L2888" i="1"/>
  <c r="L2890" i="1"/>
  <c r="L2893" i="1"/>
  <c r="L2894" i="1"/>
  <c r="L2895" i="1"/>
  <c r="L2896" i="1"/>
  <c r="L2897" i="1"/>
  <c r="L2899" i="1"/>
  <c r="L2900" i="1"/>
  <c r="L2901" i="1"/>
  <c r="L2902" i="1"/>
  <c r="L2903" i="1"/>
  <c r="L2904" i="1"/>
  <c r="L2905" i="1"/>
  <c r="L2908" i="1"/>
  <c r="L2910" i="1"/>
  <c r="L2911" i="1"/>
  <c r="L2912" i="1"/>
  <c r="L2914" i="1"/>
  <c r="L2915" i="1"/>
  <c r="L2916" i="1"/>
  <c r="L2918" i="1"/>
  <c r="L2920" i="1"/>
  <c r="L2921" i="1"/>
  <c r="L284" i="1"/>
  <c r="L3596" i="1"/>
  <c r="L3713" i="1"/>
  <c r="L3157" i="1"/>
  <c r="L3306" i="1"/>
  <c r="L395" i="1"/>
  <c r="L3158" i="1"/>
  <c r="L2943" i="1"/>
  <c r="L2944" i="1"/>
  <c r="L2946" i="1"/>
  <c r="L2947" i="1"/>
  <c r="L2949" i="1"/>
  <c r="L2950" i="1"/>
  <c r="L2952" i="1"/>
  <c r="L2953" i="1"/>
  <c r="L2954" i="1"/>
  <c r="L2955" i="1"/>
  <c r="L2956" i="1"/>
  <c r="L2958" i="1"/>
  <c r="L2959" i="1"/>
  <c r="L2960" i="1"/>
  <c r="L2961" i="1"/>
  <c r="L2962" i="1"/>
  <c r="L2641" i="1"/>
  <c r="L3307" i="1"/>
  <c r="L2642" i="1"/>
  <c r="L3308" i="1"/>
  <c r="L2663" i="1"/>
  <c r="L2931" i="1"/>
  <c r="L2664" i="1"/>
  <c r="L2665" i="1"/>
  <c r="L3159" i="1"/>
  <c r="L396" i="1"/>
  <c r="L2666" i="1"/>
  <c r="L2667" i="1"/>
  <c r="L3828" i="1"/>
  <c r="L3597" i="1"/>
  <c r="L3309" i="1"/>
  <c r="L3598" i="1"/>
  <c r="L3532" i="1"/>
  <c r="L3310" i="1"/>
  <c r="L3184" i="1"/>
  <c r="L3444" i="1"/>
  <c r="L3681" i="1"/>
  <c r="L3311" i="1"/>
  <c r="L3767" i="1"/>
  <c r="L285" i="1"/>
  <c r="L2997" i="1"/>
  <c r="L2988" i="1"/>
  <c r="L3702" i="1"/>
  <c r="L3341" i="1"/>
  <c r="L3160" i="1"/>
  <c r="L354" i="1"/>
  <c r="L3599" i="1"/>
  <c r="L3312" i="1"/>
  <c r="L3600" i="1"/>
  <c r="L3185" i="1"/>
  <c r="L3547" i="1"/>
  <c r="L3445" i="1"/>
  <c r="L2989" i="1"/>
  <c r="L3313" i="1"/>
  <c r="L375" i="1"/>
  <c r="L2668" i="1"/>
  <c r="L535" i="1"/>
  <c r="L3703" i="1"/>
  <c r="L2669" i="1"/>
  <c r="L3655" i="1"/>
  <c r="L3825" i="1"/>
  <c r="L3601" i="1"/>
  <c r="L3602" i="1"/>
  <c r="L286" i="1"/>
  <c r="L3533" i="1"/>
  <c r="L3172" i="1"/>
  <c r="L3446" i="1"/>
  <c r="L3369" i="1"/>
  <c r="L3029" i="1"/>
  <c r="L287" i="1"/>
  <c r="L2670" i="1"/>
  <c r="L355" i="1"/>
  <c r="L3054" i="1"/>
  <c r="L3055" i="1"/>
  <c r="L3056" i="1"/>
  <c r="L3057" i="1"/>
  <c r="L3058" i="1"/>
  <c r="L3059" i="1"/>
  <c r="L3060" i="1"/>
  <c r="L3061" i="1"/>
  <c r="L3062" i="1"/>
  <c r="L3063" i="1"/>
  <c r="L3064" i="1"/>
  <c r="L3066" i="1"/>
  <c r="L3067" i="1"/>
  <c r="L3068" i="1"/>
  <c r="L3069" i="1"/>
  <c r="L3070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6" i="1"/>
  <c r="L3097" i="1"/>
  <c r="L3098" i="1"/>
  <c r="L3099" i="1"/>
  <c r="L3100" i="1"/>
  <c r="L3102" i="1"/>
  <c r="L3104" i="1"/>
  <c r="L3105" i="1"/>
  <c r="L3107" i="1"/>
  <c r="L3109" i="1"/>
  <c r="L3110" i="1"/>
  <c r="L3111" i="1"/>
  <c r="L3112" i="1"/>
  <c r="L3113" i="1"/>
  <c r="L3114" i="1"/>
  <c r="L3115" i="1"/>
  <c r="L3116" i="1"/>
  <c r="L3117" i="1"/>
  <c r="L3118" i="1"/>
  <c r="L3120" i="1"/>
  <c r="L3121" i="1"/>
  <c r="L3122" i="1"/>
  <c r="L3124" i="1"/>
  <c r="L3125" i="1"/>
  <c r="L3126" i="1"/>
  <c r="L3127" i="1"/>
  <c r="L3128" i="1"/>
  <c r="L3129" i="1"/>
  <c r="L3130" i="1"/>
  <c r="L3132" i="1"/>
  <c r="L3133" i="1"/>
  <c r="L3134" i="1"/>
  <c r="L3135" i="1"/>
  <c r="L3137" i="1"/>
  <c r="L3138" i="1"/>
  <c r="L3140" i="1"/>
  <c r="L3141" i="1"/>
  <c r="L3142" i="1"/>
  <c r="L3143" i="1"/>
  <c r="L3145" i="1"/>
  <c r="L3146" i="1"/>
  <c r="L3147" i="1"/>
  <c r="L3148" i="1"/>
  <c r="L3534" i="1"/>
  <c r="L2990" i="1"/>
  <c r="L2671" i="1"/>
  <c r="L2801" i="1"/>
  <c r="L2708" i="1"/>
  <c r="L3391" i="1"/>
  <c r="L397" i="1"/>
  <c r="L3682" i="1"/>
  <c r="L3161" i="1"/>
  <c r="L2991" i="1"/>
  <c r="L3314" i="1"/>
  <c r="L2709" i="1"/>
  <c r="L288" i="1"/>
  <c r="L2992" i="1"/>
  <c r="L2445" i="1"/>
  <c r="L3447" i="1"/>
  <c r="L3190" i="1"/>
  <c r="L3191" i="1"/>
  <c r="L3194" i="1"/>
  <c r="L3195" i="1"/>
  <c r="L3196" i="1"/>
  <c r="L3198" i="1"/>
  <c r="L3199" i="1"/>
  <c r="L3200" i="1"/>
  <c r="L3201" i="1"/>
  <c r="L3202" i="1"/>
  <c r="L3204" i="1"/>
  <c r="L3206" i="1"/>
  <c r="L3207" i="1"/>
  <c r="L3208" i="1"/>
  <c r="L3209" i="1"/>
  <c r="L2710" i="1"/>
  <c r="L3227" i="1"/>
  <c r="L3552" i="1"/>
  <c r="L2932" i="1"/>
  <c r="L3370" i="1"/>
  <c r="L3683" i="1"/>
  <c r="L3371" i="1"/>
  <c r="L3535" i="1"/>
  <c r="L3448" i="1"/>
  <c r="L3656" i="1"/>
  <c r="L2993" i="1"/>
  <c r="L3536" i="1"/>
  <c r="L2711" i="1"/>
  <c r="L3449" i="1"/>
  <c r="L3537" i="1"/>
  <c r="L3684" i="1"/>
  <c r="L2810" i="1"/>
  <c r="L3186" i="1"/>
  <c r="L3315" i="1"/>
  <c r="L3162" i="1"/>
  <c r="L3541" i="1"/>
  <c r="L3316" i="1"/>
  <c r="L3372" i="1"/>
  <c r="L2802" i="1"/>
  <c r="L3603" i="1"/>
  <c r="L3538" i="1"/>
  <c r="L3392" i="1"/>
  <c r="L3317" i="1"/>
  <c r="L2994" i="1"/>
  <c r="L3553" i="1"/>
  <c r="L2712" i="1"/>
  <c r="L3374" i="1"/>
  <c r="L2933" i="1"/>
  <c r="L3450" i="1"/>
  <c r="L3163" i="1"/>
  <c r="L3318" i="1"/>
  <c r="L3457" i="1"/>
  <c r="L2713" i="1"/>
  <c r="L2808" i="1"/>
  <c r="L2714" i="1"/>
  <c r="L3658" i="1"/>
  <c r="L414" i="1"/>
  <c r="L3451" i="1"/>
  <c r="L3319" i="1"/>
  <c r="L289" i="1"/>
  <c r="L290" i="1"/>
  <c r="L356" i="1"/>
  <c r="L376" i="1"/>
  <c r="L2803" i="1"/>
  <c r="L3320" i="1"/>
  <c r="L3174" i="1"/>
  <c r="L3452" i="1"/>
  <c r="L2970" i="1"/>
  <c r="L415" i="1"/>
  <c r="L3347" i="1"/>
  <c r="L291" i="1"/>
  <c r="L292" i="1"/>
  <c r="L242" i="1"/>
  <c r="L3164" i="1"/>
  <c r="L416" i="1"/>
  <c r="L2715" i="1"/>
  <c r="L2934" i="1"/>
  <c r="L2716" i="1"/>
  <c r="L3453" i="1"/>
  <c r="L3165" i="1"/>
  <c r="L2935" i="1"/>
  <c r="L377" i="1"/>
  <c r="L293" i="1"/>
  <c r="L2804" i="1"/>
  <c r="L2717" i="1"/>
  <c r="L2718" i="1"/>
  <c r="L294" i="1"/>
  <c r="L3321" i="1"/>
  <c r="L3221" i="1"/>
  <c r="L2719" i="1"/>
  <c r="L295" i="1"/>
  <c r="L3026" i="1"/>
  <c r="L296" i="1"/>
  <c r="L398" i="1"/>
  <c r="L2720" i="1"/>
  <c r="L3166" i="1"/>
  <c r="L3167" i="1"/>
  <c r="L331" i="1"/>
  <c r="L2936" i="1"/>
  <c r="L3322" i="1"/>
  <c r="L297" i="1"/>
  <c r="L298" i="1"/>
  <c r="L332" i="1"/>
  <c r="L299" i="1"/>
  <c r="L3323" i="1"/>
  <c r="L3454" i="1"/>
  <c r="L300" i="1"/>
  <c r="L3324" i="1"/>
  <c r="L301" i="1"/>
  <c r="L302" i="1"/>
  <c r="L3455" i="1"/>
  <c r="L303" i="1"/>
  <c r="L378" i="1"/>
  <c r="L3325" i="1"/>
  <c r="L2937" i="1"/>
  <c r="L3657" i="1"/>
  <c r="L3228" i="1"/>
  <c r="L3326" i="1"/>
  <c r="L2721" i="1"/>
  <c r="L2722" i="1"/>
  <c r="L417" i="1"/>
  <c r="L304" i="1"/>
  <c r="L365" i="1"/>
  <c r="L379" i="1"/>
  <c r="L3327" i="1"/>
  <c r="L541" i="1"/>
  <c r="L305" i="1"/>
  <c r="L306" i="1"/>
  <c r="L307" i="1"/>
  <c r="L3328" i="1"/>
  <c r="L2723" i="1"/>
  <c r="L3329" i="1"/>
  <c r="L308" i="1"/>
  <c r="L3330" i="1"/>
  <c r="L2724" i="1"/>
  <c r="L309" i="1"/>
  <c r="L243" i="1"/>
  <c r="L2725" i="1"/>
  <c r="L3331" i="1"/>
  <c r="L536" i="1"/>
  <c r="L310" i="1"/>
  <c r="L3332" i="1"/>
  <c r="L311" i="1"/>
  <c r="L2938" i="1"/>
  <c r="L312" i="1"/>
  <c r="L540" i="1"/>
  <c r="L313" i="1"/>
  <c r="L2726" i="1"/>
  <c r="L367" i="1"/>
  <c r="L357" i="1"/>
  <c r="L2805" i="1"/>
  <c r="L3685" i="1"/>
  <c r="L401" i="1"/>
  <c r="L2806" i="1"/>
  <c r="L2727" i="1"/>
  <c r="L3826" i="1"/>
  <c r="L314" i="1"/>
  <c r="L537" i="1"/>
  <c r="L2728" i="1"/>
  <c r="L315" i="1"/>
  <c r="L2809" i="1"/>
  <c r="L3333" i="1"/>
  <c r="L358" i="1"/>
  <c r="L316" i="1"/>
  <c r="L538" i="1"/>
  <c r="L3023" i="1"/>
  <c r="L317" i="1"/>
  <c r="L2729" i="1"/>
  <c r="L380" i="1"/>
  <c r="L318" i="1"/>
  <c r="L333" i="1"/>
  <c r="L418" i="1"/>
  <c r="L2730" i="1"/>
  <c r="L382" i="1"/>
  <c r="L3340" i="1"/>
  <c r="L3630" i="1"/>
  <c r="L3631" i="1"/>
  <c r="L3633" i="1"/>
  <c r="L3634" i="1"/>
  <c r="L3635" i="1"/>
  <c r="L3636" i="1"/>
  <c r="L3638" i="1"/>
  <c r="L3641" i="1"/>
  <c r="L3644" i="1"/>
  <c r="L3645" i="1"/>
  <c r="L3646" i="1"/>
  <c r="L3648" i="1"/>
  <c r="L3649" i="1"/>
  <c r="L3704" i="1"/>
  <c r="L399" i="1"/>
  <c r="L319" i="1"/>
  <c r="L320" i="1"/>
  <c r="L2731" i="1"/>
  <c r="L2732" i="1"/>
  <c r="L3168" i="1"/>
  <c r="L419" i="1"/>
  <c r="L360" i="1"/>
  <c r="L420" i="1"/>
  <c r="L3373" i="1"/>
  <c r="L400" i="1"/>
  <c r="L2733" i="1"/>
  <c r="L2734" i="1"/>
  <c r="L3705" i="1"/>
  <c r="L2735" i="1"/>
  <c r="L321" i="1"/>
  <c r="L381" i="1"/>
  <c r="L322" i="1"/>
  <c r="L3024" i="1"/>
  <c r="L3334" i="1"/>
  <c r="L421" i="1"/>
  <c r="L323" i="1"/>
  <c r="L2736" i="1"/>
  <c r="L2446" i="1"/>
  <c r="L528" i="1"/>
  <c r="L3730" i="1"/>
  <c r="L3731" i="1"/>
  <c r="L3733" i="1"/>
  <c r="L3734" i="1"/>
  <c r="L3737" i="1"/>
  <c r="L3739" i="1"/>
  <c r="L3743" i="1"/>
  <c r="L3744" i="1"/>
  <c r="L3747" i="1"/>
  <c r="L3748" i="1"/>
  <c r="L2737" i="1"/>
  <c r="L324" i="1"/>
  <c r="L2939" i="1"/>
  <c r="L325" i="1"/>
  <c r="L2738" i="1"/>
  <c r="L334" i="1"/>
  <c r="L2739" i="1"/>
  <c r="L326" i="1"/>
  <c r="L2740" i="1"/>
  <c r="L2995" i="1"/>
  <c r="L3335" i="1"/>
  <c r="L2741" i="1"/>
  <c r="L2742" i="1"/>
  <c r="L3169" i="1"/>
  <c r="L3456" i="1"/>
  <c r="L2940" i="1"/>
  <c r="L3790" i="1"/>
  <c r="L3791" i="1"/>
  <c r="L3792" i="1"/>
  <c r="L3794" i="1"/>
  <c r="L3795" i="1"/>
  <c r="L3796" i="1"/>
  <c r="L3797" i="1"/>
  <c r="L3798" i="1"/>
  <c r="L3799" i="1"/>
  <c r="L3800" i="1"/>
  <c r="L3801" i="1"/>
  <c r="L3802" i="1"/>
  <c r="L3803" i="1"/>
  <c r="L3805" i="1"/>
  <c r="L3806" i="1"/>
  <c r="L3807" i="1"/>
  <c r="L3808" i="1"/>
  <c r="L2783" i="1"/>
  <c r="L2784" i="1"/>
  <c r="L359" i="1"/>
  <c r="L2785" i="1"/>
  <c r="L327" i="1"/>
  <c r="L328" i="1"/>
  <c r="L522" i="1"/>
  <c r="L3827" i="1"/>
  <c r="L3843" i="1"/>
  <c r="L3844" i="1"/>
  <c r="L3845" i="1"/>
  <c r="L3846" i="1"/>
  <c r="L3847" i="1"/>
  <c r="L3848" i="1"/>
  <c r="L3849" i="1"/>
  <c r="L3850" i="1"/>
  <c r="L3851" i="1"/>
  <c r="L3854" i="1"/>
  <c r="L3855" i="1"/>
  <c r="L3856" i="1"/>
  <c r="L3858" i="1"/>
  <c r="L3859" i="1"/>
  <c r="L3860" i="1"/>
  <c r="L3862" i="1"/>
  <c r="L3864" i="1"/>
  <c r="L3865" i="1"/>
  <c r="L3866" i="1"/>
  <c r="L3867" i="1"/>
  <c r="L3870" i="1"/>
  <c r="L3871" i="1"/>
  <c r="L3872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91" i="1"/>
  <c r="L3892" i="1"/>
  <c r="L3893" i="1"/>
  <c r="L3895" i="1"/>
  <c r="L3896" i="1"/>
  <c r="L3901" i="1"/>
  <c r="L3906" i="1"/>
  <c r="L3910" i="1"/>
  <c r="L3911" i="1"/>
  <c r="L3912" i="1"/>
  <c r="L3913" i="1"/>
  <c r="L3914" i="1"/>
  <c r="L3915" i="1"/>
  <c r="L3920" i="1"/>
  <c r="L3921" i="1"/>
  <c r="L3924" i="1"/>
  <c r="L3925" i="1"/>
  <c r="L3926" i="1"/>
  <c r="L3927" i="1"/>
  <c r="L3928" i="1"/>
  <c r="L3930" i="1"/>
  <c r="L3931" i="1"/>
  <c r="L3932" i="1"/>
  <c r="L3933" i="1"/>
  <c r="L3934" i="1"/>
  <c r="L3935" i="1"/>
  <c r="L3936" i="1"/>
  <c r="L3938" i="1"/>
  <c r="L3939" i="1"/>
  <c r="L3940" i="1"/>
  <c r="L3941" i="1"/>
  <c r="L3942" i="1"/>
  <c r="L3943" i="1"/>
  <c r="L3945" i="1"/>
  <c r="L3946" i="1"/>
  <c r="L3948" i="1"/>
  <c r="L3950" i="1"/>
  <c r="L3951" i="1"/>
  <c r="L3953" i="1"/>
  <c r="L3954" i="1"/>
  <c r="L3955" i="1"/>
  <c r="L3956" i="1"/>
  <c r="L3958" i="1"/>
  <c r="L3959" i="1"/>
  <c r="L3963" i="1"/>
  <c r="L3965" i="1"/>
  <c r="L3968" i="1"/>
  <c r="L3970" i="1"/>
  <c r="L3971" i="1"/>
  <c r="L3972" i="1"/>
  <c r="L3973" i="1"/>
  <c r="L3975" i="1"/>
  <c r="L3977" i="1"/>
  <c r="L3979" i="1"/>
  <c r="L3981" i="1"/>
  <c r="L3983" i="1"/>
  <c r="L3984" i="1"/>
  <c r="L3985" i="1"/>
  <c r="L3988" i="1"/>
  <c r="L3989" i="1"/>
  <c r="L3993" i="1"/>
  <c r="L3994" i="1"/>
  <c r="L3995" i="1"/>
  <c r="L3997" i="1"/>
  <c r="L4001" i="1"/>
  <c r="L4002" i="1"/>
  <c r="L4006" i="1"/>
  <c r="L4008" i="1"/>
  <c r="L4011" i="1"/>
  <c r="L4012" i="1"/>
  <c r="L4013" i="1"/>
  <c r="L4014" i="1"/>
  <c r="L4016" i="1"/>
  <c r="L4017" i="1"/>
  <c r="L4018" i="1"/>
  <c r="L4019" i="1"/>
  <c r="L4022" i="1"/>
  <c r="L4023" i="1"/>
  <c r="L4024" i="1"/>
  <c r="L4025" i="1"/>
  <c r="L4026" i="1"/>
  <c r="L4027" i="1"/>
  <c r="L4031" i="1"/>
  <c r="L4033" i="1"/>
  <c r="L4034" i="1"/>
  <c r="L4035" i="1"/>
  <c r="L4036" i="1"/>
  <c r="L4037" i="1"/>
  <c r="L4038" i="1"/>
  <c r="L4039" i="1"/>
  <c r="L4041" i="1"/>
  <c r="L4042" i="1"/>
  <c r="L4043" i="1"/>
  <c r="L4044" i="1"/>
  <c r="L4045" i="1"/>
  <c r="L4046" i="1"/>
  <c r="L4047" i="1"/>
  <c r="L4048" i="1"/>
  <c r="L4049" i="1"/>
  <c r="L4050" i="1"/>
  <c r="L4051" i="1"/>
  <c r="L4053" i="1"/>
  <c r="L4055" i="1"/>
  <c r="L4056" i="1"/>
  <c r="L4057" i="1"/>
  <c r="L4061" i="1"/>
  <c r="L4062" i="1"/>
  <c r="L4063" i="1"/>
  <c r="L4064" i="1"/>
  <c r="L4065" i="1"/>
  <c r="L4068" i="1"/>
  <c r="L4069" i="1"/>
  <c r="L4070" i="1"/>
  <c r="L4073" i="1"/>
  <c r="L4078" i="1"/>
  <c r="L4079" i="1"/>
  <c r="L4080" i="1"/>
  <c r="L4083" i="1"/>
  <c r="L4084" i="1"/>
  <c r="L4089" i="1"/>
  <c r="L4091" i="1"/>
  <c r="L4094" i="1"/>
  <c r="L4097" i="1"/>
  <c r="L4099" i="1"/>
  <c r="L4100" i="1"/>
  <c r="L4102" i="1"/>
  <c r="L4103" i="1"/>
  <c r="L4104" i="1"/>
  <c r="L4107" i="1"/>
  <c r="L4108" i="1"/>
  <c r="L4111" i="1"/>
  <c r="L4112" i="1"/>
  <c r="J3337" i="1"/>
  <c r="J250" i="1"/>
  <c r="J3233" i="1"/>
  <c r="J3709" i="1"/>
  <c r="J3030" i="1"/>
  <c r="J3211" i="1"/>
  <c r="J251" i="1"/>
  <c r="J2480" i="1"/>
  <c r="J3612" i="1"/>
  <c r="J2812" i="1"/>
  <c r="J3348" i="1"/>
  <c r="J3613" i="1"/>
  <c r="J524" i="1"/>
  <c r="J3482" i="1"/>
  <c r="J3664" i="1"/>
  <c r="J335" i="1"/>
  <c r="J3495" i="1"/>
  <c r="J3349" i="1"/>
  <c r="J3610" i="1"/>
  <c r="J2786" i="1"/>
  <c r="J2813" i="1"/>
  <c r="J3542" i="1"/>
  <c r="J3557" i="1"/>
  <c r="J3393" i="1"/>
  <c r="J3234" i="1"/>
  <c r="J2481" i="1"/>
  <c r="J3173" i="1"/>
  <c r="J2482" i="1"/>
  <c r="J3350" i="1"/>
  <c r="J336" i="1"/>
  <c r="J3342" i="1"/>
  <c r="J3235" i="1"/>
  <c r="J3236" i="1"/>
  <c r="J3187" i="1"/>
  <c r="J3031" i="1"/>
  <c r="J3401" i="1"/>
  <c r="J3237" i="1"/>
  <c r="J3496" i="1"/>
  <c r="J2483" i="1"/>
  <c r="J2974" i="1"/>
  <c r="J337" i="1"/>
  <c r="J3238" i="1"/>
  <c r="J252" i="1"/>
  <c r="J529" i="1"/>
  <c r="J253" i="1"/>
  <c r="J3351" i="1"/>
  <c r="J384" i="1"/>
  <c r="J254" i="1"/>
  <c r="J2814" i="1"/>
  <c r="J2815" i="1"/>
  <c r="J255" i="1"/>
  <c r="J2484" i="1"/>
  <c r="J2485" i="1"/>
  <c r="J2816" i="1"/>
  <c r="J256" i="1"/>
  <c r="J2486" i="1"/>
  <c r="J2998" i="1"/>
  <c r="J2487" i="1"/>
  <c r="J2488" i="1"/>
  <c r="J245" i="1"/>
  <c r="J2489" i="1"/>
  <c r="J124" i="1"/>
  <c r="J125" i="1"/>
  <c r="J127" i="1"/>
  <c r="J128" i="1"/>
  <c r="J129" i="1"/>
  <c r="J130" i="1"/>
  <c r="J131" i="1"/>
  <c r="J132" i="1"/>
  <c r="J134" i="1"/>
  <c r="J135" i="1"/>
  <c r="J136" i="1"/>
  <c r="J139" i="1"/>
  <c r="J140" i="1"/>
  <c r="J141" i="1"/>
  <c r="J142" i="1"/>
  <c r="J143" i="1"/>
  <c r="J145" i="1"/>
  <c r="J146" i="1"/>
  <c r="J148" i="1"/>
  <c r="J149" i="1"/>
  <c r="J150" i="1"/>
  <c r="J151" i="1"/>
  <c r="J152" i="1"/>
  <c r="J153" i="1"/>
  <c r="J154" i="1"/>
  <c r="J155" i="1"/>
  <c r="J157" i="1"/>
  <c r="J158" i="1"/>
  <c r="J159" i="1"/>
  <c r="J160" i="1"/>
  <c r="J161" i="1"/>
  <c r="J162" i="1"/>
  <c r="J163" i="1"/>
  <c r="J165" i="1"/>
  <c r="J166" i="1"/>
  <c r="J167" i="1"/>
  <c r="J168" i="1"/>
  <c r="J169" i="1"/>
  <c r="J170" i="1"/>
  <c r="J172" i="1"/>
  <c r="J173" i="1"/>
  <c r="J174" i="1"/>
  <c r="J175" i="1"/>
  <c r="J176" i="1"/>
  <c r="J177" i="1"/>
  <c r="J179" i="1"/>
  <c r="J180" i="1"/>
  <c r="J183" i="1"/>
  <c r="J185" i="1"/>
  <c r="J187" i="1"/>
  <c r="J188" i="1"/>
  <c r="J189" i="1"/>
  <c r="J191" i="1"/>
  <c r="J192" i="1"/>
  <c r="J193" i="1"/>
  <c r="J194" i="1"/>
  <c r="J197" i="1"/>
  <c r="J200" i="1"/>
  <c r="J201" i="1"/>
  <c r="J202" i="1"/>
  <c r="J203" i="1"/>
  <c r="J204" i="1"/>
  <c r="J206" i="1"/>
  <c r="J207" i="1"/>
  <c r="J208" i="1"/>
  <c r="J209" i="1"/>
  <c r="J210" i="1"/>
  <c r="J211" i="1"/>
  <c r="J212" i="1"/>
  <c r="J213" i="1"/>
  <c r="J214" i="1"/>
  <c r="J215" i="1"/>
  <c r="J216" i="1"/>
  <c r="J218" i="1"/>
  <c r="J219" i="1"/>
  <c r="J220" i="1"/>
  <c r="J221" i="1"/>
  <c r="J222" i="1"/>
  <c r="J223" i="1"/>
  <c r="J225" i="1"/>
  <c r="J226" i="1"/>
  <c r="J227" i="1"/>
  <c r="J228" i="1"/>
  <c r="J229" i="1"/>
  <c r="J230" i="1"/>
  <c r="J232" i="1"/>
  <c r="J233" i="1"/>
  <c r="J235" i="1"/>
  <c r="J237" i="1"/>
  <c r="J238" i="1"/>
  <c r="J239" i="1"/>
  <c r="J240" i="1"/>
  <c r="J3402" i="1"/>
  <c r="J3686" i="1"/>
  <c r="J3383" i="1"/>
  <c r="J3558" i="1"/>
  <c r="J2490" i="1"/>
  <c r="J2491" i="1"/>
  <c r="J2492" i="1"/>
  <c r="J3789" i="1"/>
  <c r="J3239" i="1"/>
  <c r="J3614" i="1"/>
  <c r="J2493" i="1"/>
  <c r="J3554" i="1"/>
  <c r="J3032" i="1"/>
  <c r="J3384" i="1"/>
  <c r="J3665" i="1"/>
  <c r="J3615" i="1"/>
  <c r="J3781" i="1"/>
  <c r="J3240" i="1"/>
  <c r="J3497" i="1"/>
  <c r="J3559" i="1"/>
  <c r="J2494" i="1"/>
  <c r="J2495" i="1"/>
  <c r="J3231" i="1"/>
  <c r="J2496" i="1"/>
  <c r="J3813" i="1"/>
  <c r="J3616" i="1"/>
  <c r="J2497" i="1"/>
  <c r="J3498" i="1"/>
  <c r="J3774" i="1"/>
  <c r="J3606" i="1"/>
  <c r="J3466" i="1"/>
  <c r="J3782" i="1"/>
  <c r="J2791" i="1"/>
  <c r="J3711" i="1"/>
  <c r="J3472" i="1"/>
  <c r="J3690" i="1"/>
  <c r="J3394" i="1"/>
  <c r="J3403" i="1"/>
  <c r="J3404" i="1"/>
  <c r="J3717" i="1"/>
  <c r="J3405" i="1"/>
  <c r="J2498" i="1"/>
  <c r="J3783" i="1"/>
  <c r="J3604" i="1"/>
  <c r="J2499" i="1"/>
  <c r="J3718" i="1"/>
  <c r="J3560" i="1"/>
  <c r="J3499" i="1"/>
  <c r="J3831" i="1"/>
  <c r="J3241" i="1"/>
  <c r="J3561" i="1"/>
  <c r="J3385" i="1"/>
  <c r="J3242" i="1"/>
  <c r="J2999" i="1"/>
  <c r="J3543" i="1"/>
  <c r="J3352" i="1"/>
  <c r="J3473" i="1"/>
  <c r="J3500" i="1"/>
  <c r="J3033" i="1"/>
  <c r="J3467" i="1"/>
  <c r="J3562" i="1"/>
  <c r="J3406" i="1"/>
  <c r="J3617" i="1"/>
  <c r="J2500" i="1"/>
  <c r="J2501" i="1"/>
  <c r="J3501" i="1"/>
  <c r="J3666" i="1"/>
  <c r="J3563" i="1"/>
  <c r="J2788" i="1"/>
  <c r="J3176" i="1"/>
  <c r="J3719" i="1"/>
  <c r="J3832" i="1"/>
  <c r="J3784" i="1"/>
  <c r="J3243" i="1"/>
  <c r="J3667" i="1"/>
  <c r="J3691" i="1"/>
  <c r="J3814" i="1"/>
  <c r="J3692" i="1"/>
  <c r="J3244" i="1"/>
  <c r="J3177" i="1"/>
  <c r="J3564" i="1"/>
  <c r="J3407" i="1"/>
  <c r="J2817" i="1"/>
  <c r="J3668" i="1"/>
  <c r="J3769" i="1"/>
  <c r="J3618" i="1"/>
  <c r="J3662" i="1"/>
  <c r="J3399" i="1"/>
  <c r="J3245" i="1"/>
  <c r="J3693" i="1"/>
  <c r="J3246" i="1"/>
  <c r="J3345" i="1"/>
  <c r="J3565" i="1"/>
  <c r="J3663" i="1"/>
  <c r="J3247" i="1"/>
  <c r="J3771" i="1"/>
  <c r="J3669" i="1"/>
  <c r="J3000" i="1"/>
  <c r="J3408" i="1"/>
  <c r="J3720" i="1"/>
  <c r="J3556" i="1"/>
  <c r="J3353" i="1"/>
  <c r="J3670" i="1"/>
  <c r="J3229" i="1"/>
  <c r="J3210" i="1"/>
  <c r="J2975" i="1"/>
  <c r="J3409" i="1"/>
  <c r="J3688" i="1"/>
  <c r="J3248" i="1"/>
  <c r="J3376" i="1"/>
  <c r="J2963" i="1"/>
  <c r="J3566" i="1"/>
  <c r="J3833" i="1"/>
  <c r="J3001" i="1"/>
  <c r="J2818" i="1"/>
  <c r="J257" i="1"/>
  <c r="J3354" i="1"/>
  <c r="J3410" i="1"/>
  <c r="J3567" i="1"/>
  <c r="J338" i="1"/>
  <c r="J642" i="1"/>
  <c r="J3502" i="1"/>
  <c r="J3568" i="1"/>
  <c r="J339" i="1"/>
  <c r="J3689" i="1"/>
  <c r="J2502" i="1"/>
  <c r="J3777" i="1"/>
  <c r="J3503" i="1"/>
  <c r="J3483" i="1"/>
  <c r="J3721" i="1"/>
  <c r="J3249" i="1"/>
  <c r="J3411" i="1"/>
  <c r="J3375" i="1"/>
  <c r="J3002" i="1"/>
  <c r="J3504" i="1"/>
  <c r="J3250" i="1"/>
  <c r="J3722" i="1"/>
  <c r="J2523" i="1"/>
  <c r="J3671" i="1"/>
  <c r="J2819" i="1"/>
  <c r="J258" i="1"/>
  <c r="J3619" i="1"/>
  <c r="J3382" i="1"/>
  <c r="J3484" i="1"/>
  <c r="J3338" i="1"/>
  <c r="J3548" i="1"/>
  <c r="J3034" i="1"/>
  <c r="J423" i="1"/>
  <c r="J424" i="1"/>
  <c r="J425" i="1"/>
  <c r="J427" i="1"/>
  <c r="J428" i="1"/>
  <c r="J429" i="1"/>
  <c r="J430" i="1"/>
  <c r="J431" i="1"/>
  <c r="J434" i="1"/>
  <c r="J437" i="1"/>
  <c r="J439" i="1"/>
  <c r="J440" i="1"/>
  <c r="J441" i="1"/>
  <c r="J442" i="1"/>
  <c r="J443" i="1"/>
  <c r="J444" i="1"/>
  <c r="J445" i="1"/>
  <c r="J447" i="1"/>
  <c r="J448" i="1"/>
  <c r="J449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8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7" i="1"/>
  <c r="J518" i="1"/>
  <c r="J519" i="1"/>
  <c r="J520" i="1"/>
  <c r="J521" i="1"/>
  <c r="J2524" i="1"/>
  <c r="J2525" i="1"/>
  <c r="J2526" i="1"/>
  <c r="J3355" i="1"/>
  <c r="J3251" i="1"/>
  <c r="J3252" i="1"/>
  <c r="J3412" i="1"/>
  <c r="J2527" i="1"/>
  <c r="J259" i="1"/>
  <c r="J542" i="1"/>
  <c r="J544" i="1"/>
  <c r="J545" i="1"/>
  <c r="J546" i="1"/>
  <c r="J547" i="1"/>
  <c r="J548" i="1"/>
  <c r="J549" i="1"/>
  <c r="J550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2" i="1"/>
  <c r="J573" i="1"/>
  <c r="J575" i="1"/>
  <c r="J576" i="1"/>
  <c r="J577" i="1"/>
  <c r="J578" i="1"/>
  <c r="J579" i="1"/>
  <c r="J580" i="1"/>
  <c r="J581" i="1"/>
  <c r="J583" i="1"/>
  <c r="J584" i="1"/>
  <c r="J585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1" i="1"/>
  <c r="J602" i="1"/>
  <c r="J603" i="1"/>
  <c r="J604" i="1"/>
  <c r="J605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9" i="1"/>
  <c r="J640" i="1"/>
  <c r="J641" i="1"/>
  <c r="J3694" i="1"/>
  <c r="J3505" i="1"/>
  <c r="J3569" i="1"/>
  <c r="J3570" i="1"/>
  <c r="J402" i="1"/>
  <c r="J3672" i="1"/>
  <c r="J3571" i="1"/>
  <c r="J3785" i="1"/>
  <c r="J3356" i="1"/>
  <c r="J3035" i="1"/>
  <c r="J2528" i="1"/>
  <c r="J3413" i="1"/>
  <c r="J361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4" i="1"/>
  <c r="J685" i="1"/>
  <c r="J686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3" i="1"/>
  <c r="J714" i="1"/>
  <c r="J715" i="1"/>
  <c r="J716" i="1"/>
  <c r="J717" i="1"/>
  <c r="J718" i="1"/>
  <c r="J719" i="1"/>
  <c r="J720" i="1"/>
  <c r="J721" i="1"/>
  <c r="J3171" i="1"/>
  <c r="J3572" i="1"/>
  <c r="J2529" i="1"/>
  <c r="J2976" i="1"/>
  <c r="J3506" i="1"/>
  <c r="J3003" i="1"/>
  <c r="J3507" i="1"/>
  <c r="J2530" i="1"/>
  <c r="J3178" i="1"/>
  <c r="J3714" i="1"/>
  <c r="J2531" i="1"/>
  <c r="J2820" i="1"/>
  <c r="J3386" i="1"/>
  <c r="J329" i="1"/>
  <c r="J2532" i="1"/>
  <c r="J2977" i="1"/>
  <c r="J3253" i="1"/>
  <c r="J2533" i="1"/>
  <c r="J3254" i="1"/>
  <c r="J368" i="1"/>
  <c r="J2534" i="1"/>
  <c r="J763" i="1"/>
  <c r="J765" i="1"/>
  <c r="J766" i="1"/>
  <c r="J767" i="1"/>
  <c r="J769" i="1"/>
  <c r="J772" i="1"/>
  <c r="J773" i="1"/>
  <c r="J775" i="1"/>
  <c r="J776" i="1"/>
  <c r="J777" i="1"/>
  <c r="J778" i="1"/>
  <c r="J780" i="1"/>
  <c r="J781" i="1"/>
  <c r="J403" i="1"/>
  <c r="J369" i="1"/>
  <c r="J260" i="1"/>
  <c r="J2535" i="1"/>
  <c r="J3255" i="1"/>
  <c r="J3004" i="1"/>
  <c r="J3036" i="1"/>
  <c r="J3395" i="1"/>
  <c r="J3256" i="1"/>
  <c r="J2536" i="1"/>
  <c r="J2821" i="1"/>
  <c r="J2792" i="1"/>
  <c r="J3037" i="1"/>
  <c r="J340" i="1"/>
  <c r="J2978" i="1"/>
  <c r="J3469" i="1"/>
  <c r="J404" i="1"/>
  <c r="J3377" i="1"/>
  <c r="J2793" i="1"/>
  <c r="J261" i="1"/>
  <c r="J3414" i="1"/>
  <c r="J2822" i="1"/>
  <c r="J2794" i="1"/>
  <c r="J2537" i="1"/>
  <c r="J2538" i="1"/>
  <c r="J3257" i="1"/>
  <c r="J2539" i="1"/>
  <c r="J2540" i="1"/>
  <c r="J3608" i="1"/>
  <c r="J862" i="1"/>
  <c r="J864" i="1"/>
  <c r="J866" i="1"/>
  <c r="J869" i="1"/>
  <c r="J870" i="1"/>
  <c r="J871" i="1"/>
  <c r="J872" i="1"/>
  <c r="J873" i="1"/>
  <c r="J874" i="1"/>
  <c r="J877" i="1"/>
  <c r="J878" i="1"/>
  <c r="J880" i="1"/>
  <c r="J882" i="1"/>
  <c r="J885" i="1"/>
  <c r="J888" i="1"/>
  <c r="J891" i="1"/>
  <c r="J893" i="1"/>
  <c r="J894" i="1"/>
  <c r="J896" i="1"/>
  <c r="J897" i="1"/>
  <c r="J898" i="1"/>
  <c r="J901" i="1"/>
  <c r="J902" i="1"/>
  <c r="J903" i="1"/>
  <c r="J904" i="1"/>
  <c r="J905" i="1"/>
  <c r="J906" i="1"/>
  <c r="J907" i="1"/>
  <c r="J908" i="1"/>
  <c r="J911" i="1"/>
  <c r="J912" i="1"/>
  <c r="J913" i="1"/>
  <c r="J915" i="1"/>
  <c r="J917" i="1"/>
  <c r="J919" i="1"/>
  <c r="J920" i="1"/>
  <c r="J921" i="1"/>
  <c r="J922" i="1"/>
  <c r="J923" i="1"/>
  <c r="J924" i="1"/>
  <c r="J925" i="1"/>
  <c r="J927" i="1"/>
  <c r="J928" i="1"/>
  <c r="J929" i="1"/>
  <c r="J930" i="1"/>
  <c r="J931" i="1"/>
  <c r="J932" i="1"/>
  <c r="J934" i="1"/>
  <c r="J936" i="1"/>
  <c r="J940" i="1"/>
  <c r="J942" i="1"/>
  <c r="J943" i="1"/>
  <c r="J944" i="1"/>
  <c r="J946" i="1"/>
  <c r="J947" i="1"/>
  <c r="J948" i="1"/>
  <c r="J949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9" i="1"/>
  <c r="J1000" i="1"/>
  <c r="J1001" i="1"/>
  <c r="J1002" i="1"/>
  <c r="J1003" i="1"/>
  <c r="J1004" i="1"/>
  <c r="J1005" i="1"/>
  <c r="J1006" i="1"/>
  <c r="J1007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3508" i="1"/>
  <c r="J3778" i="1"/>
  <c r="J2979" i="1"/>
  <c r="J3025" i="1"/>
  <c r="J3258" i="1"/>
  <c r="J3259" i="1"/>
  <c r="J3260" i="1"/>
  <c r="J2789" i="1"/>
  <c r="J2541" i="1"/>
  <c r="J262" i="1"/>
  <c r="J1042" i="1"/>
  <c r="J1043" i="1"/>
  <c r="J1044" i="1"/>
  <c r="J1045" i="1"/>
  <c r="J1046" i="1"/>
  <c r="J1047" i="1"/>
  <c r="J1050" i="1"/>
  <c r="J1051" i="1"/>
  <c r="J1053" i="1"/>
  <c r="J1054" i="1"/>
  <c r="J1058" i="1"/>
  <c r="J1059" i="1"/>
  <c r="J1060" i="1"/>
  <c r="J1062" i="1"/>
  <c r="J1064" i="1"/>
  <c r="J1066" i="1"/>
  <c r="J1068" i="1"/>
  <c r="J1069" i="1"/>
  <c r="J1070" i="1"/>
  <c r="J1072" i="1"/>
  <c r="J1073" i="1"/>
  <c r="J1074" i="1"/>
  <c r="J1075" i="1"/>
  <c r="J1076" i="1"/>
  <c r="J1078" i="1"/>
  <c r="J1079" i="1"/>
  <c r="J1080" i="1"/>
  <c r="J1081" i="1"/>
  <c r="J1082" i="1"/>
  <c r="J1083" i="1"/>
  <c r="J1084" i="1"/>
  <c r="J1085" i="1"/>
  <c r="J1086" i="1"/>
  <c r="J1087" i="1"/>
  <c r="J1088" i="1"/>
  <c r="J1090" i="1"/>
  <c r="J1091" i="1"/>
  <c r="J1092" i="1"/>
  <c r="J1093" i="1"/>
  <c r="J1095" i="1"/>
  <c r="J1096" i="1"/>
  <c r="J1097" i="1"/>
  <c r="J1098" i="1"/>
  <c r="J1099" i="1"/>
  <c r="J1100" i="1"/>
  <c r="J1101" i="1"/>
  <c r="J1103" i="1"/>
  <c r="J1104" i="1"/>
  <c r="J1105" i="1"/>
  <c r="J1106" i="1"/>
  <c r="J1107" i="1"/>
  <c r="J1108" i="1"/>
  <c r="J1109" i="1"/>
  <c r="J1110" i="1"/>
  <c r="J1111" i="1"/>
  <c r="J1112" i="1"/>
  <c r="J1114" i="1"/>
  <c r="J1116" i="1"/>
  <c r="J1117" i="1"/>
  <c r="J1118" i="1"/>
  <c r="J1122" i="1"/>
  <c r="J1123" i="1"/>
  <c r="J1125" i="1"/>
  <c r="J1126" i="1"/>
  <c r="J1129" i="1"/>
  <c r="J1131" i="1"/>
  <c r="J1132" i="1"/>
  <c r="J1133" i="1"/>
  <c r="J1134" i="1"/>
  <c r="J1136" i="1"/>
  <c r="J1138" i="1"/>
  <c r="J1139" i="1"/>
  <c r="J1140" i="1"/>
  <c r="J1141" i="1"/>
  <c r="J1142" i="1"/>
  <c r="J1143" i="1"/>
  <c r="J1145" i="1"/>
  <c r="J1146" i="1"/>
  <c r="J1147" i="1"/>
  <c r="J1148" i="1"/>
  <c r="J1149" i="1"/>
  <c r="J1150" i="1"/>
  <c r="J1151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3544" i="1"/>
  <c r="J3378" i="1"/>
  <c r="J3005" i="1"/>
  <c r="J3188" i="1"/>
  <c r="J3212" i="1"/>
  <c r="J263" i="1"/>
  <c r="J3539" i="1"/>
  <c r="J3379" i="1"/>
  <c r="J3261" i="1"/>
  <c r="J3400" i="1"/>
  <c r="J3415" i="1"/>
  <c r="J2823" i="1"/>
  <c r="J3573" i="1"/>
  <c r="J3463" i="1"/>
  <c r="J3387" i="1"/>
  <c r="J3388" i="1"/>
  <c r="J530" i="1"/>
  <c r="J3465" i="1"/>
  <c r="J3262" i="1"/>
  <c r="J2824" i="1"/>
  <c r="J3509" i="1"/>
  <c r="J2964" i="1"/>
  <c r="J2542" i="1"/>
  <c r="J3396" i="1"/>
  <c r="J3605" i="1"/>
  <c r="J3213" i="1"/>
  <c r="J3464" i="1"/>
  <c r="J3416" i="1"/>
  <c r="J3494" i="1"/>
  <c r="J1226" i="1"/>
  <c r="J1228" i="1"/>
  <c r="J1230" i="1"/>
  <c r="J1232" i="1"/>
  <c r="J1233" i="1"/>
  <c r="J1234" i="1"/>
  <c r="J1236" i="1"/>
  <c r="J1237" i="1"/>
  <c r="J1239" i="1"/>
  <c r="J1242" i="1"/>
  <c r="J1243" i="1"/>
  <c r="J1244" i="1"/>
  <c r="J1245" i="1"/>
  <c r="J2543" i="1"/>
  <c r="J3620" i="1"/>
  <c r="J2825" i="1"/>
  <c r="J2971" i="1"/>
  <c r="J3621" i="1"/>
  <c r="J2795" i="1"/>
  <c r="J3357" i="1"/>
  <c r="J2965" i="1"/>
  <c r="J361" i="1"/>
  <c r="J3223" i="1"/>
  <c r="J3545" i="1"/>
  <c r="J3358" i="1"/>
  <c r="J3489" i="1"/>
  <c r="J3263" i="1"/>
  <c r="J3006" i="1"/>
  <c r="J2544" i="1"/>
  <c r="J3574" i="1"/>
  <c r="J3417" i="1"/>
  <c r="J3418" i="1"/>
  <c r="J2966" i="1"/>
  <c r="J3381" i="1"/>
  <c r="J3419" i="1"/>
  <c r="J2980" i="1"/>
  <c r="J3420" i="1"/>
  <c r="J3421" i="1"/>
  <c r="J264" i="1"/>
  <c r="J525" i="1"/>
  <c r="J3510" i="1"/>
  <c r="J1306" i="1"/>
  <c r="J1307" i="1"/>
  <c r="J1308" i="1"/>
  <c r="J1309" i="1"/>
  <c r="J1310" i="1"/>
  <c r="J1311" i="1"/>
  <c r="J1312" i="1"/>
  <c r="J1313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6" i="1"/>
  <c r="J1337" i="1"/>
  <c r="J1338" i="1"/>
  <c r="J1339" i="1"/>
  <c r="J1340" i="1"/>
  <c r="J1341" i="1"/>
  <c r="J1342" i="1"/>
  <c r="J1343" i="1"/>
  <c r="J1344" i="1"/>
  <c r="J1345" i="1"/>
  <c r="J2811" i="1"/>
  <c r="J2545" i="1"/>
  <c r="J2546" i="1"/>
  <c r="J3511" i="1"/>
  <c r="J3264" i="1"/>
  <c r="J366" i="1"/>
  <c r="J2826" i="1"/>
  <c r="J3706" i="1"/>
  <c r="J3007" i="1"/>
  <c r="J3008" i="1"/>
  <c r="J2547" i="1"/>
  <c r="J2548" i="1"/>
  <c r="J3660" i="1"/>
  <c r="J2973" i="1"/>
  <c r="J265" i="1"/>
  <c r="J3265" i="1"/>
  <c r="J3266" i="1"/>
  <c r="J2549" i="1"/>
  <c r="J3038" i="1"/>
  <c r="J3039" i="1"/>
  <c r="J2550" i="1"/>
  <c r="J266" i="1"/>
  <c r="J267" i="1"/>
  <c r="J3267" i="1"/>
  <c r="J385" i="1"/>
  <c r="J2827" i="1"/>
  <c r="J3268" i="1"/>
  <c r="J3214" i="1"/>
  <c r="J1406" i="1"/>
  <c r="J1407" i="1"/>
  <c r="J1408" i="1"/>
  <c r="J1412" i="1"/>
  <c r="J1414" i="1"/>
  <c r="J1416" i="1"/>
  <c r="J1418" i="1"/>
  <c r="J1421" i="1"/>
  <c r="J1422" i="1"/>
  <c r="J1423" i="1"/>
  <c r="J1424" i="1"/>
  <c r="J1425" i="1"/>
  <c r="J1426" i="1"/>
  <c r="J1427" i="1"/>
  <c r="J1429" i="1"/>
  <c r="J1431" i="1"/>
  <c r="J1432" i="1"/>
  <c r="J1433" i="1"/>
  <c r="J1434" i="1"/>
  <c r="J1435" i="1"/>
  <c r="J1436" i="1"/>
  <c r="J1437" i="1"/>
  <c r="J1438" i="1"/>
  <c r="J1440" i="1"/>
  <c r="J1441" i="1"/>
  <c r="J1442" i="1"/>
  <c r="J1443" i="1"/>
  <c r="J1445" i="1"/>
  <c r="J1446" i="1"/>
  <c r="J1447" i="1"/>
  <c r="J1448" i="1"/>
  <c r="J1449" i="1"/>
  <c r="J1450" i="1"/>
  <c r="J1451" i="1"/>
  <c r="J1452" i="1"/>
  <c r="J1453" i="1"/>
  <c r="J1454" i="1"/>
  <c r="J1455" i="1"/>
  <c r="J1457" i="1"/>
  <c r="J1458" i="1"/>
  <c r="J1459" i="1"/>
  <c r="J1460" i="1"/>
  <c r="J1461" i="1"/>
  <c r="J1462" i="1"/>
  <c r="J3422" i="1"/>
  <c r="J341" i="1"/>
  <c r="J2551" i="1"/>
  <c r="J3622" i="1"/>
  <c r="J3458" i="1"/>
  <c r="J3695" i="1"/>
  <c r="J3224" i="1"/>
  <c r="J3710" i="1"/>
  <c r="J3659" i="1"/>
  <c r="J3575" i="1"/>
  <c r="J3423" i="1"/>
  <c r="J2828" i="1"/>
  <c r="J3623" i="1"/>
  <c r="J3723" i="1"/>
  <c r="J3724" i="1"/>
  <c r="J1483" i="1"/>
  <c r="J1484" i="1"/>
  <c r="J1485" i="1"/>
  <c r="J1487" i="1"/>
  <c r="J1488" i="1"/>
  <c r="J1489" i="1"/>
  <c r="J1490" i="1"/>
  <c r="J1491" i="1"/>
  <c r="J1496" i="1"/>
  <c r="J1499" i="1"/>
  <c r="J3768" i="1"/>
  <c r="J3546" i="1"/>
  <c r="J2967" i="1"/>
  <c r="J3459" i="1"/>
  <c r="J3485" i="1"/>
  <c r="J3470" i="1"/>
  <c r="J3460" i="1"/>
  <c r="J3397" i="1"/>
  <c r="J3040" i="1"/>
  <c r="J3576" i="1"/>
  <c r="J3841" i="1"/>
  <c r="J3468" i="1"/>
  <c r="J3424" i="1"/>
  <c r="J3425" i="1"/>
  <c r="J3215" i="1"/>
  <c r="J3474" i="1"/>
  <c r="J3687" i="1"/>
  <c r="J3708" i="1"/>
  <c r="J3486" i="1"/>
  <c r="J3550" i="1"/>
  <c r="J3490" i="1"/>
  <c r="J3673" i="1"/>
  <c r="J2552" i="1"/>
  <c r="J3712" i="1"/>
  <c r="J3009" i="1"/>
  <c r="J3359" i="1"/>
  <c r="J3360" i="1"/>
  <c r="J2981" i="1"/>
  <c r="J3512" i="1"/>
  <c r="J3426" i="1"/>
  <c r="J1543" i="1"/>
  <c r="J1544" i="1"/>
  <c r="J1549" i="1"/>
  <c r="J1550" i="1"/>
  <c r="J1551" i="1"/>
  <c r="J1552" i="1"/>
  <c r="J1554" i="1"/>
  <c r="J1555" i="1"/>
  <c r="J1556" i="1"/>
  <c r="J1557" i="1"/>
  <c r="J1560" i="1"/>
  <c r="J1561" i="1"/>
  <c r="J1563" i="1"/>
  <c r="J1565" i="1"/>
  <c r="J1566" i="1"/>
  <c r="J1568" i="1"/>
  <c r="J1569" i="1"/>
  <c r="J1570" i="1"/>
  <c r="J1571" i="1"/>
  <c r="J1572" i="1"/>
  <c r="J1573" i="1"/>
  <c r="J1575" i="1"/>
  <c r="J1576" i="1"/>
  <c r="J1577" i="1"/>
  <c r="J1578" i="1"/>
  <c r="J1579" i="1"/>
  <c r="J1580" i="1"/>
  <c r="J1581" i="1"/>
  <c r="J1585" i="1"/>
  <c r="J1589" i="1"/>
  <c r="J1590" i="1"/>
  <c r="J1592" i="1"/>
  <c r="J1593" i="1"/>
  <c r="J1594" i="1"/>
  <c r="J1595" i="1"/>
  <c r="J1597" i="1"/>
  <c r="J1599" i="1"/>
  <c r="J1600" i="1"/>
  <c r="J1601" i="1"/>
  <c r="J1602" i="1"/>
  <c r="J2829" i="1"/>
  <c r="J3041" i="1"/>
  <c r="J3269" i="1"/>
  <c r="J405" i="1"/>
  <c r="J268" i="1"/>
  <c r="J2553" i="1"/>
  <c r="J3042" i="1"/>
  <c r="J3270" i="1"/>
  <c r="J2982" i="1"/>
  <c r="J2554" i="1"/>
  <c r="J2972" i="1"/>
  <c r="J386" i="1"/>
  <c r="J3010" i="1"/>
  <c r="J3043" i="1"/>
  <c r="J2830" i="1"/>
  <c r="J3271" i="1"/>
  <c r="J3272" i="1"/>
  <c r="J269" i="1"/>
  <c r="J2555" i="1"/>
  <c r="J3273" i="1"/>
  <c r="J2556" i="1"/>
  <c r="J2557" i="1"/>
  <c r="J2558" i="1"/>
  <c r="J3011" i="1"/>
  <c r="J3577" i="1"/>
  <c r="J2831" i="1"/>
  <c r="J270" i="1"/>
  <c r="J3028" i="1"/>
  <c r="J3044" i="1"/>
  <c r="J3045" i="1"/>
  <c r="J2559" i="1"/>
  <c r="J2832" i="1"/>
  <c r="J1683" i="1"/>
  <c r="J1684" i="1"/>
  <c r="J1686" i="1"/>
  <c r="J1687" i="1"/>
  <c r="J1688" i="1"/>
  <c r="J1689" i="1"/>
  <c r="J1693" i="1"/>
  <c r="J1694" i="1"/>
  <c r="J1696" i="1"/>
  <c r="J1697" i="1"/>
  <c r="J1698" i="1"/>
  <c r="J1699" i="1"/>
  <c r="J1700" i="1"/>
  <c r="J1701" i="1"/>
  <c r="J1702" i="1"/>
  <c r="J1703" i="1"/>
  <c r="J1704" i="1"/>
  <c r="J1705" i="1"/>
  <c r="J1708" i="1"/>
  <c r="J1709" i="1"/>
  <c r="J1710" i="1"/>
  <c r="J1712" i="1"/>
  <c r="J1713" i="1"/>
  <c r="J1714" i="1"/>
  <c r="J1716" i="1"/>
  <c r="J1717" i="1"/>
  <c r="J1719" i="1"/>
  <c r="J1720" i="1"/>
  <c r="J1723" i="1"/>
  <c r="J1724" i="1"/>
  <c r="J1725" i="1"/>
  <c r="J1726" i="1"/>
  <c r="J1727" i="1"/>
  <c r="J1728" i="1"/>
  <c r="J1731" i="1"/>
  <c r="J1735" i="1"/>
  <c r="J1740" i="1"/>
  <c r="J2833" i="1"/>
  <c r="J2796" i="1"/>
  <c r="J2983" i="1"/>
  <c r="J3427" i="1"/>
  <c r="J3216" i="1"/>
  <c r="J3725" i="1"/>
  <c r="J3336" i="1"/>
  <c r="J2560" i="1"/>
  <c r="J3274" i="1"/>
  <c r="J3428" i="1"/>
  <c r="J3179" i="1"/>
  <c r="J2797" i="1"/>
  <c r="J2561" i="1"/>
  <c r="J2562" i="1"/>
  <c r="J2603" i="1"/>
  <c r="J3361" i="1"/>
  <c r="J1766" i="1"/>
  <c r="J1767" i="1"/>
  <c r="J1769" i="1"/>
  <c r="J1770" i="1"/>
  <c r="J1771" i="1"/>
  <c r="J1772" i="1"/>
  <c r="J1774" i="1"/>
  <c r="J1775" i="1"/>
  <c r="J1777" i="1"/>
  <c r="J1778" i="1"/>
  <c r="J1780" i="1"/>
  <c r="J1781" i="1"/>
  <c r="J1782" i="1"/>
  <c r="J1783" i="1"/>
  <c r="J1784" i="1"/>
  <c r="J1785" i="1"/>
  <c r="J1786" i="1"/>
  <c r="J1787" i="1"/>
  <c r="J1789" i="1"/>
  <c r="J1790" i="1"/>
  <c r="J1791" i="1"/>
  <c r="J1792" i="1"/>
  <c r="J1794" i="1"/>
  <c r="J1796" i="1"/>
  <c r="J1797" i="1"/>
  <c r="J1798" i="1"/>
  <c r="J1799" i="1"/>
  <c r="J1800" i="1"/>
  <c r="J1802" i="1"/>
  <c r="J1803" i="1"/>
  <c r="J1805" i="1"/>
  <c r="J1806" i="1"/>
  <c r="J1807" i="1"/>
  <c r="J1808" i="1"/>
  <c r="J1809" i="1"/>
  <c r="J1810" i="1"/>
  <c r="J1812" i="1"/>
  <c r="J1813" i="1"/>
  <c r="J1814" i="1"/>
  <c r="J1815" i="1"/>
  <c r="J1816" i="1"/>
  <c r="J1818" i="1"/>
  <c r="J1819" i="1"/>
  <c r="J1820" i="1"/>
  <c r="J1822" i="1"/>
  <c r="J370" i="1"/>
  <c r="J3046" i="1"/>
  <c r="J3513" i="1"/>
  <c r="J3429" i="1"/>
  <c r="J3275" i="1"/>
  <c r="J271" i="1"/>
  <c r="J2604" i="1"/>
  <c r="J342" i="1"/>
  <c r="J531" i="1"/>
  <c r="J3276" i="1"/>
  <c r="J3430" i="1"/>
  <c r="J3217" i="1"/>
  <c r="J3431" i="1"/>
  <c r="J406" i="1"/>
  <c r="J3432" i="1"/>
  <c r="J3189" i="1"/>
  <c r="J2807" i="1"/>
  <c r="J387" i="1"/>
  <c r="J1863" i="1"/>
  <c r="J1864" i="1"/>
  <c r="J1866" i="1"/>
  <c r="J1867" i="1"/>
  <c r="J1868" i="1"/>
  <c r="J1869" i="1"/>
  <c r="J1870" i="1"/>
  <c r="J1871" i="1"/>
  <c r="J1873" i="1"/>
  <c r="J1874" i="1"/>
  <c r="J1875" i="1"/>
  <c r="J1876" i="1"/>
  <c r="J1877" i="1"/>
  <c r="J1878" i="1"/>
  <c r="J1879" i="1"/>
  <c r="J1880" i="1"/>
  <c r="J1881" i="1"/>
  <c r="J1882" i="1"/>
  <c r="J643" i="1"/>
  <c r="J3362" i="1"/>
  <c r="J3277" i="1"/>
  <c r="J272" i="1"/>
  <c r="J3222" i="1"/>
  <c r="J247" i="1"/>
  <c r="J2941" i="1"/>
  <c r="J532" i="1"/>
  <c r="J1903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343" i="1"/>
  <c r="J2787" i="1"/>
  <c r="J2834" i="1"/>
  <c r="J2605" i="1"/>
  <c r="J3012" i="1"/>
  <c r="J344" i="1"/>
  <c r="J3433" i="1"/>
  <c r="J3278" i="1"/>
  <c r="J362" i="1"/>
  <c r="J3839" i="1"/>
  <c r="J2835" i="1"/>
  <c r="J3279" i="1"/>
  <c r="J3696" i="1"/>
  <c r="J3815" i="1"/>
  <c r="J3013" i="1"/>
  <c r="J407" i="1"/>
  <c r="J3816" i="1"/>
  <c r="J3726" i="1"/>
  <c r="J3715" i="1"/>
  <c r="J3727" i="1"/>
  <c r="J3674" i="1"/>
  <c r="J3434" i="1"/>
  <c r="J3728" i="1"/>
  <c r="J3707" i="1"/>
  <c r="J3772" i="1"/>
  <c r="J3624" i="1"/>
  <c r="J2984" i="1"/>
  <c r="J3280" i="1"/>
  <c r="J3779" i="1"/>
  <c r="J3281" i="1"/>
  <c r="J3282" i="1"/>
  <c r="J3491" i="1"/>
  <c r="J3811" i="1"/>
  <c r="J2606" i="1"/>
  <c r="J3817" i="1"/>
  <c r="J3514" i="1"/>
  <c r="J3729" i="1"/>
  <c r="J3515" i="1"/>
  <c r="J2607" i="1"/>
  <c r="J3842" i="1"/>
  <c r="J3837" i="1"/>
  <c r="J3516" i="1"/>
  <c r="J3461" i="1"/>
  <c r="J3750" i="1"/>
  <c r="J3751" i="1"/>
  <c r="J3838" i="1"/>
  <c r="J3752" i="1"/>
  <c r="J1983" i="1"/>
  <c r="J1984" i="1"/>
  <c r="J1985" i="1"/>
  <c r="J1986" i="1"/>
  <c r="J1989" i="1"/>
  <c r="J1990" i="1"/>
  <c r="J1991" i="1"/>
  <c r="J1998" i="1"/>
  <c r="J1999" i="1"/>
  <c r="J2001" i="1"/>
  <c r="J2002" i="1"/>
  <c r="J3770" i="1"/>
  <c r="J3753" i="1"/>
  <c r="J273" i="1"/>
  <c r="J3754" i="1"/>
  <c r="J3625" i="1"/>
  <c r="J3755" i="1"/>
  <c r="J3283" i="1"/>
  <c r="J3756" i="1"/>
  <c r="J3626" i="1"/>
  <c r="J3757" i="1"/>
  <c r="J2608" i="1"/>
  <c r="J3835" i="1"/>
  <c r="J3627" i="1"/>
  <c r="J2996" i="1"/>
  <c r="J3284" i="1"/>
  <c r="J3578" i="1"/>
  <c r="J3775" i="1"/>
  <c r="J3697" i="1"/>
  <c r="J2609" i="1"/>
  <c r="J3818" i="1"/>
  <c r="J3819" i="1"/>
  <c r="J3787" i="1"/>
  <c r="J3579" i="1"/>
  <c r="J3820" i="1"/>
  <c r="J3661" i="1"/>
  <c r="J3758" i="1"/>
  <c r="J3580" i="1"/>
  <c r="J3581" i="1"/>
  <c r="J3786" i="1"/>
  <c r="J3788" i="1"/>
  <c r="J3628" i="1"/>
  <c r="J3285" i="1"/>
  <c r="J3047" i="1"/>
  <c r="J3829" i="1"/>
  <c r="J3225" i="1"/>
  <c r="J3286" i="1"/>
  <c r="J3435" i="1"/>
  <c r="J3287" i="1"/>
  <c r="J3812" i="1"/>
  <c r="J3810" i="1"/>
  <c r="J3759" i="1"/>
  <c r="J3288" i="1"/>
  <c r="J3048" i="1"/>
  <c r="J3760" i="1"/>
  <c r="J2610" i="1"/>
  <c r="J3675" i="1"/>
  <c r="J2836" i="1"/>
  <c r="J3761" i="1"/>
  <c r="J3436" i="1"/>
  <c r="J3629" i="1"/>
  <c r="J3582" i="1"/>
  <c r="J2611" i="1"/>
  <c r="J3821" i="1"/>
  <c r="J3840" i="1"/>
  <c r="J3698" i="1"/>
  <c r="J249" i="1"/>
  <c r="J3583" i="1"/>
  <c r="J3762" i="1"/>
  <c r="J3830" i="1"/>
  <c r="J3517" i="1"/>
  <c r="J3780" i="1"/>
  <c r="J3822" i="1"/>
  <c r="J345" i="1"/>
  <c r="J3232" i="1"/>
  <c r="J3836" i="1"/>
  <c r="J3763" i="1"/>
  <c r="J3518" i="1"/>
  <c r="J3289" i="1"/>
  <c r="J388" i="1"/>
  <c r="J2837" i="1"/>
  <c r="J3049" i="1"/>
  <c r="J3475" i="1"/>
  <c r="J2838" i="1"/>
  <c r="J346" i="1"/>
  <c r="J2839" i="1"/>
  <c r="J347" i="1"/>
  <c r="J3027" i="1"/>
  <c r="J408" i="1"/>
  <c r="J3462" i="1"/>
  <c r="J2985" i="1"/>
  <c r="J2612" i="1"/>
  <c r="J3716" i="1"/>
  <c r="J3050" i="1"/>
  <c r="J2123" i="1"/>
  <c r="J2124" i="1"/>
  <c r="J2125" i="1"/>
  <c r="J2127" i="1"/>
  <c r="J2128" i="1"/>
  <c r="J2129" i="1"/>
  <c r="J2130" i="1"/>
  <c r="J2132" i="1"/>
  <c r="J2133" i="1"/>
  <c r="J2134" i="1"/>
  <c r="J2136" i="1"/>
  <c r="J2137" i="1"/>
  <c r="J2138" i="1"/>
  <c r="J2139" i="1"/>
  <c r="J2141" i="1"/>
  <c r="J2142" i="1"/>
  <c r="J2143" i="1"/>
  <c r="J2144" i="1"/>
  <c r="J2146" i="1"/>
  <c r="J2147" i="1"/>
  <c r="J2148" i="1"/>
  <c r="J2149" i="1"/>
  <c r="J2150" i="1"/>
  <c r="J2152" i="1"/>
  <c r="J2153" i="1"/>
  <c r="J2154" i="1"/>
  <c r="J2155" i="1"/>
  <c r="J2156" i="1"/>
  <c r="J2157" i="1"/>
  <c r="J2158" i="1"/>
  <c r="J2159" i="1"/>
  <c r="J2160" i="1"/>
  <c r="J2162" i="1"/>
  <c r="J2798" i="1"/>
  <c r="J3476" i="1"/>
  <c r="J371" i="1"/>
  <c r="J2613" i="1"/>
  <c r="J3584" i="1"/>
  <c r="J2614" i="1"/>
  <c r="J3290" i="1"/>
  <c r="J2615" i="1"/>
  <c r="J3519" i="1"/>
  <c r="J3520" i="1"/>
  <c r="J2790" i="1"/>
  <c r="J3492" i="1"/>
  <c r="J389" i="1"/>
  <c r="J3363" i="1"/>
  <c r="J3437" i="1"/>
  <c r="J3291" i="1"/>
  <c r="J3398" i="1"/>
  <c r="J3650" i="1"/>
  <c r="J3699" i="1"/>
  <c r="J3218" i="1"/>
  <c r="J390" i="1"/>
  <c r="J274" i="1"/>
  <c r="J2840" i="1"/>
  <c r="J348" i="1"/>
  <c r="J330" i="1"/>
  <c r="J244" i="1"/>
  <c r="J3014" i="1"/>
  <c r="J275" i="1"/>
  <c r="J3493" i="1"/>
  <c r="J3292" i="1"/>
  <c r="J3540" i="1"/>
  <c r="J3477" i="1"/>
  <c r="J3389" i="1"/>
  <c r="J3170" i="1"/>
  <c r="J3180" i="1"/>
  <c r="J2616" i="1"/>
  <c r="J3390" i="1"/>
  <c r="J3478" i="1"/>
  <c r="J3585" i="1"/>
  <c r="J2617" i="1"/>
  <c r="J3293" i="1"/>
  <c r="J2618" i="1"/>
  <c r="J3487" i="1"/>
  <c r="J2986" i="1"/>
  <c r="J3586" i="1"/>
  <c r="J3181" i="1"/>
  <c r="J3219" i="1"/>
  <c r="J3051" i="1"/>
  <c r="J276" i="1"/>
  <c r="J248" i="1"/>
  <c r="J3015" i="1"/>
  <c r="J2841" i="1"/>
  <c r="J3521" i="1"/>
  <c r="J3609" i="1"/>
  <c r="J3587" i="1"/>
  <c r="J3522" i="1"/>
  <c r="J363" i="1"/>
  <c r="J3182" i="1"/>
  <c r="J3230" i="1"/>
  <c r="J391" i="1"/>
  <c r="J2842" i="1"/>
  <c r="J526" i="1"/>
  <c r="J2619" i="1"/>
  <c r="J2987" i="1"/>
  <c r="J3651" i="1"/>
  <c r="J409" i="1"/>
  <c r="J2620" i="1"/>
  <c r="J2942" i="1"/>
  <c r="J2923" i="1"/>
  <c r="J3479" i="1"/>
  <c r="J3764" i="1"/>
  <c r="J2924" i="1"/>
  <c r="J3488" i="1"/>
  <c r="J3220" i="1"/>
  <c r="J2621" i="1"/>
  <c r="J3438" i="1"/>
  <c r="J2622" i="1"/>
  <c r="J2623" i="1"/>
  <c r="J2323" i="1"/>
  <c r="J2325" i="1"/>
  <c r="J2326" i="1"/>
  <c r="J2328" i="1"/>
  <c r="J3676" i="1"/>
  <c r="J3294" i="1"/>
  <c r="J3588" i="1"/>
  <c r="J3677" i="1"/>
  <c r="J3052" i="1"/>
  <c r="J3589" i="1"/>
  <c r="J349" i="1"/>
  <c r="J3590" i="1"/>
  <c r="J3523" i="1"/>
  <c r="J3364" i="1"/>
  <c r="J3439" i="1"/>
  <c r="J3591" i="1"/>
  <c r="J3700" i="1"/>
  <c r="J2343" i="1"/>
  <c r="J2344" i="1"/>
  <c r="J2345" i="1"/>
  <c r="J2348" i="1"/>
  <c r="J2350" i="1"/>
  <c r="J2351" i="1"/>
  <c r="J2352" i="1"/>
  <c r="J2353" i="1"/>
  <c r="J2356" i="1"/>
  <c r="J2357" i="1"/>
  <c r="J2358" i="1"/>
  <c r="J2359" i="1"/>
  <c r="J2361" i="1"/>
  <c r="J2362" i="1"/>
  <c r="J2363" i="1"/>
  <c r="J2364" i="1"/>
  <c r="J2365" i="1"/>
  <c r="J2366" i="1"/>
  <c r="J2368" i="1"/>
  <c r="J2369" i="1"/>
  <c r="J2370" i="1"/>
  <c r="J2371" i="1"/>
  <c r="J2372" i="1"/>
  <c r="J2374" i="1"/>
  <c r="J2375" i="1"/>
  <c r="J2376" i="1"/>
  <c r="J2377" i="1"/>
  <c r="J2380" i="1"/>
  <c r="J2381" i="1"/>
  <c r="J2382" i="1"/>
  <c r="J2383" i="1"/>
  <c r="J2385" i="1"/>
  <c r="J2387" i="1"/>
  <c r="J2388" i="1"/>
  <c r="J2389" i="1"/>
  <c r="J2390" i="1"/>
  <c r="J2391" i="1"/>
  <c r="J2392" i="1"/>
  <c r="J2393" i="1"/>
  <c r="J2395" i="1"/>
  <c r="J2396" i="1"/>
  <c r="J2397" i="1"/>
  <c r="J2398" i="1"/>
  <c r="J2399" i="1"/>
  <c r="J2401" i="1"/>
  <c r="J2402" i="1"/>
  <c r="J2403" i="1"/>
  <c r="J2404" i="1"/>
  <c r="J2406" i="1"/>
  <c r="J2407" i="1"/>
  <c r="J2409" i="1"/>
  <c r="J2410" i="1"/>
  <c r="J2411" i="1"/>
  <c r="J2412" i="1"/>
  <c r="J2413" i="1"/>
  <c r="J2414" i="1"/>
  <c r="J2416" i="1"/>
  <c r="J2417" i="1"/>
  <c r="J2418" i="1"/>
  <c r="J2420" i="1"/>
  <c r="J2422" i="1"/>
  <c r="J2423" i="1"/>
  <c r="J2424" i="1"/>
  <c r="J2425" i="1"/>
  <c r="J2426" i="1"/>
  <c r="J2428" i="1"/>
  <c r="J2429" i="1"/>
  <c r="J2430" i="1"/>
  <c r="J2431" i="1"/>
  <c r="J2433" i="1"/>
  <c r="J2434" i="1"/>
  <c r="J2435" i="1"/>
  <c r="J2436" i="1"/>
  <c r="J2437" i="1"/>
  <c r="J2438" i="1"/>
  <c r="J2439" i="1"/>
  <c r="J2440" i="1"/>
  <c r="J2441" i="1"/>
  <c r="J2442" i="1"/>
  <c r="J3016" i="1"/>
  <c r="J3555" i="1"/>
  <c r="J3524" i="1"/>
  <c r="J2624" i="1"/>
  <c r="J2625" i="1"/>
  <c r="J3295" i="1"/>
  <c r="J3440" i="1"/>
  <c r="J3296" i="1"/>
  <c r="J350" i="1"/>
  <c r="J3678" i="1"/>
  <c r="J3551" i="1"/>
  <c r="J2626" i="1"/>
  <c r="J3652" i="1"/>
  <c r="J3183" i="1"/>
  <c r="J3017" i="1"/>
  <c r="J372" i="1"/>
  <c r="J277" i="1"/>
  <c r="J3018" i="1"/>
  <c r="J2627" i="1"/>
  <c r="J392" i="1"/>
  <c r="J3149" i="1"/>
  <c r="J278" i="1"/>
  <c r="J279" i="1"/>
  <c r="J351" i="1"/>
  <c r="J3525" i="1"/>
  <c r="J2925" i="1"/>
  <c r="J352" i="1"/>
  <c r="J2503" i="1"/>
  <c r="J2504" i="1"/>
  <c r="J2505" i="1"/>
  <c r="J2506" i="1"/>
  <c r="J2507" i="1"/>
  <c r="J2508" i="1"/>
  <c r="J2509" i="1"/>
  <c r="J2510" i="1"/>
  <c r="J2511" i="1"/>
  <c r="J2512" i="1"/>
  <c r="J2513" i="1"/>
  <c r="J2515" i="1"/>
  <c r="J2516" i="1"/>
  <c r="J2517" i="1"/>
  <c r="J2518" i="1"/>
  <c r="J2519" i="1"/>
  <c r="J2520" i="1"/>
  <c r="J2521" i="1"/>
  <c r="J2522" i="1"/>
  <c r="J3380" i="1"/>
  <c r="J2628" i="1"/>
  <c r="J533" i="1"/>
  <c r="J3019" i="1"/>
  <c r="J3150" i="1"/>
  <c r="J2926" i="1"/>
  <c r="J2968" i="1"/>
  <c r="J3020" i="1"/>
  <c r="J3526" i="1"/>
  <c r="J3480" i="1"/>
  <c r="J3297" i="1"/>
  <c r="J373" i="1"/>
  <c r="J2629" i="1"/>
  <c r="J2799" i="1"/>
  <c r="J2927" i="1"/>
  <c r="J2969" i="1"/>
  <c r="J383" i="1"/>
  <c r="J534" i="1"/>
  <c r="J410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6" i="1"/>
  <c r="J2587" i="1"/>
  <c r="J2589" i="1"/>
  <c r="J2590" i="1"/>
  <c r="J2591" i="1"/>
  <c r="J2594" i="1"/>
  <c r="J2595" i="1"/>
  <c r="J2596" i="1"/>
  <c r="J2597" i="1"/>
  <c r="J2598" i="1"/>
  <c r="J2601" i="1"/>
  <c r="J2602" i="1"/>
  <c r="J280" i="1"/>
  <c r="J3365" i="1"/>
  <c r="J3527" i="1"/>
  <c r="J3823" i="1"/>
  <c r="J3343" i="1"/>
  <c r="J3151" i="1"/>
  <c r="J3152" i="1"/>
  <c r="J3679" i="1"/>
  <c r="J3549" i="1"/>
  <c r="J3344" i="1"/>
  <c r="J3298" i="1"/>
  <c r="J3021" i="1"/>
  <c r="J3339" i="1"/>
  <c r="J3592" i="1"/>
  <c r="J281" i="1"/>
  <c r="J3441" i="1"/>
  <c r="J3776" i="1"/>
  <c r="J3442" i="1"/>
  <c r="J3153" i="1"/>
  <c r="J523" i="1"/>
  <c r="J2630" i="1"/>
  <c r="J3528" i="1"/>
  <c r="J2631" i="1"/>
  <c r="J539" i="1"/>
  <c r="J3346" i="1"/>
  <c r="J282" i="1"/>
  <c r="J2644" i="1"/>
  <c r="J2645" i="1"/>
  <c r="J2646" i="1"/>
  <c r="J2647" i="1"/>
  <c r="J2648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32" i="1"/>
  <c r="J3529" i="1"/>
  <c r="J3530" i="1"/>
  <c r="J3471" i="1"/>
  <c r="J3299" i="1"/>
  <c r="J411" i="1"/>
  <c r="J2672" i="1"/>
  <c r="J2673" i="1"/>
  <c r="J2674" i="1"/>
  <c r="J2675" i="1"/>
  <c r="J2676" i="1"/>
  <c r="J2677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5" i="1"/>
  <c r="J2696" i="1"/>
  <c r="J2697" i="1"/>
  <c r="J2698" i="1"/>
  <c r="J2699" i="1"/>
  <c r="J2700" i="1"/>
  <c r="J2701" i="1"/>
  <c r="J2702" i="1"/>
  <c r="J2704" i="1"/>
  <c r="J2705" i="1"/>
  <c r="J2706" i="1"/>
  <c r="J2707" i="1"/>
  <c r="J3680" i="1"/>
  <c r="J3154" i="1"/>
  <c r="J3531" i="1"/>
  <c r="J3765" i="1"/>
  <c r="J3773" i="1"/>
  <c r="J2800" i="1"/>
  <c r="J3834" i="1"/>
  <c r="J3593" i="1"/>
  <c r="J3366" i="1"/>
  <c r="J3300" i="1"/>
  <c r="J3594" i="1"/>
  <c r="J3481" i="1"/>
  <c r="J2928" i="1"/>
  <c r="J3595" i="1"/>
  <c r="J393" i="1"/>
  <c r="J2633" i="1"/>
  <c r="J3367" i="1"/>
  <c r="J3701" i="1"/>
  <c r="J3824" i="1"/>
  <c r="J3301" i="1"/>
  <c r="J3443" i="1"/>
  <c r="J3022" i="1"/>
  <c r="J3607" i="1"/>
  <c r="J3653" i="1"/>
  <c r="J3368" i="1"/>
  <c r="J3766" i="1"/>
  <c r="J394" i="1"/>
  <c r="J3155" i="1"/>
  <c r="J3654" i="1"/>
  <c r="J2634" i="1"/>
  <c r="J2743" i="1"/>
  <c r="J2745" i="1"/>
  <c r="J2746" i="1"/>
  <c r="J2747" i="1"/>
  <c r="J2749" i="1"/>
  <c r="J2750" i="1"/>
  <c r="J2751" i="1"/>
  <c r="J2752" i="1"/>
  <c r="J2753" i="1"/>
  <c r="J2756" i="1"/>
  <c r="J2757" i="1"/>
  <c r="J2758" i="1"/>
  <c r="J2762" i="1"/>
  <c r="J2763" i="1"/>
  <c r="J2765" i="1"/>
  <c r="J2768" i="1"/>
  <c r="J2770" i="1"/>
  <c r="J2771" i="1"/>
  <c r="J2772" i="1"/>
  <c r="J2773" i="1"/>
  <c r="J2774" i="1"/>
  <c r="J2775" i="1"/>
  <c r="J2777" i="1"/>
  <c r="J2778" i="1"/>
  <c r="J2780" i="1"/>
  <c r="J2782" i="1"/>
  <c r="J2929" i="1"/>
  <c r="J2635" i="1"/>
  <c r="J3302" i="1"/>
  <c r="J374" i="1"/>
  <c r="J412" i="1"/>
  <c r="J3156" i="1"/>
  <c r="J2636" i="1"/>
  <c r="J2637" i="1"/>
  <c r="J283" i="1"/>
  <c r="J3303" i="1"/>
  <c r="J2638" i="1"/>
  <c r="J3304" i="1"/>
  <c r="J2639" i="1"/>
  <c r="J353" i="1"/>
  <c r="J3305" i="1"/>
  <c r="J2640" i="1"/>
  <c r="J2930" i="1"/>
  <c r="J364" i="1"/>
  <c r="J3226" i="1"/>
  <c r="J413" i="1"/>
  <c r="J246" i="1"/>
  <c r="J527" i="1"/>
  <c r="J2846" i="1"/>
  <c r="J2847" i="1"/>
  <c r="J2848" i="1"/>
  <c r="J2850" i="1"/>
  <c r="J2851" i="1"/>
  <c r="J2852" i="1"/>
  <c r="J2854" i="1"/>
  <c r="J2855" i="1"/>
  <c r="J2857" i="1"/>
  <c r="J2859" i="1"/>
  <c r="J2863" i="1"/>
  <c r="J2864" i="1"/>
  <c r="J2865" i="1"/>
  <c r="J2867" i="1"/>
  <c r="J2868" i="1"/>
  <c r="J2870" i="1"/>
  <c r="J2871" i="1"/>
  <c r="J2872" i="1"/>
  <c r="J2873" i="1"/>
  <c r="J2876" i="1"/>
  <c r="J2877" i="1"/>
  <c r="J2878" i="1"/>
  <c r="J2879" i="1"/>
  <c r="J2881" i="1"/>
  <c r="J2882" i="1"/>
  <c r="J2883" i="1"/>
  <c r="J2884" i="1"/>
  <c r="J2885" i="1"/>
  <c r="J2886" i="1"/>
  <c r="J2887" i="1"/>
  <c r="J2888" i="1"/>
  <c r="J2890" i="1"/>
  <c r="J2893" i="1"/>
  <c r="J2894" i="1"/>
  <c r="J2895" i="1"/>
  <c r="J2896" i="1"/>
  <c r="J2897" i="1"/>
  <c r="J2899" i="1"/>
  <c r="J2900" i="1"/>
  <c r="J2901" i="1"/>
  <c r="J2902" i="1"/>
  <c r="J2903" i="1"/>
  <c r="J2904" i="1"/>
  <c r="J2905" i="1"/>
  <c r="J2908" i="1"/>
  <c r="J2910" i="1"/>
  <c r="J2911" i="1"/>
  <c r="J2912" i="1"/>
  <c r="J2914" i="1"/>
  <c r="J2915" i="1"/>
  <c r="J2916" i="1"/>
  <c r="J2918" i="1"/>
  <c r="J2920" i="1"/>
  <c r="J2921" i="1"/>
  <c r="J284" i="1"/>
  <c r="J3596" i="1"/>
  <c r="J3713" i="1"/>
  <c r="J3157" i="1"/>
  <c r="J3306" i="1"/>
  <c r="J395" i="1"/>
  <c r="J3158" i="1"/>
  <c r="J2943" i="1"/>
  <c r="J2944" i="1"/>
  <c r="J2946" i="1"/>
  <c r="J2947" i="1"/>
  <c r="J2949" i="1"/>
  <c r="J2950" i="1"/>
  <c r="J2952" i="1"/>
  <c r="J2953" i="1"/>
  <c r="J2954" i="1"/>
  <c r="J2955" i="1"/>
  <c r="J2956" i="1"/>
  <c r="J2958" i="1"/>
  <c r="J2959" i="1"/>
  <c r="J2960" i="1"/>
  <c r="J2961" i="1"/>
  <c r="J2962" i="1"/>
  <c r="J2641" i="1"/>
  <c r="J3307" i="1"/>
  <c r="J2642" i="1"/>
  <c r="J3308" i="1"/>
  <c r="J2663" i="1"/>
  <c r="J2931" i="1"/>
  <c r="J2664" i="1"/>
  <c r="J2665" i="1"/>
  <c r="J3159" i="1"/>
  <c r="J396" i="1"/>
  <c r="J2666" i="1"/>
  <c r="J2667" i="1"/>
  <c r="J3828" i="1"/>
  <c r="J3597" i="1"/>
  <c r="J3309" i="1"/>
  <c r="J3598" i="1"/>
  <c r="J3532" i="1"/>
  <c r="J3310" i="1"/>
  <c r="J3184" i="1"/>
  <c r="J3444" i="1"/>
  <c r="J3681" i="1"/>
  <c r="J3311" i="1"/>
  <c r="J3767" i="1"/>
  <c r="J285" i="1"/>
  <c r="J2997" i="1"/>
  <c r="J2988" i="1"/>
  <c r="J3702" i="1"/>
  <c r="J3341" i="1"/>
  <c r="J3160" i="1"/>
  <c r="J354" i="1"/>
  <c r="J3599" i="1"/>
  <c r="J3312" i="1"/>
  <c r="J3600" i="1"/>
  <c r="J3185" i="1"/>
  <c r="J3547" i="1"/>
  <c r="J3445" i="1"/>
  <c r="J2989" i="1"/>
  <c r="J3313" i="1"/>
  <c r="J375" i="1"/>
  <c r="J2668" i="1"/>
  <c r="J535" i="1"/>
  <c r="J3703" i="1"/>
  <c r="J2669" i="1"/>
  <c r="J3655" i="1"/>
  <c r="J3825" i="1"/>
  <c r="J3601" i="1"/>
  <c r="J3602" i="1"/>
  <c r="J286" i="1"/>
  <c r="J3533" i="1"/>
  <c r="J3172" i="1"/>
  <c r="J3446" i="1"/>
  <c r="J3369" i="1"/>
  <c r="J3029" i="1"/>
  <c r="J287" i="1"/>
  <c r="J2670" i="1"/>
  <c r="J355" i="1"/>
  <c r="J3054" i="1"/>
  <c r="J3055" i="1"/>
  <c r="J3056" i="1"/>
  <c r="J3057" i="1"/>
  <c r="J3058" i="1"/>
  <c r="J3059" i="1"/>
  <c r="J3060" i="1"/>
  <c r="J3061" i="1"/>
  <c r="J3062" i="1"/>
  <c r="J3063" i="1"/>
  <c r="J3064" i="1"/>
  <c r="J3066" i="1"/>
  <c r="J3067" i="1"/>
  <c r="J3068" i="1"/>
  <c r="J3069" i="1"/>
  <c r="J3070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6" i="1"/>
  <c r="J3097" i="1"/>
  <c r="J3098" i="1"/>
  <c r="J3099" i="1"/>
  <c r="J3100" i="1"/>
  <c r="J3102" i="1"/>
  <c r="J3104" i="1"/>
  <c r="J3105" i="1"/>
  <c r="J3107" i="1"/>
  <c r="J3109" i="1"/>
  <c r="J3110" i="1"/>
  <c r="J3111" i="1"/>
  <c r="J3112" i="1"/>
  <c r="J3113" i="1"/>
  <c r="J3114" i="1"/>
  <c r="J3115" i="1"/>
  <c r="J3116" i="1"/>
  <c r="J3117" i="1"/>
  <c r="J3118" i="1"/>
  <c r="J3120" i="1"/>
  <c r="J3121" i="1"/>
  <c r="J3122" i="1"/>
  <c r="J3124" i="1"/>
  <c r="J3125" i="1"/>
  <c r="J3126" i="1"/>
  <c r="J3127" i="1"/>
  <c r="J3128" i="1"/>
  <c r="J3129" i="1"/>
  <c r="J3130" i="1"/>
  <c r="J3132" i="1"/>
  <c r="J3133" i="1"/>
  <c r="J3134" i="1"/>
  <c r="J3135" i="1"/>
  <c r="J3137" i="1"/>
  <c r="J3138" i="1"/>
  <c r="J3140" i="1"/>
  <c r="J3141" i="1"/>
  <c r="J3142" i="1"/>
  <c r="J3143" i="1"/>
  <c r="J3145" i="1"/>
  <c r="J3146" i="1"/>
  <c r="J3147" i="1"/>
  <c r="J3148" i="1"/>
  <c r="J3534" i="1"/>
  <c r="J2990" i="1"/>
  <c r="J2671" i="1"/>
  <c r="J2801" i="1"/>
  <c r="J2708" i="1"/>
  <c r="J3391" i="1"/>
  <c r="J397" i="1"/>
  <c r="J3682" i="1"/>
  <c r="J3161" i="1"/>
  <c r="J2991" i="1"/>
  <c r="J3314" i="1"/>
  <c r="J2709" i="1"/>
  <c r="J288" i="1"/>
  <c r="J2992" i="1"/>
  <c r="J2445" i="1"/>
  <c r="J3447" i="1"/>
  <c r="J3190" i="1"/>
  <c r="J3191" i="1"/>
  <c r="J3194" i="1"/>
  <c r="J3195" i="1"/>
  <c r="J3196" i="1"/>
  <c r="J3198" i="1"/>
  <c r="J3199" i="1"/>
  <c r="J3200" i="1"/>
  <c r="J3201" i="1"/>
  <c r="J3202" i="1"/>
  <c r="J3204" i="1"/>
  <c r="J3206" i="1"/>
  <c r="J3207" i="1"/>
  <c r="J3208" i="1"/>
  <c r="J3209" i="1"/>
  <c r="J2710" i="1"/>
  <c r="J3227" i="1"/>
  <c r="J3552" i="1"/>
  <c r="J2932" i="1"/>
  <c r="J3370" i="1"/>
  <c r="J3683" i="1"/>
  <c r="J3371" i="1"/>
  <c r="J3535" i="1"/>
  <c r="J3448" i="1"/>
  <c r="J3656" i="1"/>
  <c r="J2993" i="1"/>
  <c r="J3536" i="1"/>
  <c r="J2711" i="1"/>
  <c r="J3449" i="1"/>
  <c r="J3537" i="1"/>
  <c r="J3684" i="1"/>
  <c r="J2810" i="1"/>
  <c r="J3186" i="1"/>
  <c r="J3315" i="1"/>
  <c r="J3162" i="1"/>
  <c r="J3541" i="1"/>
  <c r="J3316" i="1"/>
  <c r="J3372" i="1"/>
  <c r="J2802" i="1"/>
  <c r="J3603" i="1"/>
  <c r="J3538" i="1"/>
  <c r="J3392" i="1"/>
  <c r="J3317" i="1"/>
  <c r="J2994" i="1"/>
  <c r="J3553" i="1"/>
  <c r="J2712" i="1"/>
  <c r="J3374" i="1"/>
  <c r="J2933" i="1"/>
  <c r="J3450" i="1"/>
  <c r="J3163" i="1"/>
  <c r="J3318" i="1"/>
  <c r="J3457" i="1"/>
  <c r="J2713" i="1"/>
  <c r="J2808" i="1"/>
  <c r="J2714" i="1"/>
  <c r="J3658" i="1"/>
  <c r="J414" i="1"/>
  <c r="J3451" i="1"/>
  <c r="J3319" i="1"/>
  <c r="J289" i="1"/>
  <c r="J290" i="1"/>
  <c r="J356" i="1"/>
  <c r="J376" i="1"/>
  <c r="J2803" i="1"/>
  <c r="J3320" i="1"/>
  <c r="J3174" i="1"/>
  <c r="J3452" i="1"/>
  <c r="J2970" i="1"/>
  <c r="J415" i="1"/>
  <c r="J3347" i="1"/>
  <c r="J291" i="1"/>
  <c r="J292" i="1"/>
  <c r="J242" i="1"/>
  <c r="J3164" i="1"/>
  <c r="J416" i="1"/>
  <c r="J2715" i="1"/>
  <c r="J2934" i="1"/>
  <c r="J2716" i="1"/>
  <c r="J3453" i="1"/>
  <c r="J3165" i="1"/>
  <c r="J2935" i="1"/>
  <c r="J377" i="1"/>
  <c r="J293" i="1"/>
  <c r="J2804" i="1"/>
  <c r="J2717" i="1"/>
  <c r="J2718" i="1"/>
  <c r="J294" i="1"/>
  <c r="J3321" i="1"/>
  <c r="J3221" i="1"/>
  <c r="J2719" i="1"/>
  <c r="J295" i="1"/>
  <c r="J3026" i="1"/>
  <c r="J296" i="1"/>
  <c r="J398" i="1"/>
  <c r="J2720" i="1"/>
  <c r="J3166" i="1"/>
  <c r="J3167" i="1"/>
  <c r="J331" i="1"/>
  <c r="J2936" i="1"/>
  <c r="J3322" i="1"/>
  <c r="J297" i="1"/>
  <c r="J298" i="1"/>
  <c r="J332" i="1"/>
  <c r="J299" i="1"/>
  <c r="J3323" i="1"/>
  <c r="J3454" i="1"/>
  <c r="J300" i="1"/>
  <c r="J3324" i="1"/>
  <c r="J301" i="1"/>
  <c r="J302" i="1"/>
  <c r="J3455" i="1"/>
  <c r="J303" i="1"/>
  <c r="J378" i="1"/>
  <c r="J3325" i="1"/>
  <c r="J2937" i="1"/>
  <c r="J3657" i="1"/>
  <c r="J3228" i="1"/>
  <c r="J3326" i="1"/>
  <c r="J2721" i="1"/>
  <c r="J2722" i="1"/>
  <c r="J417" i="1"/>
  <c r="J304" i="1"/>
  <c r="J365" i="1"/>
  <c r="J379" i="1"/>
  <c r="J3327" i="1"/>
  <c r="J541" i="1"/>
  <c r="J305" i="1"/>
  <c r="J306" i="1"/>
  <c r="J307" i="1"/>
  <c r="J3328" i="1"/>
  <c r="J2723" i="1"/>
  <c r="J3329" i="1"/>
  <c r="J308" i="1"/>
  <c r="J3330" i="1"/>
  <c r="J2724" i="1"/>
  <c r="J309" i="1"/>
  <c r="J243" i="1"/>
  <c r="J2725" i="1"/>
  <c r="J3331" i="1"/>
  <c r="J536" i="1"/>
  <c r="J310" i="1"/>
  <c r="J3332" i="1"/>
  <c r="J311" i="1"/>
  <c r="J2938" i="1"/>
  <c r="J312" i="1"/>
  <c r="J540" i="1"/>
  <c r="J313" i="1"/>
  <c r="J2726" i="1"/>
  <c r="J367" i="1"/>
  <c r="J357" i="1"/>
  <c r="J2805" i="1"/>
  <c r="J3685" i="1"/>
  <c r="J401" i="1"/>
  <c r="J2806" i="1"/>
  <c r="J2727" i="1"/>
  <c r="J3826" i="1"/>
  <c r="J314" i="1"/>
  <c r="J537" i="1"/>
  <c r="J2728" i="1"/>
  <c r="J315" i="1"/>
  <c r="J2809" i="1"/>
  <c r="J3333" i="1"/>
  <c r="J358" i="1"/>
  <c r="J316" i="1"/>
  <c r="J538" i="1"/>
  <c r="J3023" i="1"/>
  <c r="J317" i="1"/>
  <c r="J2729" i="1"/>
  <c r="J380" i="1"/>
  <c r="J318" i="1"/>
  <c r="J333" i="1"/>
  <c r="J418" i="1"/>
  <c r="J2730" i="1"/>
  <c r="J382" i="1"/>
  <c r="J3340" i="1"/>
  <c r="J3630" i="1"/>
  <c r="J3631" i="1"/>
  <c r="J3633" i="1"/>
  <c r="J3634" i="1"/>
  <c r="J3635" i="1"/>
  <c r="J3636" i="1"/>
  <c r="J3638" i="1"/>
  <c r="J3641" i="1"/>
  <c r="J3644" i="1"/>
  <c r="J3645" i="1"/>
  <c r="J3646" i="1"/>
  <c r="J3648" i="1"/>
  <c r="J3649" i="1"/>
  <c r="J3704" i="1"/>
  <c r="J399" i="1"/>
  <c r="J319" i="1"/>
  <c r="J320" i="1"/>
  <c r="J2731" i="1"/>
  <c r="J2732" i="1"/>
  <c r="J3168" i="1"/>
  <c r="J419" i="1"/>
  <c r="J360" i="1"/>
  <c r="J420" i="1"/>
  <c r="J3373" i="1"/>
  <c r="J400" i="1"/>
  <c r="J2733" i="1"/>
  <c r="J2734" i="1"/>
  <c r="J3705" i="1"/>
  <c r="J2735" i="1"/>
  <c r="J321" i="1"/>
  <c r="J381" i="1"/>
  <c r="J322" i="1"/>
  <c r="J3024" i="1"/>
  <c r="J3334" i="1"/>
  <c r="J421" i="1"/>
  <c r="J323" i="1"/>
  <c r="J2736" i="1"/>
  <c r="J2446" i="1"/>
  <c r="J528" i="1"/>
  <c r="J3730" i="1"/>
  <c r="J3731" i="1"/>
  <c r="J3733" i="1"/>
  <c r="J3734" i="1"/>
  <c r="J3737" i="1"/>
  <c r="J3739" i="1"/>
  <c r="J3743" i="1"/>
  <c r="J3744" i="1"/>
  <c r="J3747" i="1"/>
  <c r="J3748" i="1"/>
  <c r="J2737" i="1"/>
  <c r="J324" i="1"/>
  <c r="J2939" i="1"/>
  <c r="J325" i="1"/>
  <c r="J2738" i="1"/>
  <c r="J334" i="1"/>
  <c r="J2739" i="1"/>
  <c r="J326" i="1"/>
  <c r="J2740" i="1"/>
  <c r="J2995" i="1"/>
  <c r="J3335" i="1"/>
  <c r="J2741" i="1"/>
  <c r="J2742" i="1"/>
  <c r="J3169" i="1"/>
  <c r="J3456" i="1"/>
  <c r="J2940" i="1"/>
  <c r="J3790" i="1"/>
  <c r="J3791" i="1"/>
  <c r="J3792" i="1"/>
  <c r="J3794" i="1"/>
  <c r="J3795" i="1"/>
  <c r="J3796" i="1"/>
  <c r="J3797" i="1"/>
  <c r="J3798" i="1"/>
  <c r="J3799" i="1"/>
  <c r="J3800" i="1"/>
  <c r="J3801" i="1"/>
  <c r="J3802" i="1"/>
  <c r="J3803" i="1"/>
  <c r="J3805" i="1"/>
  <c r="J3806" i="1"/>
  <c r="J3807" i="1"/>
  <c r="J3808" i="1"/>
  <c r="J2783" i="1"/>
  <c r="J2784" i="1"/>
  <c r="J359" i="1"/>
  <c r="J2785" i="1"/>
  <c r="J327" i="1"/>
  <c r="J328" i="1"/>
  <c r="J522" i="1"/>
  <c r="J3827" i="1"/>
  <c r="J3843" i="1"/>
  <c r="J3844" i="1"/>
  <c r="J3845" i="1"/>
  <c r="J3846" i="1"/>
  <c r="J3847" i="1"/>
  <c r="J3848" i="1"/>
  <c r="J3849" i="1"/>
  <c r="J3850" i="1"/>
  <c r="J3851" i="1"/>
  <c r="J3854" i="1"/>
  <c r="J3855" i="1"/>
  <c r="J3856" i="1"/>
  <c r="J3858" i="1"/>
  <c r="J3859" i="1"/>
  <c r="J3860" i="1"/>
  <c r="J3862" i="1"/>
  <c r="J3864" i="1"/>
  <c r="J3865" i="1"/>
  <c r="J3866" i="1"/>
  <c r="J3867" i="1"/>
  <c r="J3870" i="1"/>
  <c r="J3871" i="1"/>
  <c r="J3872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91" i="1"/>
  <c r="J3892" i="1"/>
  <c r="J3893" i="1"/>
  <c r="J3895" i="1"/>
  <c r="J3896" i="1"/>
  <c r="J3901" i="1"/>
  <c r="J3906" i="1"/>
  <c r="J3910" i="1"/>
  <c r="J3911" i="1"/>
  <c r="J3912" i="1"/>
  <c r="J3913" i="1"/>
  <c r="J3914" i="1"/>
  <c r="J3915" i="1"/>
  <c r="J3920" i="1"/>
  <c r="J3921" i="1"/>
  <c r="J3924" i="1"/>
  <c r="J3925" i="1"/>
  <c r="J3926" i="1"/>
  <c r="J3927" i="1"/>
  <c r="J3928" i="1"/>
  <c r="J3930" i="1"/>
  <c r="J3931" i="1"/>
  <c r="J3932" i="1"/>
  <c r="J3933" i="1"/>
  <c r="J3934" i="1"/>
  <c r="J3935" i="1"/>
  <c r="J3936" i="1"/>
  <c r="J3938" i="1"/>
  <c r="J3939" i="1"/>
  <c r="J3940" i="1"/>
  <c r="J3941" i="1"/>
  <c r="J3942" i="1"/>
  <c r="J3943" i="1"/>
  <c r="J3945" i="1"/>
  <c r="J3946" i="1"/>
  <c r="J3948" i="1"/>
  <c r="J3950" i="1"/>
  <c r="J3951" i="1"/>
  <c r="J3953" i="1"/>
  <c r="J3954" i="1"/>
  <c r="J3955" i="1"/>
  <c r="J3956" i="1"/>
  <c r="J3958" i="1"/>
  <c r="J3959" i="1"/>
  <c r="J3963" i="1"/>
  <c r="J3965" i="1"/>
  <c r="J3968" i="1"/>
  <c r="J3970" i="1"/>
  <c r="J3971" i="1"/>
  <c r="J3972" i="1"/>
  <c r="J3973" i="1"/>
  <c r="J3975" i="1"/>
  <c r="J3977" i="1"/>
  <c r="J3979" i="1"/>
  <c r="J3981" i="1"/>
  <c r="J3983" i="1"/>
  <c r="J3984" i="1"/>
  <c r="J3985" i="1"/>
  <c r="J3988" i="1"/>
  <c r="J3989" i="1"/>
  <c r="J3993" i="1"/>
  <c r="J3994" i="1"/>
  <c r="J3995" i="1"/>
  <c r="J3997" i="1"/>
  <c r="J4001" i="1"/>
  <c r="J4002" i="1"/>
  <c r="J4006" i="1"/>
  <c r="J4008" i="1"/>
  <c r="J4011" i="1"/>
  <c r="J4012" i="1"/>
  <c r="J4013" i="1"/>
  <c r="J4014" i="1"/>
  <c r="J4016" i="1"/>
  <c r="J4017" i="1"/>
  <c r="J4018" i="1"/>
  <c r="J4019" i="1"/>
  <c r="J4022" i="1"/>
  <c r="J4023" i="1"/>
  <c r="J4024" i="1"/>
  <c r="J4025" i="1"/>
  <c r="J4026" i="1"/>
  <c r="J4027" i="1"/>
  <c r="J4031" i="1"/>
  <c r="J4033" i="1"/>
  <c r="J4034" i="1"/>
  <c r="J4035" i="1"/>
  <c r="J4036" i="1"/>
  <c r="J4037" i="1"/>
  <c r="J4038" i="1"/>
  <c r="J4039" i="1"/>
  <c r="J4041" i="1"/>
  <c r="J4042" i="1"/>
  <c r="J4043" i="1"/>
  <c r="J4044" i="1"/>
  <c r="J4045" i="1"/>
  <c r="J4046" i="1"/>
  <c r="J4047" i="1"/>
  <c r="J4048" i="1"/>
  <c r="J4049" i="1"/>
  <c r="J4050" i="1"/>
  <c r="J4051" i="1"/>
  <c r="J4053" i="1"/>
  <c r="J4055" i="1"/>
  <c r="J4056" i="1"/>
  <c r="J4057" i="1"/>
  <c r="J4061" i="1"/>
  <c r="J4062" i="1"/>
  <c r="J4063" i="1"/>
  <c r="J4064" i="1"/>
  <c r="J4065" i="1"/>
  <c r="J4068" i="1"/>
  <c r="J4069" i="1"/>
  <c r="J4070" i="1"/>
  <c r="J4073" i="1"/>
  <c r="J4078" i="1"/>
  <c r="J4079" i="1"/>
  <c r="J4080" i="1"/>
  <c r="J4083" i="1"/>
  <c r="J4084" i="1"/>
  <c r="J4089" i="1"/>
  <c r="J4091" i="1"/>
  <c r="J4094" i="1"/>
  <c r="J4097" i="1"/>
  <c r="J4099" i="1"/>
  <c r="J4100" i="1"/>
  <c r="J4102" i="1"/>
  <c r="J4103" i="1"/>
  <c r="J4104" i="1"/>
  <c r="J4107" i="1"/>
  <c r="J4108" i="1"/>
  <c r="J4111" i="1"/>
  <c r="J4112" i="1"/>
  <c r="J3175" i="1"/>
  <c r="L3175" i="1"/>
  <c r="R3337" i="1"/>
  <c r="R250" i="1"/>
  <c r="R3233" i="1"/>
  <c r="R3709" i="1"/>
  <c r="R1655" i="1"/>
  <c r="R3030" i="1"/>
  <c r="R3211" i="1"/>
  <c r="R2459" i="1"/>
  <c r="R251" i="1"/>
  <c r="R2293" i="1"/>
  <c r="R2480" i="1"/>
  <c r="R3612" i="1"/>
  <c r="R1607" i="1"/>
  <c r="R2812" i="1"/>
  <c r="R826" i="1"/>
  <c r="R3348" i="1"/>
  <c r="R1947" i="1"/>
  <c r="R3613" i="1"/>
  <c r="R524" i="1"/>
  <c r="R2192" i="1"/>
  <c r="R3482" i="1"/>
  <c r="R100" i="1"/>
  <c r="R2221" i="1"/>
  <c r="R3664" i="1"/>
  <c r="R335" i="1"/>
  <c r="R2285" i="1"/>
  <c r="R3495" i="1"/>
  <c r="R3349" i="1"/>
  <c r="R792" i="1"/>
  <c r="R1528" i="1"/>
  <c r="R9" i="1"/>
  <c r="R3610" i="1"/>
  <c r="R2786" i="1"/>
  <c r="R1278" i="1"/>
  <c r="R2086" i="1"/>
  <c r="R2813" i="1"/>
  <c r="R3542" i="1"/>
  <c r="R1289" i="1"/>
  <c r="R3557" i="1"/>
  <c r="R2322" i="1"/>
  <c r="R2288" i="1"/>
  <c r="R3393" i="1"/>
  <c r="R3234" i="1"/>
  <c r="R2335" i="1"/>
  <c r="R2481" i="1"/>
  <c r="R3173" i="1"/>
  <c r="R2482" i="1"/>
  <c r="R1897" i="1"/>
  <c r="R3350" i="1"/>
  <c r="R336" i="1"/>
  <c r="R3342" i="1"/>
  <c r="R3235" i="1"/>
  <c r="R793" i="1"/>
  <c r="R3236" i="1"/>
  <c r="R3187" i="1"/>
  <c r="R3031" i="1"/>
  <c r="R3401" i="1"/>
  <c r="R3237" i="1"/>
  <c r="R3496" i="1"/>
  <c r="R810" i="1"/>
  <c r="R2483" i="1"/>
  <c r="R1640" i="1"/>
  <c r="R1305" i="1"/>
  <c r="R2201" i="1"/>
  <c r="R2974" i="1"/>
  <c r="R2174" i="1"/>
  <c r="R2270" i="1"/>
  <c r="R337" i="1"/>
  <c r="R3238" i="1"/>
  <c r="R252" i="1"/>
  <c r="R2031" i="1"/>
  <c r="R1839" i="1"/>
  <c r="R529" i="1"/>
  <c r="R253" i="1"/>
  <c r="R1653" i="1"/>
  <c r="R67" i="1"/>
  <c r="R112" i="1"/>
  <c r="R14" i="1"/>
  <c r="R1830" i="1"/>
  <c r="R3351" i="1"/>
  <c r="R384" i="1"/>
  <c r="R822" i="1"/>
  <c r="R38" i="1"/>
  <c r="R254" i="1"/>
  <c r="R2242" i="1"/>
  <c r="R2814" i="1"/>
  <c r="R2194" i="1"/>
  <c r="R1388" i="1"/>
  <c r="R2815" i="1"/>
  <c r="R255" i="1"/>
  <c r="R1662" i="1"/>
  <c r="R2484" i="1"/>
  <c r="R2330" i="1"/>
  <c r="R49" i="1"/>
  <c r="R101" i="1"/>
  <c r="R1980" i="1"/>
  <c r="R113" i="1"/>
  <c r="R1387" i="1"/>
  <c r="R1854" i="1"/>
  <c r="R2485" i="1"/>
  <c r="R1970" i="1"/>
  <c r="R2816" i="1"/>
  <c r="R1626" i="1"/>
  <c r="R256" i="1"/>
  <c r="R1384" i="1"/>
  <c r="R2486" i="1"/>
  <c r="R2998" i="1"/>
  <c r="R1648" i="1"/>
  <c r="R1644" i="1"/>
  <c r="R2169" i="1"/>
  <c r="R1527" i="1"/>
  <c r="R2487" i="1"/>
  <c r="R2488" i="1"/>
  <c r="R1968" i="1"/>
  <c r="R245" i="1"/>
  <c r="R1468" i="1"/>
  <c r="R2121" i="1"/>
  <c r="R2489" i="1"/>
  <c r="R1943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3402" i="1"/>
  <c r="R3686" i="1"/>
  <c r="R3383" i="1"/>
  <c r="R3558" i="1"/>
  <c r="R1023" i="1"/>
  <c r="R2490" i="1"/>
  <c r="R2491" i="1"/>
  <c r="R2492" i="1"/>
  <c r="R3789" i="1"/>
  <c r="R3239" i="1"/>
  <c r="R3614" i="1"/>
  <c r="R1200" i="1"/>
  <c r="R2493" i="1"/>
  <c r="R2475" i="1"/>
  <c r="R3554" i="1"/>
  <c r="R3032" i="1"/>
  <c r="R3384" i="1"/>
  <c r="R3665" i="1"/>
  <c r="R3615" i="1"/>
  <c r="R3781" i="1"/>
  <c r="R3240" i="1"/>
  <c r="R3497" i="1"/>
  <c r="R751" i="1"/>
  <c r="R3559" i="1"/>
  <c r="R2494" i="1"/>
  <c r="R2495" i="1"/>
  <c r="R1944" i="1"/>
  <c r="R3231" i="1"/>
  <c r="R2496" i="1"/>
  <c r="R3813" i="1"/>
  <c r="R1377" i="1"/>
  <c r="R3616" i="1"/>
  <c r="R1297" i="1"/>
  <c r="R2497" i="1"/>
  <c r="R800" i="1"/>
  <c r="R3498" i="1"/>
  <c r="R1370" i="1"/>
  <c r="R3774" i="1"/>
  <c r="R3606" i="1"/>
  <c r="R3466" i="1"/>
  <c r="R3782" i="1"/>
  <c r="R2791" i="1"/>
  <c r="R3711" i="1"/>
  <c r="R3472" i="1"/>
  <c r="R3690" i="1"/>
  <c r="R3394" i="1"/>
  <c r="R3403" i="1"/>
  <c r="R3404" i="1"/>
  <c r="R3717" i="1"/>
  <c r="R3405" i="1"/>
  <c r="R741" i="1"/>
  <c r="R2498" i="1"/>
  <c r="R3783" i="1"/>
  <c r="R3604" i="1"/>
  <c r="R2499" i="1"/>
  <c r="R3718" i="1"/>
  <c r="R3560" i="1"/>
  <c r="R3499" i="1"/>
  <c r="R3831" i="1"/>
  <c r="R3241" i="1"/>
  <c r="R3561" i="1"/>
  <c r="R3385" i="1"/>
  <c r="R3242" i="1"/>
  <c r="R1029" i="1"/>
  <c r="R1221" i="1"/>
  <c r="R2999" i="1"/>
  <c r="R1040" i="1"/>
  <c r="R3543" i="1"/>
  <c r="R3352" i="1"/>
  <c r="R3473" i="1"/>
  <c r="R1945" i="1"/>
  <c r="R3500" i="1"/>
  <c r="R3033" i="1"/>
  <c r="R3467" i="1"/>
  <c r="R788" i="1"/>
  <c r="R3562" i="1"/>
  <c r="R3406" i="1"/>
  <c r="R3617" i="1"/>
  <c r="R2500" i="1"/>
  <c r="R2501" i="1"/>
  <c r="R3501" i="1"/>
  <c r="R3666" i="1"/>
  <c r="R3563" i="1"/>
  <c r="R2788" i="1"/>
  <c r="R3176" i="1"/>
  <c r="R3719" i="1"/>
  <c r="R3832" i="1"/>
  <c r="R2012" i="1"/>
  <c r="R3784" i="1"/>
  <c r="R3243" i="1"/>
  <c r="R3667" i="1"/>
  <c r="R3691" i="1"/>
  <c r="R3814" i="1"/>
  <c r="R3692" i="1"/>
  <c r="R3244" i="1"/>
  <c r="R3177" i="1"/>
  <c r="R3564" i="1"/>
  <c r="R2050" i="1"/>
  <c r="R3407" i="1"/>
  <c r="R2817" i="1"/>
  <c r="R3668" i="1"/>
  <c r="R1512" i="1"/>
  <c r="R3769" i="1"/>
  <c r="R3618" i="1"/>
  <c r="R3662" i="1"/>
  <c r="R3399" i="1"/>
  <c r="R3245" i="1"/>
  <c r="R3693" i="1"/>
  <c r="R3246" i="1"/>
  <c r="R3345" i="1"/>
  <c r="R3565" i="1"/>
  <c r="R3663" i="1"/>
  <c r="R3247" i="1"/>
  <c r="R3771" i="1"/>
  <c r="R2085" i="1"/>
  <c r="R3669" i="1"/>
  <c r="R3000" i="1"/>
  <c r="R3408" i="1"/>
  <c r="R3720" i="1"/>
  <c r="R3556" i="1"/>
  <c r="R3353" i="1"/>
  <c r="R3670" i="1"/>
  <c r="R3229" i="1"/>
  <c r="R3210" i="1"/>
  <c r="R2975" i="1"/>
  <c r="R3409" i="1"/>
  <c r="R3688" i="1"/>
  <c r="R3248" i="1"/>
  <c r="R3376" i="1"/>
  <c r="R2963" i="1"/>
  <c r="R3566" i="1"/>
  <c r="R3833" i="1"/>
  <c r="R68" i="1"/>
  <c r="R3001" i="1"/>
  <c r="R2818" i="1"/>
  <c r="R257" i="1"/>
  <c r="R1639" i="1"/>
  <c r="R3354" i="1"/>
  <c r="R1027" i="1"/>
  <c r="R3410" i="1"/>
  <c r="R1634" i="1"/>
  <c r="R3567" i="1"/>
  <c r="R338" i="1"/>
  <c r="R642" i="1"/>
  <c r="R3502" i="1"/>
  <c r="R3568" i="1"/>
  <c r="R339" i="1"/>
  <c r="R3689" i="1"/>
  <c r="R2502" i="1"/>
  <c r="R3777" i="1"/>
  <c r="R2338" i="1"/>
  <c r="R3503" i="1"/>
  <c r="R3483" i="1"/>
  <c r="R3721" i="1"/>
  <c r="R1623" i="1"/>
  <c r="R3249" i="1"/>
  <c r="R3411" i="1"/>
  <c r="R3375" i="1"/>
  <c r="R3002" i="1"/>
  <c r="R3504" i="1"/>
  <c r="R3250" i="1"/>
  <c r="R3722" i="1"/>
  <c r="R1752" i="1"/>
  <c r="R2523" i="1"/>
  <c r="R3671" i="1"/>
  <c r="R1508" i="1"/>
  <c r="R1966" i="1"/>
  <c r="R2232" i="1"/>
  <c r="R2819" i="1"/>
  <c r="R258" i="1"/>
  <c r="R2474" i="1"/>
  <c r="R3619" i="1"/>
  <c r="R1507" i="1"/>
  <c r="R3382" i="1"/>
  <c r="R3484" i="1"/>
  <c r="R2244" i="1"/>
  <c r="R2179" i="1"/>
  <c r="R3338" i="1"/>
  <c r="R3548" i="1"/>
  <c r="R3034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524" i="1"/>
  <c r="R2525" i="1"/>
  <c r="R2051" i="1"/>
  <c r="R2526" i="1"/>
  <c r="R783" i="1"/>
  <c r="R3355" i="1"/>
  <c r="R2217" i="1"/>
  <c r="R3251" i="1"/>
  <c r="R2057" i="1"/>
  <c r="R2298" i="1"/>
  <c r="R2084" i="1"/>
  <c r="R2053" i="1"/>
  <c r="R3252" i="1"/>
  <c r="R2313" i="1"/>
  <c r="R3412" i="1"/>
  <c r="R1391" i="1"/>
  <c r="R1886" i="1"/>
  <c r="R1392" i="1"/>
  <c r="R2527" i="1"/>
  <c r="R259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17" i="1"/>
  <c r="R3694" i="1"/>
  <c r="R3505" i="1"/>
  <c r="R3569" i="1"/>
  <c r="R3570" i="1"/>
  <c r="R726" i="1"/>
  <c r="R402" i="1"/>
  <c r="R2314" i="1"/>
  <c r="R3672" i="1"/>
  <c r="R1028" i="1"/>
  <c r="R1637" i="1"/>
  <c r="R3571" i="1"/>
  <c r="R2099" i="1"/>
  <c r="R3785" i="1"/>
  <c r="R3356" i="1"/>
  <c r="R3035" i="1"/>
  <c r="R2528" i="1"/>
  <c r="R3413" i="1"/>
  <c r="R3611" i="1"/>
  <c r="R2252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1835" i="1"/>
  <c r="R3171" i="1"/>
  <c r="R3572" i="1"/>
  <c r="R2529" i="1"/>
  <c r="R2976" i="1"/>
  <c r="R3506" i="1"/>
  <c r="R1964" i="1"/>
  <c r="R748" i="1"/>
  <c r="R3003" i="1"/>
  <c r="R790" i="1"/>
  <c r="R3507" i="1"/>
  <c r="R2530" i="1"/>
  <c r="R13" i="1"/>
  <c r="R737" i="1"/>
  <c r="R3178" i="1"/>
  <c r="R3714" i="1"/>
  <c r="R809" i="1"/>
  <c r="R2531" i="1"/>
  <c r="R1831" i="1"/>
  <c r="R2820" i="1"/>
  <c r="R2294" i="1"/>
  <c r="R3386" i="1"/>
  <c r="R2216" i="1"/>
  <c r="R329" i="1"/>
  <c r="R2532" i="1"/>
  <c r="R1216" i="1"/>
  <c r="R829" i="1"/>
  <c r="R2977" i="1"/>
  <c r="R1682" i="1"/>
  <c r="R3253" i="1"/>
  <c r="R1396" i="1"/>
  <c r="R1367" i="1"/>
  <c r="R2533" i="1"/>
  <c r="R3254" i="1"/>
  <c r="R1630" i="1"/>
  <c r="R1275" i="1"/>
  <c r="R368" i="1"/>
  <c r="R50" i="1"/>
  <c r="R2291" i="1"/>
  <c r="R2534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2103" i="1"/>
  <c r="R403" i="1"/>
  <c r="R369" i="1"/>
  <c r="R1957" i="1"/>
  <c r="R2465" i="1"/>
  <c r="R260" i="1"/>
  <c r="R2535" i="1"/>
  <c r="R2312" i="1"/>
  <c r="R1973" i="1"/>
  <c r="R2443" i="1"/>
  <c r="R3255" i="1"/>
  <c r="R3004" i="1"/>
  <c r="R1385" i="1"/>
  <c r="R2038" i="1"/>
  <c r="R3036" i="1"/>
  <c r="R3395" i="1"/>
  <c r="R3256" i="1"/>
  <c r="R1257" i="1"/>
  <c r="R855" i="1"/>
  <c r="R2536" i="1"/>
  <c r="R1472" i="1"/>
  <c r="R1542" i="1"/>
  <c r="R2821" i="1"/>
  <c r="R1926" i="1"/>
  <c r="R2792" i="1"/>
  <c r="R1521" i="1"/>
  <c r="R3037" i="1"/>
  <c r="R1470" i="1"/>
  <c r="R1759" i="1"/>
  <c r="R1539" i="1"/>
  <c r="R2112" i="1"/>
  <c r="R2457" i="1"/>
  <c r="R340" i="1"/>
  <c r="R831" i="1"/>
  <c r="R2087" i="1"/>
  <c r="R1758" i="1"/>
  <c r="R2978" i="1"/>
  <c r="R2218" i="1"/>
  <c r="R102" i="1"/>
  <c r="R114" i="1"/>
  <c r="R1898" i="1"/>
  <c r="R3469" i="1"/>
  <c r="R1270" i="1"/>
  <c r="R404" i="1"/>
  <c r="R1516" i="1"/>
  <c r="R3377" i="1"/>
  <c r="R2793" i="1"/>
  <c r="R69" i="1"/>
  <c r="R1892" i="1"/>
  <c r="R261" i="1"/>
  <c r="R2032" i="1"/>
  <c r="R2264" i="1"/>
  <c r="R3414" i="1"/>
  <c r="R2822" i="1"/>
  <c r="R2794" i="1"/>
  <c r="R1844" i="1"/>
  <c r="R2537" i="1"/>
  <c r="R1364" i="1"/>
  <c r="R1375" i="1"/>
  <c r="R2538" i="1"/>
  <c r="R3257" i="1"/>
  <c r="R2539" i="1"/>
  <c r="R1862" i="1"/>
  <c r="R784" i="1"/>
  <c r="R746" i="1"/>
  <c r="R2540" i="1"/>
  <c r="R1645" i="1"/>
  <c r="R6" i="1"/>
  <c r="R70" i="1"/>
  <c r="R795" i="1"/>
  <c r="R760" i="1"/>
  <c r="R1260" i="1"/>
  <c r="R1369" i="1"/>
  <c r="R71" i="1"/>
  <c r="R3608" i="1"/>
  <c r="R1647" i="1"/>
  <c r="R51" i="1"/>
  <c r="R2202" i="1"/>
  <c r="R1201" i="1"/>
  <c r="R828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2059" i="1"/>
  <c r="R651" i="1"/>
  <c r="R1214" i="1"/>
  <c r="R782" i="1"/>
  <c r="R3508" i="1"/>
  <c r="R3778" i="1"/>
  <c r="R2979" i="1"/>
  <c r="R3025" i="1"/>
  <c r="R3258" i="1"/>
  <c r="R3259" i="1"/>
  <c r="R745" i="1"/>
  <c r="R3260" i="1"/>
  <c r="R2789" i="1"/>
  <c r="R2111" i="1"/>
  <c r="R2541" i="1"/>
  <c r="R1206" i="1"/>
  <c r="R727" i="1"/>
  <c r="R2238" i="1"/>
  <c r="R1374" i="1"/>
  <c r="R262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3544" i="1"/>
  <c r="R3378" i="1"/>
  <c r="R3005" i="1"/>
  <c r="R3188" i="1"/>
  <c r="R859" i="1"/>
  <c r="R3212" i="1"/>
  <c r="R263" i="1"/>
  <c r="R2021" i="1"/>
  <c r="R20" i="1"/>
  <c r="R3539" i="1"/>
  <c r="R3379" i="1"/>
  <c r="R3261" i="1"/>
  <c r="R3400" i="1"/>
  <c r="R3415" i="1"/>
  <c r="R742" i="1"/>
  <c r="R2470" i="1"/>
  <c r="R820" i="1"/>
  <c r="R2823" i="1"/>
  <c r="R3573" i="1"/>
  <c r="R3463" i="1"/>
  <c r="R3387" i="1"/>
  <c r="R3388" i="1"/>
  <c r="R530" i="1"/>
  <c r="R3465" i="1"/>
  <c r="R3262" i="1"/>
  <c r="R2824" i="1"/>
  <c r="R3509" i="1"/>
  <c r="R2477" i="1"/>
  <c r="R1026" i="1"/>
  <c r="R2964" i="1"/>
  <c r="R2193" i="1"/>
  <c r="R2542" i="1"/>
  <c r="R3396" i="1"/>
  <c r="R3605" i="1"/>
  <c r="R3213" i="1"/>
  <c r="R3464" i="1"/>
  <c r="R3416" i="1"/>
  <c r="R818" i="1"/>
  <c r="R757" i="1"/>
  <c r="R3494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676" i="1"/>
  <c r="R2315" i="1"/>
  <c r="R2045" i="1"/>
  <c r="R1621" i="1"/>
  <c r="R1395" i="1"/>
  <c r="R2543" i="1"/>
  <c r="R3620" i="1"/>
  <c r="R2825" i="1"/>
  <c r="R754" i="1"/>
  <c r="R7" i="1"/>
  <c r="R2971" i="1"/>
  <c r="R806" i="1"/>
  <c r="R3621" i="1"/>
  <c r="R2795" i="1"/>
  <c r="R3357" i="1"/>
  <c r="R832" i="1"/>
  <c r="R1220" i="1"/>
  <c r="R1534" i="1"/>
  <c r="R2965" i="1"/>
  <c r="R1832" i="1"/>
  <c r="R361" i="1"/>
  <c r="R1292" i="1"/>
  <c r="R3223" i="1"/>
  <c r="R3545" i="1"/>
  <c r="R3358" i="1"/>
  <c r="R3489" i="1"/>
  <c r="R3263" i="1"/>
  <c r="R3006" i="1"/>
  <c r="R2544" i="1"/>
  <c r="R1523" i="1"/>
  <c r="R3574" i="1"/>
  <c r="R3417" i="1"/>
  <c r="R1279" i="1"/>
  <c r="R3418" i="1"/>
  <c r="R2966" i="1"/>
  <c r="R3381" i="1"/>
  <c r="R3419" i="1"/>
  <c r="R2980" i="1"/>
  <c r="R3420" i="1"/>
  <c r="R2229" i="1"/>
  <c r="R2046" i="1"/>
  <c r="R1353" i="1"/>
  <c r="R2265" i="1"/>
  <c r="R52" i="1"/>
  <c r="R1381" i="1"/>
  <c r="R1530" i="1"/>
  <c r="R858" i="1"/>
  <c r="R1826" i="1"/>
  <c r="R1533" i="1"/>
  <c r="R3421" i="1"/>
  <c r="R264" i="1"/>
  <c r="R1347" i="1"/>
  <c r="R525" i="1"/>
  <c r="R3510" i="1"/>
  <c r="R2016" i="1"/>
  <c r="R2039" i="1"/>
  <c r="R2206" i="1"/>
  <c r="R2078" i="1"/>
  <c r="R1617" i="1"/>
  <c r="R808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756" i="1"/>
  <c r="R72" i="1"/>
  <c r="R749" i="1"/>
  <c r="R2049" i="1"/>
  <c r="R2811" i="1"/>
  <c r="R2545" i="1"/>
  <c r="R2546" i="1"/>
  <c r="R3511" i="1"/>
  <c r="R3264" i="1"/>
  <c r="R1760" i="1"/>
  <c r="R1303" i="1"/>
  <c r="R787" i="1"/>
  <c r="R854" i="1"/>
  <c r="R1295" i="1"/>
  <c r="R1632" i="1"/>
  <c r="R366" i="1"/>
  <c r="R1032" i="1"/>
  <c r="R2826" i="1"/>
  <c r="R2180" i="1"/>
  <c r="R39" i="1"/>
  <c r="R3706" i="1"/>
  <c r="R3007" i="1"/>
  <c r="R3008" i="1"/>
  <c r="R2547" i="1"/>
  <c r="R2548" i="1"/>
  <c r="R3660" i="1"/>
  <c r="R2266" i="1"/>
  <c r="R2973" i="1"/>
  <c r="R265" i="1"/>
  <c r="R3265" i="1"/>
  <c r="R1287" i="1"/>
  <c r="R807" i="1"/>
  <c r="R740" i="1"/>
  <c r="R2043" i="1"/>
  <c r="R758" i="1"/>
  <c r="R3266" i="1"/>
  <c r="R10" i="1"/>
  <c r="R2549" i="1"/>
  <c r="R3038" i="1"/>
  <c r="R839" i="1"/>
  <c r="R1358" i="1"/>
  <c r="R3039" i="1"/>
  <c r="R115" i="1"/>
  <c r="R1197" i="1"/>
  <c r="R2550" i="1"/>
  <c r="R266" i="1"/>
  <c r="R2292" i="1"/>
  <c r="R267" i="1"/>
  <c r="R815" i="1"/>
  <c r="R3267" i="1"/>
  <c r="R385" i="1"/>
  <c r="R1031" i="1"/>
  <c r="R2827" i="1"/>
  <c r="R3268" i="1"/>
  <c r="R1302" i="1"/>
  <c r="R3214" i="1"/>
  <c r="R103" i="1"/>
  <c r="R724" i="1"/>
  <c r="R799" i="1"/>
  <c r="R1294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422" i="1"/>
  <c r="R747" i="1"/>
  <c r="R341" i="1"/>
  <c r="R2551" i="1"/>
  <c r="R3622" i="1"/>
  <c r="R3458" i="1"/>
  <c r="R3695" i="1"/>
  <c r="R3224" i="1"/>
  <c r="R3710" i="1"/>
  <c r="R1033" i="1"/>
  <c r="R3659" i="1"/>
  <c r="R3575" i="1"/>
  <c r="R1649" i="1"/>
  <c r="R1204" i="1"/>
  <c r="R3423" i="1"/>
  <c r="R2828" i="1"/>
  <c r="R3623" i="1"/>
  <c r="R3723" i="1"/>
  <c r="R1253" i="1"/>
  <c r="R3724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3768" i="1"/>
  <c r="R3546" i="1"/>
  <c r="R1258" i="1"/>
  <c r="R2967" i="1"/>
  <c r="R3459" i="1"/>
  <c r="R1751" i="1"/>
  <c r="R2013" i="1"/>
  <c r="R3485" i="1"/>
  <c r="R3470" i="1"/>
  <c r="R3460" i="1"/>
  <c r="R3397" i="1"/>
  <c r="R657" i="1"/>
  <c r="R3040" i="1"/>
  <c r="R3576" i="1"/>
  <c r="R3841" i="1"/>
  <c r="R3468" i="1"/>
  <c r="R3424" i="1"/>
  <c r="R3425" i="1"/>
  <c r="R3215" i="1"/>
  <c r="R3474" i="1"/>
  <c r="R3687" i="1"/>
  <c r="R3708" i="1"/>
  <c r="R3486" i="1"/>
  <c r="R2100" i="1"/>
  <c r="R755" i="1"/>
  <c r="R3550" i="1"/>
  <c r="R1266" i="1"/>
  <c r="R744" i="1"/>
  <c r="R3490" i="1"/>
  <c r="R3673" i="1"/>
  <c r="R1223" i="1"/>
  <c r="R2552" i="1"/>
  <c r="R3712" i="1"/>
  <c r="R3009" i="1"/>
  <c r="R805" i="1"/>
  <c r="R3359" i="1"/>
  <c r="R3360" i="1"/>
  <c r="R2981" i="1"/>
  <c r="R3512" i="1"/>
  <c r="R3426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478" i="1"/>
  <c r="R2030" i="1"/>
  <c r="R2063" i="1"/>
  <c r="R1262" i="1"/>
  <c r="R2829" i="1"/>
  <c r="R3041" i="1"/>
  <c r="R3269" i="1"/>
  <c r="R2215" i="1"/>
  <c r="R2478" i="1"/>
  <c r="R802" i="1"/>
  <c r="R405" i="1"/>
  <c r="R268" i="1"/>
  <c r="R2122" i="1"/>
  <c r="R2553" i="1"/>
  <c r="R3042" i="1"/>
  <c r="R3270" i="1"/>
  <c r="R2982" i="1"/>
  <c r="R2113" i="1"/>
  <c r="R2219" i="1"/>
  <c r="R2304" i="1"/>
  <c r="R2554" i="1"/>
  <c r="R2972" i="1"/>
  <c r="R386" i="1"/>
  <c r="R2181" i="1"/>
  <c r="R3010" i="1"/>
  <c r="R3043" i="1"/>
  <c r="R1899" i="1"/>
  <c r="R852" i="1"/>
  <c r="R2830" i="1"/>
  <c r="R785" i="1"/>
  <c r="R3271" i="1"/>
  <c r="R1656" i="1"/>
  <c r="R3272" i="1"/>
  <c r="R2033" i="1"/>
  <c r="R1940" i="1"/>
  <c r="R857" i="1"/>
  <c r="R269" i="1"/>
  <c r="R2104" i="1"/>
  <c r="R2287" i="1"/>
  <c r="R116" i="1"/>
  <c r="R2176" i="1"/>
  <c r="R2093" i="1"/>
  <c r="R2555" i="1"/>
  <c r="R3273" i="1"/>
  <c r="R2556" i="1"/>
  <c r="R1024" i="1"/>
  <c r="R2557" i="1"/>
  <c r="R843" i="1"/>
  <c r="R1037" i="1"/>
  <c r="R2034" i="1"/>
  <c r="R2271" i="1"/>
  <c r="R1267" i="1"/>
  <c r="R2558" i="1"/>
  <c r="R1976" i="1"/>
  <c r="R1638" i="1"/>
  <c r="R3011" i="1"/>
  <c r="R3577" i="1"/>
  <c r="R2831" i="1"/>
  <c r="R270" i="1"/>
  <c r="R19" i="1"/>
  <c r="R3028" i="1"/>
  <c r="R3044" i="1"/>
  <c r="R2027" i="1"/>
  <c r="R847" i="1"/>
  <c r="R840" i="1"/>
  <c r="R827" i="1"/>
  <c r="R1030" i="1"/>
  <c r="R3045" i="1"/>
  <c r="R1535" i="1"/>
  <c r="R2211" i="1"/>
  <c r="R1198" i="1"/>
  <c r="R1629" i="1"/>
  <c r="R1394" i="1"/>
  <c r="R2559" i="1"/>
  <c r="R1974" i="1"/>
  <c r="R1827" i="1"/>
  <c r="R2832" i="1"/>
  <c r="R1627" i="1"/>
  <c r="R1474" i="1"/>
  <c r="R21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529" i="1"/>
  <c r="R1982" i="1"/>
  <c r="R2833" i="1"/>
  <c r="R2796" i="1"/>
  <c r="R2983" i="1"/>
  <c r="R3427" i="1"/>
  <c r="R3216" i="1"/>
  <c r="R3725" i="1"/>
  <c r="R3336" i="1"/>
  <c r="R2560" i="1"/>
  <c r="R3274" i="1"/>
  <c r="R842" i="1"/>
  <c r="R3428" i="1"/>
  <c r="R3179" i="1"/>
  <c r="R11" i="1"/>
  <c r="R2797" i="1"/>
  <c r="R2561" i="1"/>
  <c r="R2105" i="1"/>
  <c r="R2562" i="1"/>
  <c r="R2603" i="1"/>
  <c r="R21" i="1"/>
  <c r="R22" i="1"/>
  <c r="R3361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405" i="1"/>
  <c r="R73" i="1"/>
  <c r="R370" i="1"/>
  <c r="R1847" i="1"/>
  <c r="R1613" i="1"/>
  <c r="R1900" i="1"/>
  <c r="R3046" i="1"/>
  <c r="R3513" i="1"/>
  <c r="R2014" i="1"/>
  <c r="R3429" i="1"/>
  <c r="R2339" i="1"/>
  <c r="R104" i="1"/>
  <c r="R117" i="1"/>
  <c r="R3275" i="1"/>
  <c r="R271" i="1"/>
  <c r="R2604" i="1"/>
  <c r="R342" i="1"/>
  <c r="R2088" i="1"/>
  <c r="R1670" i="1"/>
  <c r="R531" i="1"/>
  <c r="R1845" i="1"/>
  <c r="R2247" i="1"/>
  <c r="R3276" i="1"/>
  <c r="R2267" i="1"/>
  <c r="R2278" i="1"/>
  <c r="R3430" i="1"/>
  <c r="R1927" i="1"/>
  <c r="R2207" i="1"/>
  <c r="R74" i="1"/>
  <c r="R3217" i="1"/>
  <c r="R2170" i="1"/>
  <c r="R3431" i="1"/>
  <c r="R406" i="1"/>
  <c r="R3432" i="1"/>
  <c r="R3189" i="1"/>
  <c r="R1901" i="1"/>
  <c r="R2237" i="1"/>
  <c r="R2807" i="1"/>
  <c r="R1479" i="1"/>
  <c r="R387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261" i="1"/>
  <c r="R1036" i="1"/>
  <c r="R643" i="1"/>
  <c r="R2163" i="1"/>
  <c r="R814" i="1"/>
  <c r="R2072" i="1"/>
  <c r="R2473" i="1"/>
  <c r="R848" i="1"/>
  <c r="R1743" i="1"/>
  <c r="R3362" i="1"/>
  <c r="R3277" i="1"/>
  <c r="R272" i="1"/>
  <c r="R1678" i="1"/>
  <c r="R2256" i="1"/>
  <c r="R3222" i="1"/>
  <c r="R247" i="1"/>
  <c r="R2941" i="1"/>
  <c r="R2239" i="1"/>
  <c r="R532" i="1"/>
  <c r="R1518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893" i="1"/>
  <c r="R1346" i="1"/>
  <c r="R31" i="1"/>
  <c r="R2022" i="1"/>
  <c r="R1531" i="1"/>
  <c r="R811" i="1"/>
  <c r="R343" i="1"/>
  <c r="R2007" i="1"/>
  <c r="R1210" i="1"/>
  <c r="R2164" i="1"/>
  <c r="R1614" i="1"/>
  <c r="R2787" i="1"/>
  <c r="R2834" i="1"/>
  <c r="R2605" i="1"/>
  <c r="R1618" i="1"/>
  <c r="R3012" i="1"/>
  <c r="R344" i="1"/>
  <c r="R3433" i="1"/>
  <c r="R3278" i="1"/>
  <c r="R362" i="1"/>
  <c r="R3839" i="1"/>
  <c r="R2835" i="1"/>
  <c r="R3279" i="1"/>
  <c r="R3696" i="1"/>
  <c r="R3815" i="1"/>
  <c r="R3013" i="1"/>
  <c r="R407" i="1"/>
  <c r="R3816" i="1"/>
  <c r="R3726" i="1"/>
  <c r="R3715" i="1"/>
  <c r="R3727" i="1"/>
  <c r="R3674" i="1"/>
  <c r="R3434" i="1"/>
  <c r="R3728" i="1"/>
  <c r="R3707" i="1"/>
  <c r="R3772" i="1"/>
  <c r="R3624" i="1"/>
  <c r="R2984" i="1"/>
  <c r="R3280" i="1"/>
  <c r="R3779" i="1"/>
  <c r="R3281" i="1"/>
  <c r="R3282" i="1"/>
  <c r="R3491" i="1"/>
  <c r="R3811" i="1"/>
  <c r="R2606" i="1"/>
  <c r="R3817" i="1"/>
  <c r="R3514" i="1"/>
  <c r="R3729" i="1"/>
  <c r="R3515" i="1"/>
  <c r="R2607" i="1"/>
  <c r="R3842" i="1"/>
  <c r="R725" i="1"/>
  <c r="R3837" i="1"/>
  <c r="R3516" i="1"/>
  <c r="R3461" i="1"/>
  <c r="R652" i="1"/>
  <c r="R3750" i="1"/>
  <c r="R3751" i="1"/>
  <c r="R3838" i="1"/>
  <c r="R375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3770" i="1"/>
  <c r="R3753" i="1"/>
  <c r="R273" i="1"/>
  <c r="R3754" i="1"/>
  <c r="R3625" i="1"/>
  <c r="R3755" i="1"/>
  <c r="R3283" i="1"/>
  <c r="R1833" i="1"/>
  <c r="R3756" i="1"/>
  <c r="R3626" i="1"/>
  <c r="R3757" i="1"/>
  <c r="R2608" i="1"/>
  <c r="R3835" i="1"/>
  <c r="R3627" i="1"/>
  <c r="R2996" i="1"/>
  <c r="R3284" i="1"/>
  <c r="R3578" i="1"/>
  <c r="R3775" i="1"/>
  <c r="R3697" i="1"/>
  <c r="R786" i="1"/>
  <c r="R2609" i="1"/>
  <c r="R3818" i="1"/>
  <c r="R3819" i="1"/>
  <c r="R813" i="1"/>
  <c r="R3787" i="1"/>
  <c r="R3579" i="1"/>
  <c r="R3820" i="1"/>
  <c r="R1188" i="1"/>
  <c r="R836" i="1"/>
  <c r="R3661" i="1"/>
  <c r="R3758" i="1"/>
  <c r="R3580" i="1"/>
  <c r="R3581" i="1"/>
  <c r="R3786" i="1"/>
  <c r="R3788" i="1"/>
  <c r="R3628" i="1"/>
  <c r="R3285" i="1"/>
  <c r="R3047" i="1"/>
  <c r="R3829" i="1"/>
  <c r="R659" i="1"/>
  <c r="R3225" i="1"/>
  <c r="R3286" i="1"/>
  <c r="R732" i="1"/>
  <c r="R3435" i="1"/>
  <c r="R722" i="1"/>
  <c r="R3287" i="1"/>
  <c r="R3812" i="1"/>
  <c r="R3810" i="1"/>
  <c r="R3759" i="1"/>
  <c r="R3288" i="1"/>
  <c r="R3048" i="1"/>
  <c r="R3760" i="1"/>
  <c r="R2610" i="1"/>
  <c r="R3675" i="1"/>
  <c r="R2836" i="1"/>
  <c r="R3761" i="1"/>
  <c r="R3436" i="1"/>
  <c r="R653" i="1"/>
  <c r="R3629" i="1"/>
  <c r="R3582" i="1"/>
  <c r="R2611" i="1"/>
  <c r="R3821" i="1"/>
  <c r="R1635" i="1"/>
  <c r="R3840" i="1"/>
  <c r="R3698" i="1"/>
  <c r="R1296" i="1"/>
  <c r="R249" i="1"/>
  <c r="R3583" i="1"/>
  <c r="R3762" i="1"/>
  <c r="R3830" i="1"/>
  <c r="R3517" i="1"/>
  <c r="R3780" i="1"/>
  <c r="R3822" i="1"/>
  <c r="R345" i="1"/>
  <c r="R3232" i="1"/>
  <c r="R3836" i="1"/>
  <c r="R3763" i="1"/>
  <c r="R3518" i="1"/>
  <c r="R3289" i="1"/>
  <c r="R1609" i="1"/>
  <c r="R1513" i="1"/>
  <c r="R1894" i="1"/>
  <c r="R388" i="1"/>
  <c r="R1663" i="1"/>
  <c r="R2837" i="1"/>
  <c r="R1972" i="1"/>
  <c r="R2188" i="1"/>
  <c r="R1209" i="1"/>
  <c r="R1365" i="1"/>
  <c r="R3049" i="1"/>
  <c r="R3475" i="1"/>
  <c r="R2838" i="1"/>
  <c r="R2220" i="1"/>
  <c r="R1251" i="1"/>
  <c r="R2235" i="1"/>
  <c r="R346" i="1"/>
  <c r="R1931" i="1"/>
  <c r="R2839" i="1"/>
  <c r="R1356" i="1"/>
  <c r="R347" i="1"/>
  <c r="R1744" i="1"/>
  <c r="R1888" i="1"/>
  <c r="R3027" i="1"/>
  <c r="R408" i="1"/>
  <c r="R824" i="1"/>
  <c r="R1745" i="1"/>
  <c r="R1397" i="1"/>
  <c r="R3462" i="1"/>
  <c r="R1852" i="1"/>
  <c r="R1902" i="1"/>
  <c r="R1859" i="1"/>
  <c r="R75" i="1"/>
  <c r="R2985" i="1"/>
  <c r="R2612" i="1"/>
  <c r="R1948" i="1"/>
  <c r="R3716" i="1"/>
  <c r="R1956" i="1"/>
  <c r="R2305" i="1"/>
  <c r="R2233" i="1"/>
  <c r="R3050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118" i="1"/>
  <c r="R1401" i="1"/>
  <c r="R1746" i="1"/>
  <c r="R2798" i="1"/>
  <c r="R791" i="1"/>
  <c r="R2035" i="1"/>
  <c r="R32" i="1"/>
  <c r="R3476" i="1"/>
  <c r="R37" i="1"/>
  <c r="R105" i="1"/>
  <c r="R1657" i="1"/>
  <c r="R2450" i="1"/>
  <c r="R846" i="1"/>
  <c r="R1360" i="1"/>
  <c r="R371" i="1"/>
  <c r="R2613" i="1"/>
  <c r="R1928" i="1"/>
  <c r="R3584" i="1"/>
  <c r="R2240" i="1"/>
  <c r="R2614" i="1"/>
  <c r="R1525" i="1"/>
  <c r="R655" i="1"/>
  <c r="R658" i="1"/>
  <c r="R3290" i="1"/>
  <c r="R2615" i="1"/>
  <c r="R3519" i="1"/>
  <c r="R3520" i="1"/>
  <c r="R2790" i="1"/>
  <c r="R850" i="1"/>
  <c r="R3492" i="1"/>
  <c r="R389" i="1"/>
  <c r="R3363" i="1"/>
  <c r="R3437" i="1"/>
  <c r="R3291" i="1"/>
  <c r="R797" i="1"/>
  <c r="R3398" i="1"/>
  <c r="R3650" i="1"/>
  <c r="R3699" i="1"/>
  <c r="R3218" i="1"/>
  <c r="R661" i="1"/>
  <c r="R30" i="1"/>
  <c r="R649" i="1"/>
  <c r="R1615" i="1"/>
  <c r="R1222" i="1"/>
  <c r="R390" i="1"/>
  <c r="R1977" i="1"/>
  <c r="R2476" i="1"/>
  <c r="R2196" i="1"/>
  <c r="R274" i="1"/>
  <c r="R1252" i="1"/>
  <c r="R789" i="1"/>
  <c r="R2840" i="1"/>
  <c r="R5" i="1"/>
  <c r="R348" i="1"/>
  <c r="R330" i="1"/>
  <c r="R76" i="1"/>
  <c r="R244" i="1"/>
  <c r="R1202" i="1"/>
  <c r="R2279" i="1"/>
  <c r="R1273" i="1"/>
  <c r="R3014" i="1"/>
  <c r="R275" i="1"/>
  <c r="R3493" i="1"/>
  <c r="R3292" i="1"/>
  <c r="R3540" i="1"/>
  <c r="R3477" i="1"/>
  <c r="R3389" i="1"/>
  <c r="R753" i="1"/>
  <c r="R3170" i="1"/>
  <c r="R3180" i="1"/>
  <c r="R645" i="1"/>
  <c r="R2616" i="1"/>
  <c r="R654" i="1"/>
  <c r="R23" i="1"/>
  <c r="R3390" i="1"/>
  <c r="R650" i="1"/>
  <c r="R3478" i="1"/>
  <c r="R1191" i="1"/>
  <c r="R3585" i="1"/>
  <c r="R2617" i="1"/>
  <c r="R743" i="1"/>
  <c r="R3293" i="1"/>
  <c r="R2" i="1"/>
  <c r="R2618" i="1"/>
  <c r="R644" i="1"/>
  <c r="R1463" i="1"/>
  <c r="R3487" i="1"/>
  <c r="R2986" i="1"/>
  <c r="R735" i="1"/>
  <c r="R3586" i="1"/>
  <c r="R3181" i="1"/>
  <c r="R3219" i="1"/>
  <c r="R3051" i="1"/>
  <c r="R276" i="1"/>
  <c r="R660" i="1"/>
  <c r="R248" i="1"/>
  <c r="R738" i="1"/>
  <c r="R730" i="1"/>
  <c r="R729" i="1"/>
  <c r="R861" i="1"/>
  <c r="R728" i="1"/>
  <c r="R734" i="1"/>
  <c r="R3015" i="1"/>
  <c r="R2841" i="1"/>
  <c r="R40" i="1"/>
  <c r="R731" i="1"/>
  <c r="R3521" i="1"/>
  <c r="R3609" i="1"/>
  <c r="R648" i="1"/>
  <c r="R3587" i="1"/>
  <c r="R3522" i="1"/>
  <c r="R647" i="1"/>
  <c r="R750" i="1"/>
  <c r="R825" i="1"/>
  <c r="R363" i="1"/>
  <c r="R1212" i="1"/>
  <c r="R3182" i="1"/>
  <c r="R821" i="1"/>
  <c r="R2028" i="1"/>
  <c r="R3230" i="1"/>
  <c r="R77" i="1"/>
  <c r="R391" i="1"/>
  <c r="R1641" i="1"/>
  <c r="R2842" i="1"/>
  <c r="R1189" i="1"/>
  <c r="R2342" i="1"/>
  <c r="R812" i="1"/>
  <c r="R2183" i="1"/>
  <c r="R2189" i="1"/>
  <c r="R2073" i="1"/>
  <c r="R1754" i="1"/>
  <c r="R1659" i="1"/>
  <c r="R526" i="1"/>
  <c r="R2619" i="1"/>
  <c r="R1978" i="1"/>
  <c r="R2987" i="1"/>
  <c r="R2280" i="1"/>
  <c r="R3651" i="1"/>
  <c r="R78" i="1"/>
  <c r="R409" i="1"/>
  <c r="R2620" i="1"/>
  <c r="R860" i="1"/>
  <c r="R2942" i="1"/>
  <c r="R2923" i="1"/>
  <c r="R3479" i="1"/>
  <c r="R1224" i="1"/>
  <c r="R1207" i="1"/>
  <c r="R3764" i="1"/>
  <c r="R2924" i="1"/>
  <c r="R3488" i="1"/>
  <c r="R3220" i="1"/>
  <c r="R1190" i="1"/>
  <c r="R2621" i="1"/>
  <c r="R1611" i="1"/>
  <c r="R1348" i="1"/>
  <c r="R3438" i="1"/>
  <c r="R119" i="1"/>
  <c r="R2622" i="1"/>
  <c r="R1199" i="1"/>
  <c r="R2623" i="1"/>
  <c r="R2323" i="1"/>
  <c r="R2324" i="1"/>
  <c r="R2325" i="1"/>
  <c r="R2326" i="1"/>
  <c r="R2327" i="1"/>
  <c r="R2328" i="1"/>
  <c r="R3676" i="1"/>
  <c r="R3294" i="1"/>
  <c r="R3588" i="1"/>
  <c r="R3677" i="1"/>
  <c r="R3052" i="1"/>
  <c r="R3589" i="1"/>
  <c r="R349" i="1"/>
  <c r="R1286" i="1"/>
  <c r="R3590" i="1"/>
  <c r="R3523" i="1"/>
  <c r="R3364" i="1"/>
  <c r="R3439" i="1"/>
  <c r="R3591" i="1"/>
  <c r="R3700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3016" i="1"/>
  <c r="R3555" i="1"/>
  <c r="R3524" i="1"/>
  <c r="R1379" i="1"/>
  <c r="R2624" i="1"/>
  <c r="R2625" i="1"/>
  <c r="R656" i="1"/>
  <c r="R120" i="1"/>
  <c r="R3295" i="1"/>
  <c r="R3440" i="1"/>
  <c r="R3296" i="1"/>
  <c r="R350" i="1"/>
  <c r="R1283" i="1"/>
  <c r="R3678" i="1"/>
  <c r="R79" i="1"/>
  <c r="R1280" i="1"/>
  <c r="R3551" i="1"/>
  <c r="R2626" i="1"/>
  <c r="R3652" i="1"/>
  <c r="R3183" i="1"/>
  <c r="R3017" i="1"/>
  <c r="R794" i="1"/>
  <c r="R1208" i="1"/>
  <c r="R1753" i="1"/>
  <c r="R372" i="1"/>
  <c r="R1536" i="1"/>
  <c r="R1750" i="1"/>
  <c r="R1398" i="1"/>
  <c r="R1646" i="1"/>
  <c r="R1946" i="1"/>
  <c r="R277" i="1"/>
  <c r="R3018" i="1"/>
  <c r="R1651" i="1"/>
  <c r="R2627" i="1"/>
  <c r="R1035" i="1"/>
  <c r="R1511" i="1"/>
  <c r="R392" i="1"/>
  <c r="R3149" i="1"/>
  <c r="R80" i="1"/>
  <c r="R2472" i="1"/>
  <c r="R835" i="1"/>
  <c r="R2184" i="1"/>
  <c r="R2283" i="1"/>
  <c r="R845" i="1"/>
  <c r="R1836" i="1"/>
  <c r="R81" i="1"/>
  <c r="R1895" i="1"/>
  <c r="R1298" i="1"/>
  <c r="R1211" i="1"/>
  <c r="R278" i="1"/>
  <c r="R279" i="1"/>
  <c r="R351" i="1"/>
  <c r="R3525" i="1"/>
  <c r="R1855" i="1"/>
  <c r="R1764" i="1"/>
  <c r="R2925" i="1"/>
  <c r="R1482" i="1"/>
  <c r="R2257" i="1"/>
  <c r="R736" i="1"/>
  <c r="R35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3380" i="1"/>
  <c r="R2628" i="1"/>
  <c r="R533" i="1"/>
  <c r="R3019" i="1"/>
  <c r="R3150" i="1"/>
  <c r="R2024" i="1"/>
  <c r="R1259" i="1"/>
  <c r="R1038" i="1"/>
  <c r="R2926" i="1"/>
  <c r="R2968" i="1"/>
  <c r="R1382" i="1"/>
  <c r="R1390" i="1"/>
  <c r="R3020" i="1"/>
  <c r="R2444" i="1"/>
  <c r="R3526" i="1"/>
  <c r="R12" i="1"/>
  <c r="R2460" i="1"/>
  <c r="R3480" i="1"/>
  <c r="R3297" i="1"/>
  <c r="R2118" i="1"/>
  <c r="R1359" i="1"/>
  <c r="R373" i="1"/>
  <c r="R53" i="1"/>
  <c r="R2629" i="1"/>
  <c r="R1376" i="1"/>
  <c r="R1300" i="1"/>
  <c r="R2799" i="1"/>
  <c r="R2927" i="1"/>
  <c r="R1938" i="1"/>
  <c r="R2969" i="1"/>
  <c r="R1481" i="1"/>
  <c r="R2303" i="1"/>
  <c r="R1383" i="1"/>
  <c r="R1284" i="1"/>
  <c r="R1960" i="1"/>
  <c r="R383" i="1"/>
  <c r="R534" i="1"/>
  <c r="R2300" i="1"/>
  <c r="R410" i="1"/>
  <c r="R2253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80" i="1"/>
  <c r="R3365" i="1"/>
  <c r="R1612" i="1"/>
  <c r="R3527" i="1"/>
  <c r="R3823" i="1"/>
  <c r="R3343" i="1"/>
  <c r="R3151" i="1"/>
  <c r="R3152" i="1"/>
  <c r="R3679" i="1"/>
  <c r="R3549" i="1"/>
  <c r="R3344" i="1"/>
  <c r="R3298" i="1"/>
  <c r="R3021" i="1"/>
  <c r="R3339" i="1"/>
  <c r="R1248" i="1"/>
  <c r="R3592" i="1"/>
  <c r="R281" i="1"/>
  <c r="R3441" i="1"/>
  <c r="R1524" i="1"/>
  <c r="R3776" i="1"/>
  <c r="R3442" i="1"/>
  <c r="R1213" i="1"/>
  <c r="R1363" i="1"/>
  <c r="R3153" i="1"/>
  <c r="R33" i="1"/>
  <c r="R1619" i="1"/>
  <c r="R34" i="1"/>
  <c r="R523" i="1"/>
  <c r="R2630" i="1"/>
  <c r="R1034" i="1"/>
  <c r="R3528" i="1"/>
  <c r="R1763" i="1"/>
  <c r="R2631" i="1"/>
  <c r="R539" i="1"/>
  <c r="R3346" i="1"/>
  <c r="R1610" i="1"/>
  <c r="R282" i="1"/>
  <c r="R99" i="1"/>
  <c r="R82" i="1"/>
  <c r="R1271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32" i="1"/>
  <c r="R3529" i="1"/>
  <c r="R3530" i="1"/>
  <c r="R3471" i="1"/>
  <c r="R1666" i="1"/>
  <c r="R3299" i="1"/>
  <c r="R2301" i="1"/>
  <c r="R2089" i="1"/>
  <c r="R41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3680" i="1"/>
  <c r="R3154" i="1"/>
  <c r="R3531" i="1"/>
  <c r="R3765" i="1"/>
  <c r="R3773" i="1"/>
  <c r="R1225" i="1"/>
  <c r="R2800" i="1"/>
  <c r="R3834" i="1"/>
  <c r="R3593" i="1"/>
  <c r="R3366" i="1"/>
  <c r="R3300" i="1"/>
  <c r="R3594" i="1"/>
  <c r="R3481" i="1"/>
  <c r="R2928" i="1"/>
  <c r="R3595" i="1"/>
  <c r="R393" i="1"/>
  <c r="R2633" i="1"/>
  <c r="R3367" i="1"/>
  <c r="R646" i="1"/>
  <c r="R3701" i="1"/>
  <c r="R3824" i="1"/>
  <c r="R3301" i="1"/>
  <c r="R3443" i="1"/>
  <c r="R3022" i="1"/>
  <c r="R3607" i="1"/>
  <c r="R3653" i="1"/>
  <c r="R3368" i="1"/>
  <c r="R3766" i="1"/>
  <c r="R3" i="1"/>
  <c r="R394" i="1"/>
  <c r="R3155" i="1"/>
  <c r="R3654" i="1"/>
  <c r="R2634" i="1"/>
  <c r="R733" i="1"/>
  <c r="R83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094" i="1"/>
  <c r="R2295" i="1"/>
  <c r="R1373" i="1"/>
  <c r="R2929" i="1"/>
  <c r="R2635" i="1"/>
  <c r="R1217" i="1"/>
  <c r="R1889" i="1"/>
  <c r="R2272" i="1"/>
  <c r="R2208" i="1"/>
  <c r="R1291" i="1"/>
  <c r="R2097" i="1"/>
  <c r="R2204" i="1"/>
  <c r="R3302" i="1"/>
  <c r="R15" i="1"/>
  <c r="R374" i="1"/>
  <c r="R412" i="1"/>
  <c r="R3156" i="1"/>
  <c r="R2636" i="1"/>
  <c r="R2637" i="1"/>
  <c r="R2041" i="1"/>
  <c r="R283" i="1"/>
  <c r="R844" i="1"/>
  <c r="R3303" i="1"/>
  <c r="R2212" i="1"/>
  <c r="R121" i="1"/>
  <c r="R1205" i="1"/>
  <c r="R2638" i="1"/>
  <c r="R1274" i="1"/>
  <c r="R2251" i="1"/>
  <c r="R1464" i="1"/>
  <c r="R3304" i="1"/>
  <c r="R2639" i="1"/>
  <c r="R833" i="1"/>
  <c r="R1304" i="1"/>
  <c r="R54" i="1"/>
  <c r="R739" i="1"/>
  <c r="R353" i="1"/>
  <c r="R3305" i="1"/>
  <c r="R2640" i="1"/>
  <c r="R41" i="1"/>
  <c r="R1954" i="1"/>
  <c r="R2930" i="1"/>
  <c r="R24" i="1"/>
  <c r="R364" i="1"/>
  <c r="R1606" i="1"/>
  <c r="R2289" i="1"/>
  <c r="R2222" i="1"/>
  <c r="R3226" i="1"/>
  <c r="R1203" i="1"/>
  <c r="R2464" i="1"/>
  <c r="R1537" i="1"/>
  <c r="R834" i="1"/>
  <c r="R1965" i="1"/>
  <c r="R413" i="1"/>
  <c r="R838" i="1"/>
  <c r="R246" i="1"/>
  <c r="R527" i="1"/>
  <c r="R1517" i="1"/>
  <c r="R2052" i="1"/>
  <c r="R761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5" i="1"/>
  <c r="R284" i="1"/>
  <c r="R84" i="1"/>
  <c r="R3596" i="1"/>
  <c r="R3713" i="1"/>
  <c r="R1620" i="1"/>
  <c r="R2245" i="1"/>
  <c r="R2197" i="1"/>
  <c r="R3157" i="1"/>
  <c r="R3306" i="1"/>
  <c r="R395" i="1"/>
  <c r="R1933" i="1"/>
  <c r="R1519" i="1"/>
  <c r="R1941" i="1"/>
  <c r="R1887" i="1"/>
  <c r="R1975" i="1"/>
  <c r="R1504" i="1"/>
  <c r="R2040" i="1"/>
  <c r="R3158" i="1"/>
  <c r="R2019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641" i="1"/>
  <c r="R2258" i="1"/>
  <c r="R3307" i="1"/>
  <c r="R2642" i="1"/>
  <c r="R1856" i="1"/>
  <c r="R3308" i="1"/>
  <c r="R2663" i="1"/>
  <c r="R1654" i="1"/>
  <c r="R2306" i="1"/>
  <c r="R2931" i="1"/>
  <c r="R1757" i="1"/>
  <c r="R2316" i="1"/>
  <c r="R2664" i="1"/>
  <c r="R2665" i="1"/>
  <c r="R3159" i="1"/>
  <c r="R18" i="1"/>
  <c r="R2070" i="1"/>
  <c r="R396" i="1"/>
  <c r="R2666" i="1"/>
  <c r="R2209" i="1"/>
  <c r="R830" i="1"/>
  <c r="R2667" i="1"/>
  <c r="R3828" i="1"/>
  <c r="R3597" i="1"/>
  <c r="R3309" i="1"/>
  <c r="R1477" i="1"/>
  <c r="R3598" i="1"/>
  <c r="R2090" i="1"/>
  <c r="R3532" i="1"/>
  <c r="R3310" i="1"/>
  <c r="R3184" i="1"/>
  <c r="R1350" i="1"/>
  <c r="R2230" i="1"/>
  <c r="R85" i="1"/>
  <c r="R3444" i="1"/>
  <c r="R3681" i="1"/>
  <c r="R3311" i="1"/>
  <c r="R3767" i="1"/>
  <c r="R2263" i="1"/>
  <c r="R285" i="1"/>
  <c r="R2997" i="1"/>
  <c r="R2988" i="1"/>
  <c r="R2319" i="1"/>
  <c r="R3702" i="1"/>
  <c r="R3341" i="1"/>
  <c r="R3160" i="1"/>
  <c r="R354" i="1"/>
  <c r="R2177" i="1"/>
  <c r="R3599" i="1"/>
  <c r="R2333" i="1"/>
  <c r="R86" i="1"/>
  <c r="R1514" i="1"/>
  <c r="R3312" i="1"/>
  <c r="R3600" i="1"/>
  <c r="R1850" i="1"/>
  <c r="R3185" i="1"/>
  <c r="R3547" i="1"/>
  <c r="R1843" i="1"/>
  <c r="R3445" i="1"/>
  <c r="R2989" i="1"/>
  <c r="R819" i="1"/>
  <c r="R3313" i="1"/>
  <c r="R375" i="1"/>
  <c r="R2668" i="1"/>
  <c r="R752" i="1"/>
  <c r="R535" i="1"/>
  <c r="R3703" i="1"/>
  <c r="R2669" i="1"/>
  <c r="R3655" i="1"/>
  <c r="R1834" i="1"/>
  <c r="R2074" i="1"/>
  <c r="R2185" i="1"/>
  <c r="R2224" i="1"/>
  <c r="R3825" i="1"/>
  <c r="R3601" i="1"/>
  <c r="R3602" i="1"/>
  <c r="R286" i="1"/>
  <c r="R2106" i="1"/>
  <c r="R3533" i="1"/>
  <c r="R1828" i="1"/>
  <c r="R3172" i="1"/>
  <c r="R1935" i="1"/>
  <c r="R3446" i="1"/>
  <c r="R3369" i="1"/>
  <c r="R1352" i="1"/>
  <c r="R3029" i="1"/>
  <c r="R287" i="1"/>
  <c r="R2670" i="1"/>
  <c r="R1522" i="1"/>
  <c r="R355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534" i="1"/>
  <c r="R1403" i="1"/>
  <c r="R2187" i="1"/>
  <c r="R816" i="1"/>
  <c r="R2011" i="1"/>
  <c r="R1282" i="1"/>
  <c r="R723" i="1"/>
  <c r="R2990" i="1"/>
  <c r="R2671" i="1"/>
  <c r="R2801" i="1"/>
  <c r="R1842" i="1"/>
  <c r="R2708" i="1"/>
  <c r="R1532" i="1"/>
  <c r="R1471" i="1"/>
  <c r="R1215" i="1"/>
  <c r="R1361" i="1"/>
  <c r="R3391" i="1"/>
  <c r="R1255" i="1"/>
  <c r="R397" i="1"/>
  <c r="R3682" i="1"/>
  <c r="R1509" i="1"/>
  <c r="R1378" i="1"/>
  <c r="R3161" i="1"/>
  <c r="R1254" i="1"/>
  <c r="R2991" i="1"/>
  <c r="R2079" i="1"/>
  <c r="R3314" i="1"/>
  <c r="R2225" i="1"/>
  <c r="R2709" i="1"/>
  <c r="R1505" i="1"/>
  <c r="R1604" i="1"/>
  <c r="R1192" i="1"/>
  <c r="R1372" i="1"/>
  <c r="R1672" i="1"/>
  <c r="R288" i="1"/>
  <c r="R2992" i="1"/>
  <c r="R1276" i="1"/>
  <c r="R2445" i="1"/>
  <c r="R2198" i="1"/>
  <c r="R1265" i="1"/>
  <c r="R3447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2710" i="1"/>
  <c r="R3227" i="1"/>
  <c r="R1386" i="1"/>
  <c r="R3552" i="1"/>
  <c r="R837" i="1"/>
  <c r="R2932" i="1"/>
  <c r="R3370" i="1"/>
  <c r="R3683" i="1"/>
  <c r="R1961" i="1"/>
  <c r="R817" i="1"/>
  <c r="R3371" i="1"/>
  <c r="R3535" i="1"/>
  <c r="R3448" i="1"/>
  <c r="R801" i="1"/>
  <c r="R1022" i="1"/>
  <c r="R1218" i="1"/>
  <c r="R3656" i="1"/>
  <c r="R1860" i="1"/>
  <c r="R2243" i="1"/>
  <c r="R2058" i="1"/>
  <c r="R2993" i="1"/>
  <c r="R3536" i="1"/>
  <c r="R1942" i="1"/>
  <c r="R2091" i="1"/>
  <c r="R2165" i="1"/>
  <c r="R2711" i="1"/>
  <c r="R796" i="1"/>
  <c r="R3449" i="1"/>
  <c r="R3537" i="1"/>
  <c r="R3684" i="1"/>
  <c r="R1187" i="1"/>
  <c r="R2810" i="1"/>
  <c r="R2008" i="1"/>
  <c r="R3186" i="1"/>
  <c r="R3315" i="1"/>
  <c r="R3162" i="1"/>
  <c r="R1269" i="1"/>
  <c r="R3541" i="1"/>
  <c r="R3316" i="1"/>
  <c r="R1465" i="1"/>
  <c r="R3372" i="1"/>
  <c r="R2802" i="1"/>
  <c r="R3603" i="1"/>
  <c r="R2268" i="1"/>
  <c r="R1616" i="1"/>
  <c r="R3538" i="1"/>
  <c r="R3392" i="1"/>
  <c r="R87" i="1"/>
  <c r="R3317" i="1"/>
  <c r="R1837" i="1"/>
  <c r="R2994" i="1"/>
  <c r="R3553" i="1"/>
  <c r="R2712" i="1"/>
  <c r="R1633" i="1"/>
  <c r="R3374" i="1"/>
  <c r="R1277" i="1"/>
  <c r="R1631" i="1"/>
  <c r="R1354" i="1"/>
  <c r="R2933" i="1"/>
  <c r="R3450" i="1"/>
  <c r="R1824" i="1"/>
  <c r="R3163" i="1"/>
  <c r="R2062" i="1"/>
  <c r="R1541" i="1"/>
  <c r="R3318" i="1"/>
  <c r="R2255" i="1"/>
  <c r="R3457" i="1"/>
  <c r="R2458" i="1"/>
  <c r="R823" i="1"/>
  <c r="R2713" i="1"/>
  <c r="R2003" i="1"/>
  <c r="R2808" i="1"/>
  <c r="R2064" i="1"/>
  <c r="R2714" i="1"/>
  <c r="R3658" i="1"/>
  <c r="R414" i="1"/>
  <c r="R2337" i="1"/>
  <c r="R1039" i="1"/>
  <c r="R3451" i="1"/>
  <c r="R2004" i="1"/>
  <c r="R3319" i="1"/>
  <c r="R289" i="1"/>
  <c r="R1246" i="1"/>
  <c r="R290" i="1"/>
  <c r="R29" i="1"/>
  <c r="R841" i="1"/>
  <c r="R356" i="1"/>
  <c r="R376" i="1"/>
  <c r="R1650" i="1"/>
  <c r="R2803" i="1"/>
  <c r="R3320" i="1"/>
  <c r="R1357" i="1"/>
  <c r="R851" i="1"/>
  <c r="R1263" i="1"/>
  <c r="R3174" i="1"/>
  <c r="R1959" i="1"/>
  <c r="R3452" i="1"/>
  <c r="R2277" i="1"/>
  <c r="R1515" i="1"/>
  <c r="R2259" i="1"/>
  <c r="R1469" i="1"/>
  <c r="R106" i="1"/>
  <c r="R2970" i="1"/>
  <c r="R1679" i="1"/>
  <c r="R1840" i="1"/>
  <c r="R2080" i="1"/>
  <c r="R415" i="1"/>
  <c r="R849" i="1"/>
  <c r="R3347" i="1"/>
  <c r="R2297" i="1"/>
  <c r="R2036" i="1"/>
  <c r="R291" i="1"/>
  <c r="R1929" i="1"/>
  <c r="R292" i="1"/>
  <c r="R2226" i="1"/>
  <c r="R1624" i="1"/>
  <c r="R2467" i="1"/>
  <c r="R242" i="1"/>
  <c r="R3164" i="1"/>
  <c r="R416" i="1"/>
  <c r="R2469" i="1"/>
  <c r="R2166" i="1"/>
  <c r="R1268" i="1"/>
  <c r="R2715" i="1"/>
  <c r="R2934" i="1"/>
  <c r="R804" i="1"/>
  <c r="R1669" i="1"/>
  <c r="R2716" i="1"/>
  <c r="R55" i="1"/>
  <c r="R2005" i="1"/>
  <c r="R3453" i="1"/>
  <c r="R3165" i="1"/>
  <c r="R1932" i="1"/>
  <c r="R2102" i="1"/>
  <c r="R2935" i="1"/>
  <c r="R377" i="1"/>
  <c r="R1853" i="1"/>
  <c r="R293" i="1"/>
  <c r="R2302" i="1"/>
  <c r="R2234" i="1"/>
  <c r="R2804" i="1"/>
  <c r="R2340" i="1"/>
  <c r="R1608" i="1"/>
  <c r="R2717" i="1"/>
  <c r="R2718" i="1"/>
  <c r="R294" i="1"/>
  <c r="R1510" i="1"/>
  <c r="R2334" i="1"/>
  <c r="R2114" i="1"/>
  <c r="R2248" i="1"/>
  <c r="R3321" i="1"/>
  <c r="R2228" i="1"/>
  <c r="R3221" i="1"/>
  <c r="R2719" i="1"/>
  <c r="R295" i="1"/>
  <c r="R3026" i="1"/>
  <c r="R1250" i="1"/>
  <c r="R2479" i="1"/>
  <c r="R296" i="1"/>
  <c r="R398" i="1"/>
  <c r="R2213" i="1"/>
  <c r="R2720" i="1"/>
  <c r="R2171" i="1"/>
  <c r="R42" i="1"/>
  <c r="R2107" i="1"/>
  <c r="R2065" i="1"/>
  <c r="R1538" i="1"/>
  <c r="R2320" i="1"/>
  <c r="R3166" i="1"/>
  <c r="R3167" i="1"/>
  <c r="R331" i="1"/>
  <c r="R1923" i="1"/>
  <c r="R2101" i="1"/>
  <c r="R1642" i="1"/>
  <c r="R1667" i="1"/>
  <c r="R2061" i="1"/>
  <c r="R2936" i="1"/>
  <c r="R2336" i="1"/>
  <c r="R1838" i="1"/>
  <c r="R1969" i="1"/>
  <c r="R1673" i="1"/>
  <c r="R3322" i="1"/>
  <c r="R2231" i="1"/>
  <c r="R297" i="1"/>
  <c r="R298" i="1"/>
  <c r="R1681" i="1"/>
  <c r="R332" i="1"/>
  <c r="R299" i="1"/>
  <c r="R2096" i="1"/>
  <c r="R56" i="1"/>
  <c r="R1301" i="1"/>
  <c r="R1658" i="1"/>
  <c r="R3323" i="1"/>
  <c r="R1290" i="1"/>
  <c r="R3454" i="1"/>
  <c r="R2317" i="1"/>
  <c r="R300" i="1"/>
  <c r="R107" i="1"/>
  <c r="R3324" i="1"/>
  <c r="R1281" i="1"/>
  <c r="R301" i="1"/>
  <c r="R302" i="1"/>
  <c r="R1848" i="1"/>
  <c r="R3455" i="1"/>
  <c r="R2178" i="1"/>
  <c r="R303" i="1"/>
  <c r="R1749" i="1"/>
  <c r="R43" i="1"/>
  <c r="R2071" i="1"/>
  <c r="R1675" i="1"/>
  <c r="R1503" i="1"/>
  <c r="R1661" i="1"/>
  <c r="R378" i="1"/>
  <c r="R3325" i="1"/>
  <c r="R1664" i="1"/>
  <c r="R57" i="1"/>
  <c r="R2937" i="1"/>
  <c r="R3657" i="1"/>
  <c r="R856" i="1"/>
  <c r="R2075" i="1"/>
  <c r="R1603" i="1"/>
  <c r="R35" i="1"/>
  <c r="R1247" i="1"/>
  <c r="R2249" i="1"/>
  <c r="R1825" i="1"/>
  <c r="R3228" i="1"/>
  <c r="R3326" i="1"/>
  <c r="R2281" i="1"/>
  <c r="R2721" i="1"/>
  <c r="R1952" i="1"/>
  <c r="R2449" i="1"/>
  <c r="R2299" i="1"/>
  <c r="R2722" i="1"/>
  <c r="R1755" i="1"/>
  <c r="R58" i="1"/>
  <c r="R1671" i="1"/>
  <c r="R88" i="1"/>
  <c r="R2047" i="1"/>
  <c r="R2186" i="1"/>
  <c r="R2341" i="1"/>
  <c r="R1677" i="1"/>
  <c r="R417" i="1"/>
  <c r="R304" i="1"/>
  <c r="R365" i="1"/>
  <c r="R1934" i="1"/>
  <c r="R89" i="1"/>
  <c r="R379" i="1"/>
  <c r="R3327" i="1"/>
  <c r="R2329" i="1"/>
  <c r="R1506" i="1"/>
  <c r="R541" i="1"/>
  <c r="R305" i="1"/>
  <c r="R306" i="1"/>
  <c r="R307" i="1"/>
  <c r="R59" i="1"/>
  <c r="R3328" i="1"/>
  <c r="R2723" i="1"/>
  <c r="R1950" i="1"/>
  <c r="R1380" i="1"/>
  <c r="R1652" i="1"/>
  <c r="R3329" i="1"/>
  <c r="R1355" i="1"/>
  <c r="R60" i="1"/>
  <c r="R308" i="1"/>
  <c r="R2223" i="1"/>
  <c r="R2026" i="1"/>
  <c r="R1861" i="1"/>
  <c r="R90" i="1"/>
  <c r="R91" i="1"/>
  <c r="R1858" i="1"/>
  <c r="R1404" i="1"/>
  <c r="R1473" i="1"/>
  <c r="R2451" i="1"/>
  <c r="R3330" i="1"/>
  <c r="R1041" i="1"/>
  <c r="R759" i="1"/>
  <c r="R1747" i="1"/>
  <c r="R2060" i="1"/>
  <c r="R1480" i="1"/>
  <c r="R1288" i="1"/>
  <c r="R2082" i="1"/>
  <c r="R2724" i="1"/>
  <c r="R2108" i="1"/>
  <c r="R309" i="1"/>
  <c r="R1971" i="1"/>
  <c r="R2076" i="1"/>
  <c r="R243" i="1"/>
  <c r="R2725" i="1"/>
  <c r="R1194" i="1"/>
  <c r="R1628" i="1"/>
  <c r="R1823" i="1"/>
  <c r="R1962" i="1"/>
  <c r="R1761" i="1"/>
  <c r="R1765" i="1"/>
  <c r="R2054" i="1"/>
  <c r="R1930" i="1"/>
  <c r="R2471" i="1"/>
  <c r="R1883" i="1"/>
  <c r="R2083" i="1"/>
  <c r="R3331" i="1"/>
  <c r="R26" i="1"/>
  <c r="R2023" i="1"/>
  <c r="R536" i="1"/>
  <c r="R2286" i="1"/>
  <c r="R2307" i="1"/>
  <c r="R1748" i="1"/>
  <c r="R310" i="1"/>
  <c r="R1665" i="1"/>
  <c r="R2463" i="1"/>
  <c r="R2455" i="1"/>
  <c r="R2015" i="1"/>
  <c r="R2098" i="1"/>
  <c r="R2250" i="1"/>
  <c r="R108" i="1"/>
  <c r="R1979" i="1"/>
  <c r="R1186" i="1"/>
  <c r="R3332" i="1"/>
  <c r="R311" i="1"/>
  <c r="R2010" i="1"/>
  <c r="R2938" i="1"/>
  <c r="R1939" i="1"/>
  <c r="R312" i="1"/>
  <c r="R2236" i="1"/>
  <c r="R2167" i="1"/>
  <c r="R540" i="1"/>
  <c r="R313" i="1"/>
  <c r="R2726" i="1"/>
  <c r="R1660" i="1"/>
  <c r="R36" i="1"/>
  <c r="R367" i="1"/>
  <c r="R1025" i="1"/>
  <c r="R357" i="1"/>
  <c r="R92" i="1"/>
  <c r="R2029" i="1"/>
  <c r="R2805" i="1"/>
  <c r="R2077" i="1"/>
  <c r="R2205" i="1"/>
  <c r="R61" i="1"/>
  <c r="R2284" i="1"/>
  <c r="R3685" i="1"/>
  <c r="R2453" i="1"/>
  <c r="R1762" i="1"/>
  <c r="R1349" i="1"/>
  <c r="R2190" i="1"/>
  <c r="R401" i="1"/>
  <c r="R2806" i="1"/>
  <c r="R2727" i="1"/>
  <c r="R2448" i="1"/>
  <c r="R2276" i="1"/>
  <c r="R3826" i="1"/>
  <c r="R109" i="1"/>
  <c r="R2199" i="1"/>
  <c r="R1219" i="1"/>
  <c r="R1520" i="1"/>
  <c r="R97" i="1"/>
  <c r="R314" i="1"/>
  <c r="R2308" i="1"/>
  <c r="R537" i="1"/>
  <c r="R1924" i="1"/>
  <c r="R1829" i="1"/>
  <c r="R2282" i="1"/>
  <c r="R2728" i="1"/>
  <c r="R2175" i="1"/>
  <c r="R2191" i="1"/>
  <c r="R315" i="1"/>
  <c r="R1195" i="1"/>
  <c r="R2809" i="1"/>
  <c r="R3333" i="1"/>
  <c r="R27" i="1"/>
  <c r="R358" i="1"/>
  <c r="R1936" i="1"/>
  <c r="R316" i="1"/>
  <c r="R538" i="1"/>
  <c r="R1674" i="1"/>
  <c r="R1625" i="1"/>
  <c r="R2210" i="1"/>
  <c r="R803" i="1"/>
  <c r="R2227" i="1"/>
  <c r="R3023" i="1"/>
  <c r="R317" i="1"/>
  <c r="R44" i="1"/>
  <c r="R1371" i="1"/>
  <c r="R2729" i="1"/>
  <c r="R380" i="1"/>
  <c r="R1963" i="1"/>
  <c r="R1756" i="1"/>
  <c r="R1949" i="1"/>
  <c r="R1366" i="1"/>
  <c r="R2331" i="1"/>
  <c r="R2020" i="1"/>
  <c r="R2109" i="1"/>
  <c r="R318" i="1"/>
  <c r="R8" i="1"/>
  <c r="R1526" i="1"/>
  <c r="R1636" i="1"/>
  <c r="R1402" i="1"/>
  <c r="R1272" i="1"/>
  <c r="R62" i="1"/>
  <c r="R1351" i="1"/>
  <c r="R333" i="1"/>
  <c r="R418" i="1"/>
  <c r="R2246" i="1"/>
  <c r="R2042" i="1"/>
  <c r="R1605" i="1"/>
  <c r="R2730" i="1"/>
  <c r="R2262" i="1"/>
  <c r="R1256" i="1"/>
  <c r="R1249" i="1"/>
  <c r="R1680" i="1"/>
  <c r="R382" i="1"/>
  <c r="R1475" i="1"/>
  <c r="R2309" i="1"/>
  <c r="R3340" i="1"/>
  <c r="R1264" i="1"/>
  <c r="R2241" i="1"/>
  <c r="R2006" i="1"/>
  <c r="R1884" i="1"/>
  <c r="R1196" i="1"/>
  <c r="R1643" i="1"/>
  <c r="R2081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704" i="1"/>
  <c r="R399" i="1"/>
  <c r="R319" i="1"/>
  <c r="R320" i="1"/>
  <c r="R93" i="1"/>
  <c r="R2017" i="1"/>
  <c r="R1896" i="1"/>
  <c r="R2731" i="1"/>
  <c r="R2732" i="1"/>
  <c r="R2273" i="1"/>
  <c r="R2269" i="1"/>
  <c r="R2454" i="1"/>
  <c r="R63" i="1"/>
  <c r="R1953" i="1"/>
  <c r="R3168" i="1"/>
  <c r="R48" i="1"/>
  <c r="R419" i="1"/>
  <c r="R360" i="1"/>
  <c r="R1891" i="1"/>
  <c r="R1399" i="1"/>
  <c r="R2092" i="1"/>
  <c r="R2310" i="1"/>
  <c r="R47" i="1"/>
  <c r="R1851" i="1"/>
  <c r="R1466" i="1"/>
  <c r="R798" i="1"/>
  <c r="R2055" i="1"/>
  <c r="R16" i="1"/>
  <c r="R420" i="1"/>
  <c r="R3373" i="1"/>
  <c r="R2048" i="1"/>
  <c r="R2066" i="1"/>
  <c r="R2009" i="1"/>
  <c r="R2296" i="1"/>
  <c r="R1285" i="1"/>
  <c r="R1293" i="1"/>
  <c r="R400" i="1"/>
  <c r="R2733" i="1"/>
  <c r="R110" i="1"/>
  <c r="R2734" i="1"/>
  <c r="R1885" i="1"/>
  <c r="R1368" i="1"/>
  <c r="R2044" i="1"/>
  <c r="R3705" i="1"/>
  <c r="R2311" i="1"/>
  <c r="R98" i="1"/>
  <c r="R1389" i="1"/>
  <c r="R2025" i="1"/>
  <c r="R1193" i="1"/>
  <c r="R2067" i="1"/>
  <c r="R2735" i="1"/>
  <c r="R1846" i="1"/>
  <c r="R321" i="1"/>
  <c r="R1857" i="1"/>
  <c r="R2254" i="1"/>
  <c r="R2056" i="1"/>
  <c r="R94" i="1"/>
  <c r="R1967" i="1"/>
  <c r="R2452" i="1"/>
  <c r="R2214" i="1"/>
  <c r="R381" i="1"/>
  <c r="R1955" i="1"/>
  <c r="R2110" i="1"/>
  <c r="R322" i="1"/>
  <c r="R3024" i="1"/>
  <c r="R2290" i="1"/>
  <c r="R3334" i="1"/>
  <c r="R2120" i="1"/>
  <c r="R421" i="1"/>
  <c r="R2456" i="1"/>
  <c r="R323" i="1"/>
  <c r="R45" i="1"/>
  <c r="R1849" i="1"/>
  <c r="R2736" i="1"/>
  <c r="R1958" i="1"/>
  <c r="R1362" i="1"/>
  <c r="R2446" i="1"/>
  <c r="R95" i="1"/>
  <c r="R528" i="1"/>
  <c r="R2018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2737" i="1"/>
  <c r="R324" i="1"/>
  <c r="R2939" i="1"/>
  <c r="R2461" i="1"/>
  <c r="R325" i="1"/>
  <c r="R2738" i="1"/>
  <c r="R2119" i="1"/>
  <c r="R334" i="1"/>
  <c r="R2321" i="1"/>
  <c r="R1622" i="1"/>
  <c r="R2172" i="1"/>
  <c r="R853" i="1"/>
  <c r="R2739" i="1"/>
  <c r="R326" i="1"/>
  <c r="R2095" i="1"/>
  <c r="R2740" i="1"/>
  <c r="R2115" i="1"/>
  <c r="R2995" i="1"/>
  <c r="R3335" i="1"/>
  <c r="R1476" i="1"/>
  <c r="R1400" i="1"/>
  <c r="R2332" i="1"/>
  <c r="R2274" i="1"/>
  <c r="R1890" i="1"/>
  <c r="R2741" i="1"/>
  <c r="R2742" i="1"/>
  <c r="R2195" i="1"/>
  <c r="R2447" i="1"/>
  <c r="R3169" i="1"/>
  <c r="R1393" i="1"/>
  <c r="R1951" i="1"/>
  <c r="R3456" i="1"/>
  <c r="R2069" i="1"/>
  <c r="R1540" i="1"/>
  <c r="R2116" i="1"/>
  <c r="R2203" i="1"/>
  <c r="R2466" i="1"/>
  <c r="R2068" i="1"/>
  <c r="R2940" i="1"/>
  <c r="R111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2200" i="1"/>
  <c r="R1925" i="1"/>
  <c r="R2173" i="1"/>
  <c r="R64" i="1"/>
  <c r="R2462" i="1"/>
  <c r="R2117" i="1"/>
  <c r="R1981" i="1"/>
  <c r="R2260" i="1"/>
  <c r="R1937" i="1"/>
  <c r="R2275" i="1"/>
  <c r="R65" i="1"/>
  <c r="R2168" i="1"/>
  <c r="R96" i="1"/>
  <c r="R1668" i="1"/>
  <c r="R2783" i="1"/>
  <c r="R1841" i="1"/>
  <c r="R66" i="1"/>
  <c r="R2784" i="1"/>
  <c r="R359" i="1"/>
  <c r="R1299" i="1"/>
  <c r="R2785" i="1"/>
  <c r="R327" i="1"/>
  <c r="R28" i="1"/>
  <c r="R328" i="1"/>
  <c r="R2468" i="1"/>
  <c r="R2261" i="1"/>
  <c r="R1467" i="1"/>
  <c r="R46" i="1"/>
  <c r="R522" i="1"/>
  <c r="R2318" i="1"/>
  <c r="R3827" i="1"/>
  <c r="R2037" i="1"/>
  <c r="R4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175" i="1"/>
  <c r="Q3337" i="1"/>
  <c r="Q250" i="1"/>
  <c r="Q3233" i="1"/>
  <c r="Q3709" i="1"/>
  <c r="Q1655" i="1"/>
  <c r="Q3030" i="1"/>
  <c r="Q3211" i="1"/>
  <c r="Q2459" i="1"/>
  <c r="Q251" i="1"/>
  <c r="Q2293" i="1"/>
  <c r="Q2480" i="1"/>
  <c r="Q3612" i="1"/>
  <c r="Q1607" i="1"/>
  <c r="Q2812" i="1"/>
  <c r="Q826" i="1"/>
  <c r="Q3348" i="1"/>
  <c r="Q1947" i="1"/>
  <c r="Q3613" i="1"/>
  <c r="Q524" i="1"/>
  <c r="Q2192" i="1"/>
  <c r="Q3482" i="1"/>
  <c r="Q100" i="1"/>
  <c r="Q2221" i="1"/>
  <c r="Q3664" i="1"/>
  <c r="Q335" i="1"/>
  <c r="Q2285" i="1"/>
  <c r="Q3495" i="1"/>
  <c r="Q3349" i="1"/>
  <c r="Q792" i="1"/>
  <c r="Q1528" i="1"/>
  <c r="Q9" i="1"/>
  <c r="Q3610" i="1"/>
  <c r="Q2786" i="1"/>
  <c r="Q1278" i="1"/>
  <c r="Q2086" i="1"/>
  <c r="Q2813" i="1"/>
  <c r="Q3542" i="1"/>
  <c r="Q1289" i="1"/>
  <c r="Q3557" i="1"/>
  <c r="Q2322" i="1"/>
  <c r="Q2288" i="1"/>
  <c r="Q3393" i="1"/>
  <c r="Q3234" i="1"/>
  <c r="Q2335" i="1"/>
  <c r="Q2481" i="1"/>
  <c r="Q3173" i="1"/>
  <c r="Q2482" i="1"/>
  <c r="Q1897" i="1"/>
  <c r="Q3350" i="1"/>
  <c r="Q336" i="1"/>
  <c r="Q3342" i="1"/>
  <c r="Q3235" i="1"/>
  <c r="Q793" i="1"/>
  <c r="Q3236" i="1"/>
  <c r="Q3187" i="1"/>
  <c r="Q3031" i="1"/>
  <c r="Q3401" i="1"/>
  <c r="Q3237" i="1"/>
  <c r="Q3496" i="1"/>
  <c r="Q810" i="1"/>
  <c r="Q2483" i="1"/>
  <c r="Q1640" i="1"/>
  <c r="Q1305" i="1"/>
  <c r="Q2201" i="1"/>
  <c r="Q2974" i="1"/>
  <c r="Q2174" i="1"/>
  <c r="Q2270" i="1"/>
  <c r="Q337" i="1"/>
  <c r="Q3238" i="1"/>
  <c r="Q252" i="1"/>
  <c r="Q2031" i="1"/>
  <c r="Q1839" i="1"/>
  <c r="Q529" i="1"/>
  <c r="Q253" i="1"/>
  <c r="Q1653" i="1"/>
  <c r="Q67" i="1"/>
  <c r="Q112" i="1"/>
  <c r="Q14" i="1"/>
  <c r="Q1830" i="1"/>
  <c r="Q3351" i="1"/>
  <c r="Q384" i="1"/>
  <c r="Q822" i="1"/>
  <c r="Q38" i="1"/>
  <c r="Q254" i="1"/>
  <c r="Q2242" i="1"/>
  <c r="Q2814" i="1"/>
  <c r="Q2194" i="1"/>
  <c r="Q1388" i="1"/>
  <c r="Q2815" i="1"/>
  <c r="Q255" i="1"/>
  <c r="Q1662" i="1"/>
  <c r="Q2484" i="1"/>
  <c r="Q2330" i="1"/>
  <c r="Q49" i="1"/>
  <c r="Q101" i="1"/>
  <c r="Q1980" i="1"/>
  <c r="Q113" i="1"/>
  <c r="Q1387" i="1"/>
  <c r="Q1854" i="1"/>
  <c r="Q2485" i="1"/>
  <c r="Q1970" i="1"/>
  <c r="Q2816" i="1"/>
  <c r="Q1626" i="1"/>
  <c r="Q256" i="1"/>
  <c r="Q1384" i="1"/>
  <c r="Q2486" i="1"/>
  <c r="Q2998" i="1"/>
  <c r="Q1648" i="1"/>
  <c r="Q1644" i="1"/>
  <c r="Q2169" i="1"/>
  <c r="Q1527" i="1"/>
  <c r="Q2487" i="1"/>
  <c r="Q2488" i="1"/>
  <c r="Q1968" i="1"/>
  <c r="Q245" i="1"/>
  <c r="Q1468" i="1"/>
  <c r="Q2121" i="1"/>
  <c r="Q2489" i="1"/>
  <c r="Q1943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3402" i="1"/>
  <c r="Q3686" i="1"/>
  <c r="Q3383" i="1"/>
  <c r="Q3558" i="1"/>
  <c r="Q1023" i="1"/>
  <c r="Q2490" i="1"/>
  <c r="Q2491" i="1"/>
  <c r="Q2492" i="1"/>
  <c r="Q3789" i="1"/>
  <c r="Q3239" i="1"/>
  <c r="Q3614" i="1"/>
  <c r="Q1200" i="1"/>
  <c r="Q2493" i="1"/>
  <c r="Q2475" i="1"/>
  <c r="Q3554" i="1"/>
  <c r="Q3032" i="1"/>
  <c r="Q3384" i="1"/>
  <c r="Q3665" i="1"/>
  <c r="Q3615" i="1"/>
  <c r="Q3781" i="1"/>
  <c r="Q3240" i="1"/>
  <c r="Q3497" i="1"/>
  <c r="Q751" i="1"/>
  <c r="Q3559" i="1"/>
  <c r="Q2494" i="1"/>
  <c r="Q2495" i="1"/>
  <c r="Q1944" i="1"/>
  <c r="Q3231" i="1"/>
  <c r="Q2496" i="1"/>
  <c r="Q3813" i="1"/>
  <c r="Q1377" i="1"/>
  <c r="Q3616" i="1"/>
  <c r="Q1297" i="1"/>
  <c r="Q2497" i="1"/>
  <c r="Q800" i="1"/>
  <c r="Q3498" i="1"/>
  <c r="Q1370" i="1"/>
  <c r="Q3774" i="1"/>
  <c r="Q3606" i="1"/>
  <c r="Q3466" i="1"/>
  <c r="Q3782" i="1"/>
  <c r="Q2791" i="1"/>
  <c r="Q3711" i="1"/>
  <c r="Q3472" i="1"/>
  <c r="Q3690" i="1"/>
  <c r="Q3394" i="1"/>
  <c r="Q3403" i="1"/>
  <c r="Q3404" i="1"/>
  <c r="Q3717" i="1"/>
  <c r="Q3405" i="1"/>
  <c r="Q741" i="1"/>
  <c r="Q2498" i="1"/>
  <c r="Q3783" i="1"/>
  <c r="Q3604" i="1"/>
  <c r="Q2499" i="1"/>
  <c r="Q3718" i="1"/>
  <c r="Q3560" i="1"/>
  <c r="Q3499" i="1"/>
  <c r="Q3831" i="1"/>
  <c r="Q3241" i="1"/>
  <c r="Q3561" i="1"/>
  <c r="Q3385" i="1"/>
  <c r="Q3242" i="1"/>
  <c r="Q1029" i="1"/>
  <c r="Q1221" i="1"/>
  <c r="Q2999" i="1"/>
  <c r="Q1040" i="1"/>
  <c r="Q3543" i="1"/>
  <c r="Q3352" i="1"/>
  <c r="Q3473" i="1"/>
  <c r="Q1945" i="1"/>
  <c r="Q3500" i="1"/>
  <c r="Q3033" i="1"/>
  <c r="Q3467" i="1"/>
  <c r="Q788" i="1"/>
  <c r="Q3562" i="1"/>
  <c r="Q3406" i="1"/>
  <c r="Q3617" i="1"/>
  <c r="Q2500" i="1"/>
  <c r="Q2501" i="1"/>
  <c r="Q3501" i="1"/>
  <c r="Q3666" i="1"/>
  <c r="Q3563" i="1"/>
  <c r="Q2788" i="1"/>
  <c r="Q3176" i="1"/>
  <c r="Q3719" i="1"/>
  <c r="Q3832" i="1"/>
  <c r="Q2012" i="1"/>
  <c r="Q3784" i="1"/>
  <c r="Q3243" i="1"/>
  <c r="Q3667" i="1"/>
  <c r="Q3691" i="1"/>
  <c r="Q3814" i="1"/>
  <c r="Q3692" i="1"/>
  <c r="Q3244" i="1"/>
  <c r="Q3177" i="1"/>
  <c r="Q3564" i="1"/>
  <c r="Q2050" i="1"/>
  <c r="Q3407" i="1"/>
  <c r="Q2817" i="1"/>
  <c r="Q3668" i="1"/>
  <c r="Q1512" i="1"/>
  <c r="Q3769" i="1"/>
  <c r="Q3618" i="1"/>
  <c r="Q3662" i="1"/>
  <c r="Q3399" i="1"/>
  <c r="Q3245" i="1"/>
  <c r="Q3693" i="1"/>
  <c r="Q3246" i="1"/>
  <c r="Q3345" i="1"/>
  <c r="Q3565" i="1"/>
  <c r="Q3663" i="1"/>
  <c r="Q3247" i="1"/>
  <c r="Q3771" i="1"/>
  <c r="Q2085" i="1"/>
  <c r="Q3669" i="1"/>
  <c r="Q3000" i="1"/>
  <c r="Q3408" i="1"/>
  <c r="Q3720" i="1"/>
  <c r="Q3556" i="1"/>
  <c r="Q3353" i="1"/>
  <c r="Q3670" i="1"/>
  <c r="Q3229" i="1"/>
  <c r="Q3210" i="1"/>
  <c r="Q2975" i="1"/>
  <c r="Q3409" i="1"/>
  <c r="Q3688" i="1"/>
  <c r="Q3248" i="1"/>
  <c r="Q3376" i="1"/>
  <c r="Q2963" i="1"/>
  <c r="Q3566" i="1"/>
  <c r="Q3833" i="1"/>
  <c r="Q68" i="1"/>
  <c r="Q3001" i="1"/>
  <c r="Q2818" i="1"/>
  <c r="Q257" i="1"/>
  <c r="Q1639" i="1"/>
  <c r="Q3354" i="1"/>
  <c r="Q1027" i="1"/>
  <c r="Q3410" i="1"/>
  <c r="Q1634" i="1"/>
  <c r="Q3567" i="1"/>
  <c r="Q338" i="1"/>
  <c r="Q642" i="1"/>
  <c r="Q3502" i="1"/>
  <c r="Q3568" i="1"/>
  <c r="Q339" i="1"/>
  <c r="Q3689" i="1"/>
  <c r="Q2502" i="1"/>
  <c r="Q3777" i="1"/>
  <c r="Q2338" i="1"/>
  <c r="Q3503" i="1"/>
  <c r="Q3483" i="1"/>
  <c r="Q3721" i="1"/>
  <c r="Q1623" i="1"/>
  <c r="Q3249" i="1"/>
  <c r="Q3411" i="1"/>
  <c r="Q3375" i="1"/>
  <c r="Q3002" i="1"/>
  <c r="Q3504" i="1"/>
  <c r="Q3250" i="1"/>
  <c r="Q3722" i="1"/>
  <c r="Q1752" i="1"/>
  <c r="Q2523" i="1"/>
  <c r="Q3671" i="1"/>
  <c r="Q1508" i="1"/>
  <c r="Q1966" i="1"/>
  <c r="Q2232" i="1"/>
  <c r="Q2819" i="1"/>
  <c r="Q258" i="1"/>
  <c r="Q2474" i="1"/>
  <c r="Q3619" i="1"/>
  <c r="Q1507" i="1"/>
  <c r="Q3382" i="1"/>
  <c r="Q3484" i="1"/>
  <c r="Q2244" i="1"/>
  <c r="Q2179" i="1"/>
  <c r="Q3338" i="1"/>
  <c r="Q3548" i="1"/>
  <c r="Q3034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524" i="1"/>
  <c r="Q2525" i="1"/>
  <c r="Q2051" i="1"/>
  <c r="Q2526" i="1"/>
  <c r="Q783" i="1"/>
  <c r="Q3355" i="1"/>
  <c r="Q2217" i="1"/>
  <c r="Q3251" i="1"/>
  <c r="Q2057" i="1"/>
  <c r="Q2298" i="1"/>
  <c r="Q2084" i="1"/>
  <c r="Q2053" i="1"/>
  <c r="Q3252" i="1"/>
  <c r="Q2313" i="1"/>
  <c r="Q3412" i="1"/>
  <c r="Q1391" i="1"/>
  <c r="Q1886" i="1"/>
  <c r="Q1392" i="1"/>
  <c r="Q2527" i="1"/>
  <c r="Q259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17" i="1"/>
  <c r="Q3694" i="1"/>
  <c r="Q3505" i="1"/>
  <c r="Q3569" i="1"/>
  <c r="Q3570" i="1"/>
  <c r="Q726" i="1"/>
  <c r="Q402" i="1"/>
  <c r="Q2314" i="1"/>
  <c r="Q3672" i="1"/>
  <c r="Q1028" i="1"/>
  <c r="Q1637" i="1"/>
  <c r="Q3571" i="1"/>
  <c r="Q2099" i="1"/>
  <c r="Q3785" i="1"/>
  <c r="Q3356" i="1"/>
  <c r="Q3035" i="1"/>
  <c r="Q2528" i="1"/>
  <c r="Q3413" i="1"/>
  <c r="Q3611" i="1"/>
  <c r="Q2252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1835" i="1"/>
  <c r="Q3171" i="1"/>
  <c r="Q3572" i="1"/>
  <c r="Q2529" i="1"/>
  <c r="Q2976" i="1"/>
  <c r="Q3506" i="1"/>
  <c r="Q1964" i="1"/>
  <c r="Q748" i="1"/>
  <c r="Q3003" i="1"/>
  <c r="Q790" i="1"/>
  <c r="Q3507" i="1"/>
  <c r="Q2530" i="1"/>
  <c r="Q13" i="1"/>
  <c r="Q737" i="1"/>
  <c r="Q3178" i="1"/>
  <c r="Q3714" i="1"/>
  <c r="Q809" i="1"/>
  <c r="Q2531" i="1"/>
  <c r="Q1831" i="1"/>
  <c r="Q2820" i="1"/>
  <c r="Q2294" i="1"/>
  <c r="Q3386" i="1"/>
  <c r="Q2216" i="1"/>
  <c r="Q329" i="1"/>
  <c r="Q2532" i="1"/>
  <c r="Q1216" i="1"/>
  <c r="Q829" i="1"/>
  <c r="Q2977" i="1"/>
  <c r="Q1682" i="1"/>
  <c r="Q3253" i="1"/>
  <c r="Q1396" i="1"/>
  <c r="Q1367" i="1"/>
  <c r="Q2533" i="1"/>
  <c r="Q3254" i="1"/>
  <c r="Q1630" i="1"/>
  <c r="Q1275" i="1"/>
  <c r="Q368" i="1"/>
  <c r="Q50" i="1"/>
  <c r="Q2291" i="1"/>
  <c r="Q2534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2103" i="1"/>
  <c r="Q403" i="1"/>
  <c r="Q369" i="1"/>
  <c r="Q1957" i="1"/>
  <c r="Q2465" i="1"/>
  <c r="Q260" i="1"/>
  <c r="Q2535" i="1"/>
  <c r="Q2312" i="1"/>
  <c r="Q1973" i="1"/>
  <c r="Q2443" i="1"/>
  <c r="Q3255" i="1"/>
  <c r="Q3004" i="1"/>
  <c r="Q1385" i="1"/>
  <c r="Q2038" i="1"/>
  <c r="Q3036" i="1"/>
  <c r="Q3395" i="1"/>
  <c r="Q3256" i="1"/>
  <c r="Q1257" i="1"/>
  <c r="Q855" i="1"/>
  <c r="Q2536" i="1"/>
  <c r="Q1472" i="1"/>
  <c r="Q1542" i="1"/>
  <c r="Q2821" i="1"/>
  <c r="Q1926" i="1"/>
  <c r="Q2792" i="1"/>
  <c r="Q1521" i="1"/>
  <c r="Q3037" i="1"/>
  <c r="Q1470" i="1"/>
  <c r="Q1759" i="1"/>
  <c r="Q1539" i="1"/>
  <c r="Q2112" i="1"/>
  <c r="Q2457" i="1"/>
  <c r="Q340" i="1"/>
  <c r="Q831" i="1"/>
  <c r="Q2087" i="1"/>
  <c r="Q1758" i="1"/>
  <c r="Q2978" i="1"/>
  <c r="Q2218" i="1"/>
  <c r="Q102" i="1"/>
  <c r="Q114" i="1"/>
  <c r="Q1898" i="1"/>
  <c r="Q3469" i="1"/>
  <c r="Q1270" i="1"/>
  <c r="Q404" i="1"/>
  <c r="Q1516" i="1"/>
  <c r="Q3377" i="1"/>
  <c r="Q2793" i="1"/>
  <c r="Q69" i="1"/>
  <c r="Q1892" i="1"/>
  <c r="Q261" i="1"/>
  <c r="Q2032" i="1"/>
  <c r="Q2264" i="1"/>
  <c r="Q3414" i="1"/>
  <c r="Q2822" i="1"/>
  <c r="Q2794" i="1"/>
  <c r="Q1844" i="1"/>
  <c r="Q2537" i="1"/>
  <c r="Q1364" i="1"/>
  <c r="Q1375" i="1"/>
  <c r="Q2538" i="1"/>
  <c r="Q3257" i="1"/>
  <c r="Q2539" i="1"/>
  <c r="Q1862" i="1"/>
  <c r="Q784" i="1"/>
  <c r="Q746" i="1"/>
  <c r="Q2540" i="1"/>
  <c r="Q1645" i="1"/>
  <c r="Q6" i="1"/>
  <c r="Q70" i="1"/>
  <c r="Q795" i="1"/>
  <c r="Q760" i="1"/>
  <c r="Q1260" i="1"/>
  <c r="Q1369" i="1"/>
  <c r="Q71" i="1"/>
  <c r="Q3608" i="1"/>
  <c r="Q1647" i="1"/>
  <c r="Q51" i="1"/>
  <c r="Q2202" i="1"/>
  <c r="Q1201" i="1"/>
  <c r="Q828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2059" i="1"/>
  <c r="Q651" i="1"/>
  <c r="Q1214" i="1"/>
  <c r="Q782" i="1"/>
  <c r="Q3508" i="1"/>
  <c r="Q3778" i="1"/>
  <c r="Q2979" i="1"/>
  <c r="Q3025" i="1"/>
  <c r="Q3258" i="1"/>
  <c r="Q3259" i="1"/>
  <c r="Q745" i="1"/>
  <c r="Q3260" i="1"/>
  <c r="Q2789" i="1"/>
  <c r="Q2111" i="1"/>
  <c r="Q2541" i="1"/>
  <c r="Q1206" i="1"/>
  <c r="Q727" i="1"/>
  <c r="Q2238" i="1"/>
  <c r="Q1374" i="1"/>
  <c r="Q262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3544" i="1"/>
  <c r="Q3378" i="1"/>
  <c r="Q3005" i="1"/>
  <c r="Q3188" i="1"/>
  <c r="Q859" i="1"/>
  <c r="Q3212" i="1"/>
  <c r="Q263" i="1"/>
  <c r="Q2021" i="1"/>
  <c r="Q20" i="1"/>
  <c r="Q3539" i="1"/>
  <c r="Q3379" i="1"/>
  <c r="Q3261" i="1"/>
  <c r="Q3400" i="1"/>
  <c r="Q3415" i="1"/>
  <c r="Q742" i="1"/>
  <c r="Q2470" i="1"/>
  <c r="Q820" i="1"/>
  <c r="Q2823" i="1"/>
  <c r="Q3573" i="1"/>
  <c r="Q3463" i="1"/>
  <c r="Q3387" i="1"/>
  <c r="Q3388" i="1"/>
  <c r="Q530" i="1"/>
  <c r="Q3465" i="1"/>
  <c r="Q3262" i="1"/>
  <c r="Q2824" i="1"/>
  <c r="Q3509" i="1"/>
  <c r="Q2477" i="1"/>
  <c r="Q1026" i="1"/>
  <c r="Q2964" i="1"/>
  <c r="Q2193" i="1"/>
  <c r="Q2542" i="1"/>
  <c r="Q3396" i="1"/>
  <c r="Q3605" i="1"/>
  <c r="Q3213" i="1"/>
  <c r="Q3464" i="1"/>
  <c r="Q3416" i="1"/>
  <c r="Q818" i="1"/>
  <c r="Q757" i="1"/>
  <c r="Q3494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676" i="1"/>
  <c r="Q2315" i="1"/>
  <c r="Q2045" i="1"/>
  <c r="Q1621" i="1"/>
  <c r="Q1395" i="1"/>
  <c r="Q2543" i="1"/>
  <c r="Q3620" i="1"/>
  <c r="Q2825" i="1"/>
  <c r="Q754" i="1"/>
  <c r="Q7" i="1"/>
  <c r="Q2971" i="1"/>
  <c r="Q806" i="1"/>
  <c r="Q3621" i="1"/>
  <c r="Q2795" i="1"/>
  <c r="Q3357" i="1"/>
  <c r="Q832" i="1"/>
  <c r="Q1220" i="1"/>
  <c r="Q1534" i="1"/>
  <c r="Q2965" i="1"/>
  <c r="Q1832" i="1"/>
  <c r="Q361" i="1"/>
  <c r="Q1292" i="1"/>
  <c r="Q3223" i="1"/>
  <c r="Q3545" i="1"/>
  <c r="Q3358" i="1"/>
  <c r="Q3489" i="1"/>
  <c r="Q3263" i="1"/>
  <c r="Q3006" i="1"/>
  <c r="Q2544" i="1"/>
  <c r="Q1523" i="1"/>
  <c r="Q3574" i="1"/>
  <c r="Q3417" i="1"/>
  <c r="Q1279" i="1"/>
  <c r="Q3418" i="1"/>
  <c r="Q2966" i="1"/>
  <c r="Q3381" i="1"/>
  <c r="Q3419" i="1"/>
  <c r="Q2980" i="1"/>
  <c r="Q3420" i="1"/>
  <c r="Q2229" i="1"/>
  <c r="Q2046" i="1"/>
  <c r="Q1353" i="1"/>
  <c r="Q2265" i="1"/>
  <c r="Q52" i="1"/>
  <c r="Q1381" i="1"/>
  <c r="Q1530" i="1"/>
  <c r="Q858" i="1"/>
  <c r="Q1826" i="1"/>
  <c r="Q1533" i="1"/>
  <c r="Q3421" i="1"/>
  <c r="Q264" i="1"/>
  <c r="Q1347" i="1"/>
  <c r="Q525" i="1"/>
  <c r="Q3510" i="1"/>
  <c r="Q2016" i="1"/>
  <c r="Q2039" i="1"/>
  <c r="Q2206" i="1"/>
  <c r="Q2078" i="1"/>
  <c r="Q1617" i="1"/>
  <c r="Q808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756" i="1"/>
  <c r="Q72" i="1"/>
  <c r="Q749" i="1"/>
  <c r="Q2049" i="1"/>
  <c r="Q2811" i="1"/>
  <c r="Q2545" i="1"/>
  <c r="Q2546" i="1"/>
  <c r="Q3511" i="1"/>
  <c r="Q3264" i="1"/>
  <c r="Q1760" i="1"/>
  <c r="Q1303" i="1"/>
  <c r="Q787" i="1"/>
  <c r="Q854" i="1"/>
  <c r="Q1295" i="1"/>
  <c r="Q1632" i="1"/>
  <c r="Q366" i="1"/>
  <c r="Q1032" i="1"/>
  <c r="Q2826" i="1"/>
  <c r="Q2180" i="1"/>
  <c r="Q39" i="1"/>
  <c r="Q3706" i="1"/>
  <c r="Q3007" i="1"/>
  <c r="Q3008" i="1"/>
  <c r="Q2547" i="1"/>
  <c r="Q2548" i="1"/>
  <c r="Q3660" i="1"/>
  <c r="Q2266" i="1"/>
  <c r="Q2973" i="1"/>
  <c r="Q265" i="1"/>
  <c r="Q3265" i="1"/>
  <c r="Q1287" i="1"/>
  <c r="Q807" i="1"/>
  <c r="Q740" i="1"/>
  <c r="Q2043" i="1"/>
  <c r="Q758" i="1"/>
  <c r="Q3266" i="1"/>
  <c r="Q10" i="1"/>
  <c r="Q2549" i="1"/>
  <c r="Q3038" i="1"/>
  <c r="Q839" i="1"/>
  <c r="Q1358" i="1"/>
  <c r="Q3039" i="1"/>
  <c r="Q115" i="1"/>
  <c r="Q1197" i="1"/>
  <c r="Q2550" i="1"/>
  <c r="Q266" i="1"/>
  <c r="Q2292" i="1"/>
  <c r="Q267" i="1"/>
  <c r="Q815" i="1"/>
  <c r="Q3267" i="1"/>
  <c r="Q385" i="1"/>
  <c r="Q1031" i="1"/>
  <c r="Q2827" i="1"/>
  <c r="Q3268" i="1"/>
  <c r="Q1302" i="1"/>
  <c r="Q3214" i="1"/>
  <c r="Q103" i="1"/>
  <c r="Q724" i="1"/>
  <c r="Q799" i="1"/>
  <c r="Q1294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422" i="1"/>
  <c r="Q747" i="1"/>
  <c r="Q341" i="1"/>
  <c r="Q2551" i="1"/>
  <c r="Q3622" i="1"/>
  <c r="Q3458" i="1"/>
  <c r="Q3695" i="1"/>
  <c r="Q3224" i="1"/>
  <c r="Q3710" i="1"/>
  <c r="Q1033" i="1"/>
  <c r="Q3659" i="1"/>
  <c r="Q3575" i="1"/>
  <c r="Q1649" i="1"/>
  <c r="Q1204" i="1"/>
  <c r="Q3423" i="1"/>
  <c r="Q2828" i="1"/>
  <c r="Q3623" i="1"/>
  <c r="Q3723" i="1"/>
  <c r="Q1253" i="1"/>
  <c r="Q3724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3768" i="1"/>
  <c r="Q3546" i="1"/>
  <c r="Q1258" i="1"/>
  <c r="Q2967" i="1"/>
  <c r="Q3459" i="1"/>
  <c r="Q1751" i="1"/>
  <c r="Q2013" i="1"/>
  <c r="Q3485" i="1"/>
  <c r="Q3470" i="1"/>
  <c r="Q3460" i="1"/>
  <c r="Q3397" i="1"/>
  <c r="Q657" i="1"/>
  <c r="Q3040" i="1"/>
  <c r="Q3576" i="1"/>
  <c r="Q3841" i="1"/>
  <c r="Q3468" i="1"/>
  <c r="Q3424" i="1"/>
  <c r="Q3425" i="1"/>
  <c r="Q3215" i="1"/>
  <c r="Q3474" i="1"/>
  <c r="Q3687" i="1"/>
  <c r="Q3708" i="1"/>
  <c r="Q3486" i="1"/>
  <c r="Q2100" i="1"/>
  <c r="Q755" i="1"/>
  <c r="Q3550" i="1"/>
  <c r="Q1266" i="1"/>
  <c r="Q744" i="1"/>
  <c r="Q3490" i="1"/>
  <c r="Q3673" i="1"/>
  <c r="Q1223" i="1"/>
  <c r="Q2552" i="1"/>
  <c r="Q3712" i="1"/>
  <c r="Q3009" i="1"/>
  <c r="Q805" i="1"/>
  <c r="Q3359" i="1"/>
  <c r="Q3360" i="1"/>
  <c r="Q2981" i="1"/>
  <c r="Q3512" i="1"/>
  <c r="Q3426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478" i="1"/>
  <c r="Q2030" i="1"/>
  <c r="Q2063" i="1"/>
  <c r="Q1262" i="1"/>
  <c r="Q2829" i="1"/>
  <c r="Q3041" i="1"/>
  <c r="Q3269" i="1"/>
  <c r="Q2215" i="1"/>
  <c r="Q2478" i="1"/>
  <c r="Q802" i="1"/>
  <c r="Q405" i="1"/>
  <c r="Q268" i="1"/>
  <c r="Q2122" i="1"/>
  <c r="Q2553" i="1"/>
  <c r="Q3042" i="1"/>
  <c r="Q3270" i="1"/>
  <c r="Q2982" i="1"/>
  <c r="Q2113" i="1"/>
  <c r="Q2219" i="1"/>
  <c r="Q2304" i="1"/>
  <c r="Q2554" i="1"/>
  <c r="Q2972" i="1"/>
  <c r="Q386" i="1"/>
  <c r="Q2181" i="1"/>
  <c r="Q3010" i="1"/>
  <c r="Q3043" i="1"/>
  <c r="Q1899" i="1"/>
  <c r="Q852" i="1"/>
  <c r="Q2830" i="1"/>
  <c r="Q785" i="1"/>
  <c r="Q3271" i="1"/>
  <c r="Q1656" i="1"/>
  <c r="Q3272" i="1"/>
  <c r="Q2033" i="1"/>
  <c r="Q1940" i="1"/>
  <c r="Q857" i="1"/>
  <c r="Q269" i="1"/>
  <c r="Q2104" i="1"/>
  <c r="Q2287" i="1"/>
  <c r="Q116" i="1"/>
  <c r="Q2176" i="1"/>
  <c r="Q2093" i="1"/>
  <c r="Q2555" i="1"/>
  <c r="Q3273" i="1"/>
  <c r="Q2556" i="1"/>
  <c r="Q1024" i="1"/>
  <c r="Q2557" i="1"/>
  <c r="Q843" i="1"/>
  <c r="Q1037" i="1"/>
  <c r="Q2034" i="1"/>
  <c r="Q2271" i="1"/>
  <c r="Q1267" i="1"/>
  <c r="Q2558" i="1"/>
  <c r="Q1976" i="1"/>
  <c r="Q1638" i="1"/>
  <c r="Q3011" i="1"/>
  <c r="Q3577" i="1"/>
  <c r="Q2831" i="1"/>
  <c r="Q270" i="1"/>
  <c r="Q19" i="1"/>
  <c r="Q3028" i="1"/>
  <c r="Q3044" i="1"/>
  <c r="Q2027" i="1"/>
  <c r="Q847" i="1"/>
  <c r="Q840" i="1"/>
  <c r="Q827" i="1"/>
  <c r="Q1030" i="1"/>
  <c r="Q3045" i="1"/>
  <c r="Q1535" i="1"/>
  <c r="Q2211" i="1"/>
  <c r="Q1198" i="1"/>
  <c r="Q1629" i="1"/>
  <c r="Q1394" i="1"/>
  <c r="Q2559" i="1"/>
  <c r="Q1974" i="1"/>
  <c r="Q1827" i="1"/>
  <c r="Q2832" i="1"/>
  <c r="Q1627" i="1"/>
  <c r="Q1474" i="1"/>
  <c r="Q21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529" i="1"/>
  <c r="Q1982" i="1"/>
  <c r="Q2833" i="1"/>
  <c r="Q2796" i="1"/>
  <c r="Q2983" i="1"/>
  <c r="Q3427" i="1"/>
  <c r="Q3216" i="1"/>
  <c r="Q3725" i="1"/>
  <c r="Q3336" i="1"/>
  <c r="Q2560" i="1"/>
  <c r="Q3274" i="1"/>
  <c r="Q842" i="1"/>
  <c r="Q3428" i="1"/>
  <c r="Q3179" i="1"/>
  <c r="Q11" i="1"/>
  <c r="Q2797" i="1"/>
  <c r="Q2561" i="1"/>
  <c r="Q2105" i="1"/>
  <c r="Q2562" i="1"/>
  <c r="Q2603" i="1"/>
  <c r="Q21" i="1"/>
  <c r="Q22" i="1"/>
  <c r="Q3361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405" i="1"/>
  <c r="Q73" i="1"/>
  <c r="Q370" i="1"/>
  <c r="Q1847" i="1"/>
  <c r="Q1613" i="1"/>
  <c r="Q1900" i="1"/>
  <c r="Q3046" i="1"/>
  <c r="Q3513" i="1"/>
  <c r="Q2014" i="1"/>
  <c r="Q3429" i="1"/>
  <c r="Q2339" i="1"/>
  <c r="Q104" i="1"/>
  <c r="Q117" i="1"/>
  <c r="Q3275" i="1"/>
  <c r="Q271" i="1"/>
  <c r="Q2604" i="1"/>
  <c r="Q342" i="1"/>
  <c r="Q2088" i="1"/>
  <c r="Q1670" i="1"/>
  <c r="Q531" i="1"/>
  <c r="Q1845" i="1"/>
  <c r="Q2247" i="1"/>
  <c r="Q3276" i="1"/>
  <c r="Q2267" i="1"/>
  <c r="Q2278" i="1"/>
  <c r="Q3430" i="1"/>
  <c r="Q1927" i="1"/>
  <c r="Q2207" i="1"/>
  <c r="Q74" i="1"/>
  <c r="Q3217" i="1"/>
  <c r="Q2170" i="1"/>
  <c r="Q3431" i="1"/>
  <c r="Q406" i="1"/>
  <c r="Q3432" i="1"/>
  <c r="Q3189" i="1"/>
  <c r="Q1901" i="1"/>
  <c r="Q2237" i="1"/>
  <c r="Q2807" i="1"/>
  <c r="Q1479" i="1"/>
  <c r="Q387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261" i="1"/>
  <c r="Q1036" i="1"/>
  <c r="Q643" i="1"/>
  <c r="Q2163" i="1"/>
  <c r="Q814" i="1"/>
  <c r="Q2072" i="1"/>
  <c r="Q2473" i="1"/>
  <c r="Q848" i="1"/>
  <c r="Q1743" i="1"/>
  <c r="Q3362" i="1"/>
  <c r="Q3277" i="1"/>
  <c r="Q272" i="1"/>
  <c r="Q1678" i="1"/>
  <c r="Q2256" i="1"/>
  <c r="Q3222" i="1"/>
  <c r="Q247" i="1"/>
  <c r="Q2941" i="1"/>
  <c r="Q2239" i="1"/>
  <c r="Q532" i="1"/>
  <c r="Q1518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893" i="1"/>
  <c r="Q1346" i="1"/>
  <c r="Q31" i="1"/>
  <c r="Q2022" i="1"/>
  <c r="Q1531" i="1"/>
  <c r="Q811" i="1"/>
  <c r="Q343" i="1"/>
  <c r="Q2007" i="1"/>
  <c r="Q1210" i="1"/>
  <c r="Q2164" i="1"/>
  <c r="Q1614" i="1"/>
  <c r="Q2787" i="1"/>
  <c r="Q2834" i="1"/>
  <c r="Q2605" i="1"/>
  <c r="Q1618" i="1"/>
  <c r="Q3012" i="1"/>
  <c r="Q344" i="1"/>
  <c r="Q3433" i="1"/>
  <c r="Q3278" i="1"/>
  <c r="Q362" i="1"/>
  <c r="Q3839" i="1"/>
  <c r="Q2835" i="1"/>
  <c r="Q3279" i="1"/>
  <c r="Q3696" i="1"/>
  <c r="Q3815" i="1"/>
  <c r="Q3013" i="1"/>
  <c r="Q407" i="1"/>
  <c r="Q3816" i="1"/>
  <c r="Q3726" i="1"/>
  <c r="Q3715" i="1"/>
  <c r="Q3727" i="1"/>
  <c r="Q3674" i="1"/>
  <c r="Q3434" i="1"/>
  <c r="Q3728" i="1"/>
  <c r="Q3707" i="1"/>
  <c r="Q3772" i="1"/>
  <c r="Q3624" i="1"/>
  <c r="Q2984" i="1"/>
  <c r="Q3280" i="1"/>
  <c r="Q3779" i="1"/>
  <c r="Q3281" i="1"/>
  <c r="Q3282" i="1"/>
  <c r="Q3491" i="1"/>
  <c r="Q3811" i="1"/>
  <c r="Q2606" i="1"/>
  <c r="Q3817" i="1"/>
  <c r="Q3514" i="1"/>
  <c r="Q3729" i="1"/>
  <c r="Q3515" i="1"/>
  <c r="Q2607" i="1"/>
  <c r="Q3842" i="1"/>
  <c r="Q725" i="1"/>
  <c r="Q3837" i="1"/>
  <c r="Q3516" i="1"/>
  <c r="Q3461" i="1"/>
  <c r="Q652" i="1"/>
  <c r="Q3750" i="1"/>
  <c r="Q3751" i="1"/>
  <c r="Q3838" i="1"/>
  <c r="Q375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3770" i="1"/>
  <c r="Q3753" i="1"/>
  <c r="Q273" i="1"/>
  <c r="Q3754" i="1"/>
  <c r="Q3625" i="1"/>
  <c r="Q3755" i="1"/>
  <c r="Q3283" i="1"/>
  <c r="Q1833" i="1"/>
  <c r="Q3756" i="1"/>
  <c r="Q3626" i="1"/>
  <c r="Q3757" i="1"/>
  <c r="Q2608" i="1"/>
  <c r="Q3835" i="1"/>
  <c r="Q3627" i="1"/>
  <c r="Q2996" i="1"/>
  <c r="Q3284" i="1"/>
  <c r="Q3578" i="1"/>
  <c r="Q3775" i="1"/>
  <c r="Q3697" i="1"/>
  <c r="Q786" i="1"/>
  <c r="Q2609" i="1"/>
  <c r="Q3818" i="1"/>
  <c r="Q3819" i="1"/>
  <c r="Q813" i="1"/>
  <c r="Q3787" i="1"/>
  <c r="Q3579" i="1"/>
  <c r="Q3820" i="1"/>
  <c r="Q1188" i="1"/>
  <c r="Q836" i="1"/>
  <c r="Q3661" i="1"/>
  <c r="Q3758" i="1"/>
  <c r="Q3580" i="1"/>
  <c r="Q3581" i="1"/>
  <c r="Q3786" i="1"/>
  <c r="Q3788" i="1"/>
  <c r="Q3628" i="1"/>
  <c r="Q3285" i="1"/>
  <c r="Q3047" i="1"/>
  <c r="Q3829" i="1"/>
  <c r="Q659" i="1"/>
  <c r="Q3225" i="1"/>
  <c r="Q3286" i="1"/>
  <c r="Q732" i="1"/>
  <c r="Q3435" i="1"/>
  <c r="Q722" i="1"/>
  <c r="Q3287" i="1"/>
  <c r="Q3812" i="1"/>
  <c r="Q3810" i="1"/>
  <c r="Q3759" i="1"/>
  <c r="Q3288" i="1"/>
  <c r="Q3048" i="1"/>
  <c r="Q3760" i="1"/>
  <c r="Q2610" i="1"/>
  <c r="Q3675" i="1"/>
  <c r="Q2836" i="1"/>
  <c r="Q3761" i="1"/>
  <c r="Q3436" i="1"/>
  <c r="Q653" i="1"/>
  <c r="Q3629" i="1"/>
  <c r="Q3582" i="1"/>
  <c r="Q2611" i="1"/>
  <c r="Q3821" i="1"/>
  <c r="Q1635" i="1"/>
  <c r="Q3840" i="1"/>
  <c r="Q3698" i="1"/>
  <c r="Q1296" i="1"/>
  <c r="Q249" i="1"/>
  <c r="Q3583" i="1"/>
  <c r="Q3762" i="1"/>
  <c r="Q3830" i="1"/>
  <c r="Q3517" i="1"/>
  <c r="Q3780" i="1"/>
  <c r="Q3822" i="1"/>
  <c r="Q345" i="1"/>
  <c r="Q3232" i="1"/>
  <c r="Q3836" i="1"/>
  <c r="Q3763" i="1"/>
  <c r="Q3518" i="1"/>
  <c r="Q3289" i="1"/>
  <c r="Q1609" i="1"/>
  <c r="Q1513" i="1"/>
  <c r="Q1894" i="1"/>
  <c r="Q388" i="1"/>
  <c r="Q1663" i="1"/>
  <c r="Q2837" i="1"/>
  <c r="Q1972" i="1"/>
  <c r="Q2188" i="1"/>
  <c r="Q1209" i="1"/>
  <c r="Q1365" i="1"/>
  <c r="Q3049" i="1"/>
  <c r="Q3475" i="1"/>
  <c r="Q2838" i="1"/>
  <c r="Q2220" i="1"/>
  <c r="Q1251" i="1"/>
  <c r="Q2235" i="1"/>
  <c r="Q346" i="1"/>
  <c r="Q1931" i="1"/>
  <c r="Q2839" i="1"/>
  <c r="Q1356" i="1"/>
  <c r="Q347" i="1"/>
  <c r="Q1744" i="1"/>
  <c r="Q1888" i="1"/>
  <c r="Q3027" i="1"/>
  <c r="Q408" i="1"/>
  <c r="Q824" i="1"/>
  <c r="Q1745" i="1"/>
  <c r="Q1397" i="1"/>
  <c r="Q3462" i="1"/>
  <c r="Q1852" i="1"/>
  <c r="Q1902" i="1"/>
  <c r="Q1859" i="1"/>
  <c r="Q75" i="1"/>
  <c r="Q2985" i="1"/>
  <c r="Q2612" i="1"/>
  <c r="Q1948" i="1"/>
  <c r="Q3716" i="1"/>
  <c r="Q1956" i="1"/>
  <c r="Q2305" i="1"/>
  <c r="Q2233" i="1"/>
  <c r="Q3050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118" i="1"/>
  <c r="Q1401" i="1"/>
  <c r="Q1746" i="1"/>
  <c r="Q2798" i="1"/>
  <c r="Q791" i="1"/>
  <c r="Q2035" i="1"/>
  <c r="Q32" i="1"/>
  <c r="Q3476" i="1"/>
  <c r="Q37" i="1"/>
  <c r="Q105" i="1"/>
  <c r="Q1657" i="1"/>
  <c r="Q2450" i="1"/>
  <c r="Q846" i="1"/>
  <c r="Q1360" i="1"/>
  <c r="Q371" i="1"/>
  <c r="Q2613" i="1"/>
  <c r="Q1928" i="1"/>
  <c r="Q3584" i="1"/>
  <c r="Q2240" i="1"/>
  <c r="Q2614" i="1"/>
  <c r="Q1525" i="1"/>
  <c r="Q655" i="1"/>
  <c r="Q658" i="1"/>
  <c r="Q3290" i="1"/>
  <c r="Q2615" i="1"/>
  <c r="Q3519" i="1"/>
  <c r="Q3520" i="1"/>
  <c r="Q2790" i="1"/>
  <c r="Q850" i="1"/>
  <c r="Q3492" i="1"/>
  <c r="Q389" i="1"/>
  <c r="Q3363" i="1"/>
  <c r="Q3437" i="1"/>
  <c r="Q3291" i="1"/>
  <c r="Q797" i="1"/>
  <c r="Q3398" i="1"/>
  <c r="Q3650" i="1"/>
  <c r="Q3699" i="1"/>
  <c r="Q3218" i="1"/>
  <c r="Q661" i="1"/>
  <c r="Q30" i="1"/>
  <c r="Q649" i="1"/>
  <c r="Q1615" i="1"/>
  <c r="Q1222" i="1"/>
  <c r="Q390" i="1"/>
  <c r="Q1977" i="1"/>
  <c r="Q2476" i="1"/>
  <c r="Q2196" i="1"/>
  <c r="Q274" i="1"/>
  <c r="Q1252" i="1"/>
  <c r="Q789" i="1"/>
  <c r="Q2840" i="1"/>
  <c r="Q5" i="1"/>
  <c r="Q348" i="1"/>
  <c r="Q330" i="1"/>
  <c r="Q76" i="1"/>
  <c r="Q244" i="1"/>
  <c r="Q1202" i="1"/>
  <c r="Q2279" i="1"/>
  <c r="Q1273" i="1"/>
  <c r="Q3014" i="1"/>
  <c r="Q275" i="1"/>
  <c r="Q3493" i="1"/>
  <c r="Q3292" i="1"/>
  <c r="Q3540" i="1"/>
  <c r="Q3477" i="1"/>
  <c r="Q3389" i="1"/>
  <c r="Q753" i="1"/>
  <c r="Q3170" i="1"/>
  <c r="Q3180" i="1"/>
  <c r="Q645" i="1"/>
  <c r="Q2616" i="1"/>
  <c r="Q654" i="1"/>
  <c r="Q23" i="1"/>
  <c r="Q3390" i="1"/>
  <c r="Q650" i="1"/>
  <c r="Q3478" i="1"/>
  <c r="Q1191" i="1"/>
  <c r="Q3585" i="1"/>
  <c r="Q2617" i="1"/>
  <c r="Q743" i="1"/>
  <c r="Q3293" i="1"/>
  <c r="Q2" i="1"/>
  <c r="Q2618" i="1"/>
  <c r="Q644" i="1"/>
  <c r="Q1463" i="1"/>
  <c r="Q3487" i="1"/>
  <c r="Q2986" i="1"/>
  <c r="Q735" i="1"/>
  <c r="Q3586" i="1"/>
  <c r="Q3181" i="1"/>
  <c r="Q3219" i="1"/>
  <c r="Q3051" i="1"/>
  <c r="Q276" i="1"/>
  <c r="Q660" i="1"/>
  <c r="Q248" i="1"/>
  <c r="Q738" i="1"/>
  <c r="Q730" i="1"/>
  <c r="Q729" i="1"/>
  <c r="Q861" i="1"/>
  <c r="Q728" i="1"/>
  <c r="Q734" i="1"/>
  <c r="Q3015" i="1"/>
  <c r="Q2841" i="1"/>
  <c r="Q40" i="1"/>
  <c r="Q731" i="1"/>
  <c r="Q3521" i="1"/>
  <c r="Q3609" i="1"/>
  <c r="Q648" i="1"/>
  <c r="Q3587" i="1"/>
  <c r="Q3522" i="1"/>
  <c r="Q647" i="1"/>
  <c r="Q750" i="1"/>
  <c r="Q825" i="1"/>
  <c r="Q363" i="1"/>
  <c r="Q1212" i="1"/>
  <c r="Q3182" i="1"/>
  <c r="Q821" i="1"/>
  <c r="Q2028" i="1"/>
  <c r="Q3230" i="1"/>
  <c r="Q77" i="1"/>
  <c r="Q391" i="1"/>
  <c r="Q1641" i="1"/>
  <c r="Q2842" i="1"/>
  <c r="Q1189" i="1"/>
  <c r="Q2342" i="1"/>
  <c r="Q812" i="1"/>
  <c r="Q2183" i="1"/>
  <c r="Q2189" i="1"/>
  <c r="Q2073" i="1"/>
  <c r="Q1754" i="1"/>
  <c r="Q1659" i="1"/>
  <c r="Q526" i="1"/>
  <c r="Q2619" i="1"/>
  <c r="Q1978" i="1"/>
  <c r="Q2987" i="1"/>
  <c r="Q2280" i="1"/>
  <c r="Q3651" i="1"/>
  <c r="Q78" i="1"/>
  <c r="Q409" i="1"/>
  <c r="Q2620" i="1"/>
  <c r="Q860" i="1"/>
  <c r="Q2942" i="1"/>
  <c r="Q2923" i="1"/>
  <c r="Q3479" i="1"/>
  <c r="Q1224" i="1"/>
  <c r="Q1207" i="1"/>
  <c r="Q3764" i="1"/>
  <c r="Q2924" i="1"/>
  <c r="Q3488" i="1"/>
  <c r="Q3220" i="1"/>
  <c r="Q1190" i="1"/>
  <c r="Q2621" i="1"/>
  <c r="Q1611" i="1"/>
  <c r="Q1348" i="1"/>
  <c r="Q3438" i="1"/>
  <c r="Q119" i="1"/>
  <c r="Q2622" i="1"/>
  <c r="Q1199" i="1"/>
  <c r="Q2623" i="1"/>
  <c r="Q2323" i="1"/>
  <c r="Q2324" i="1"/>
  <c r="Q2325" i="1"/>
  <c r="Q2326" i="1"/>
  <c r="Q2327" i="1"/>
  <c r="Q2328" i="1"/>
  <c r="Q3676" i="1"/>
  <c r="Q3294" i="1"/>
  <c r="Q3588" i="1"/>
  <c r="Q3677" i="1"/>
  <c r="Q3052" i="1"/>
  <c r="Q3589" i="1"/>
  <c r="Q349" i="1"/>
  <c r="Q1286" i="1"/>
  <c r="Q3590" i="1"/>
  <c r="Q3523" i="1"/>
  <c r="Q3364" i="1"/>
  <c r="Q3439" i="1"/>
  <c r="Q3591" i="1"/>
  <c r="Q3700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3016" i="1"/>
  <c r="Q3555" i="1"/>
  <c r="Q3524" i="1"/>
  <c r="Q1379" i="1"/>
  <c r="Q2624" i="1"/>
  <c r="Q2625" i="1"/>
  <c r="Q656" i="1"/>
  <c r="Q120" i="1"/>
  <c r="Q3295" i="1"/>
  <c r="Q3440" i="1"/>
  <c r="Q3296" i="1"/>
  <c r="Q350" i="1"/>
  <c r="Q1283" i="1"/>
  <c r="Q3678" i="1"/>
  <c r="Q79" i="1"/>
  <c r="Q1280" i="1"/>
  <c r="Q3551" i="1"/>
  <c r="Q2626" i="1"/>
  <c r="Q3652" i="1"/>
  <c r="Q3183" i="1"/>
  <c r="Q3017" i="1"/>
  <c r="Q794" i="1"/>
  <c r="Q1208" i="1"/>
  <c r="Q1753" i="1"/>
  <c r="Q372" i="1"/>
  <c r="Q1536" i="1"/>
  <c r="Q1750" i="1"/>
  <c r="Q1398" i="1"/>
  <c r="Q1646" i="1"/>
  <c r="Q1946" i="1"/>
  <c r="Q277" i="1"/>
  <c r="Q3018" i="1"/>
  <c r="Q1651" i="1"/>
  <c r="Q2627" i="1"/>
  <c r="Q1035" i="1"/>
  <c r="Q1511" i="1"/>
  <c r="Q392" i="1"/>
  <c r="Q3149" i="1"/>
  <c r="Q80" i="1"/>
  <c r="Q2472" i="1"/>
  <c r="Q835" i="1"/>
  <c r="Q2184" i="1"/>
  <c r="Q2283" i="1"/>
  <c r="Q845" i="1"/>
  <c r="Q1836" i="1"/>
  <c r="Q81" i="1"/>
  <c r="Q1895" i="1"/>
  <c r="Q1298" i="1"/>
  <c r="Q1211" i="1"/>
  <c r="Q278" i="1"/>
  <c r="Q279" i="1"/>
  <c r="Q351" i="1"/>
  <c r="Q3525" i="1"/>
  <c r="Q1855" i="1"/>
  <c r="Q1764" i="1"/>
  <c r="Q2925" i="1"/>
  <c r="Q1482" i="1"/>
  <c r="Q2257" i="1"/>
  <c r="Q736" i="1"/>
  <c r="Q35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3380" i="1"/>
  <c r="Q2628" i="1"/>
  <c r="Q533" i="1"/>
  <c r="Q3019" i="1"/>
  <c r="Q3150" i="1"/>
  <c r="Q2024" i="1"/>
  <c r="Q1259" i="1"/>
  <c r="Q1038" i="1"/>
  <c r="Q2926" i="1"/>
  <c r="Q2968" i="1"/>
  <c r="Q1382" i="1"/>
  <c r="Q1390" i="1"/>
  <c r="Q3020" i="1"/>
  <c r="Q2444" i="1"/>
  <c r="Q3526" i="1"/>
  <c r="Q12" i="1"/>
  <c r="Q2460" i="1"/>
  <c r="Q3480" i="1"/>
  <c r="Q3297" i="1"/>
  <c r="Q2118" i="1"/>
  <c r="Q1359" i="1"/>
  <c r="Q373" i="1"/>
  <c r="Q53" i="1"/>
  <c r="Q2629" i="1"/>
  <c r="Q1376" i="1"/>
  <c r="Q1300" i="1"/>
  <c r="Q2799" i="1"/>
  <c r="Q2927" i="1"/>
  <c r="Q1938" i="1"/>
  <c r="Q2969" i="1"/>
  <c r="Q1481" i="1"/>
  <c r="Q2303" i="1"/>
  <c r="Q1383" i="1"/>
  <c r="Q1284" i="1"/>
  <c r="Q1960" i="1"/>
  <c r="Q383" i="1"/>
  <c r="Q534" i="1"/>
  <c r="Q2300" i="1"/>
  <c r="Q410" i="1"/>
  <c r="Q2253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80" i="1"/>
  <c r="Q3365" i="1"/>
  <c r="Q1612" i="1"/>
  <c r="Q3527" i="1"/>
  <c r="Q3823" i="1"/>
  <c r="Q3343" i="1"/>
  <c r="Q3151" i="1"/>
  <c r="Q3152" i="1"/>
  <c r="Q3679" i="1"/>
  <c r="Q3549" i="1"/>
  <c r="Q3344" i="1"/>
  <c r="Q3298" i="1"/>
  <c r="Q3021" i="1"/>
  <c r="Q3339" i="1"/>
  <c r="Q1248" i="1"/>
  <c r="Q3592" i="1"/>
  <c r="Q281" i="1"/>
  <c r="Q3441" i="1"/>
  <c r="Q1524" i="1"/>
  <c r="Q3776" i="1"/>
  <c r="Q3442" i="1"/>
  <c r="Q1213" i="1"/>
  <c r="Q1363" i="1"/>
  <c r="Q3153" i="1"/>
  <c r="Q33" i="1"/>
  <c r="Q1619" i="1"/>
  <c r="Q34" i="1"/>
  <c r="Q523" i="1"/>
  <c r="Q2630" i="1"/>
  <c r="Q1034" i="1"/>
  <c r="Q3528" i="1"/>
  <c r="Q1763" i="1"/>
  <c r="Q2631" i="1"/>
  <c r="Q539" i="1"/>
  <c r="Q3346" i="1"/>
  <c r="Q1610" i="1"/>
  <c r="Q282" i="1"/>
  <c r="Q99" i="1"/>
  <c r="Q82" i="1"/>
  <c r="Q1271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32" i="1"/>
  <c r="Q3529" i="1"/>
  <c r="Q3530" i="1"/>
  <c r="Q3471" i="1"/>
  <c r="Q1666" i="1"/>
  <c r="Q3299" i="1"/>
  <c r="Q2301" i="1"/>
  <c r="Q2089" i="1"/>
  <c r="Q41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3680" i="1"/>
  <c r="Q3154" i="1"/>
  <c r="Q3531" i="1"/>
  <c r="Q3765" i="1"/>
  <c r="Q3773" i="1"/>
  <c r="Q1225" i="1"/>
  <c r="Q2800" i="1"/>
  <c r="Q3834" i="1"/>
  <c r="Q3593" i="1"/>
  <c r="Q3366" i="1"/>
  <c r="Q3300" i="1"/>
  <c r="Q3594" i="1"/>
  <c r="Q3481" i="1"/>
  <c r="Q2928" i="1"/>
  <c r="Q3595" i="1"/>
  <c r="Q393" i="1"/>
  <c r="Q2633" i="1"/>
  <c r="Q3367" i="1"/>
  <c r="Q646" i="1"/>
  <c r="Q3701" i="1"/>
  <c r="Q3824" i="1"/>
  <c r="Q3301" i="1"/>
  <c r="Q3443" i="1"/>
  <c r="Q3022" i="1"/>
  <c r="Q3607" i="1"/>
  <c r="Q3653" i="1"/>
  <c r="Q3368" i="1"/>
  <c r="Q3766" i="1"/>
  <c r="Q3" i="1"/>
  <c r="Q394" i="1"/>
  <c r="Q3155" i="1"/>
  <c r="Q3654" i="1"/>
  <c r="Q2634" i="1"/>
  <c r="Q733" i="1"/>
  <c r="Q83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094" i="1"/>
  <c r="Q2295" i="1"/>
  <c r="Q1373" i="1"/>
  <c r="Q2929" i="1"/>
  <c r="Q2635" i="1"/>
  <c r="Q1217" i="1"/>
  <c r="Q1889" i="1"/>
  <c r="Q2272" i="1"/>
  <c r="Q2208" i="1"/>
  <c r="Q1291" i="1"/>
  <c r="Q2097" i="1"/>
  <c r="Q2204" i="1"/>
  <c r="Q3302" i="1"/>
  <c r="Q15" i="1"/>
  <c r="Q374" i="1"/>
  <c r="Q412" i="1"/>
  <c r="Q3156" i="1"/>
  <c r="Q2636" i="1"/>
  <c r="Q2637" i="1"/>
  <c r="Q2041" i="1"/>
  <c r="Q283" i="1"/>
  <c r="Q844" i="1"/>
  <c r="Q3303" i="1"/>
  <c r="Q2212" i="1"/>
  <c r="Q121" i="1"/>
  <c r="Q1205" i="1"/>
  <c r="Q2638" i="1"/>
  <c r="Q1274" i="1"/>
  <c r="Q2251" i="1"/>
  <c r="Q1464" i="1"/>
  <c r="Q3304" i="1"/>
  <c r="Q2639" i="1"/>
  <c r="Q833" i="1"/>
  <c r="Q1304" i="1"/>
  <c r="Q54" i="1"/>
  <c r="Q739" i="1"/>
  <c r="Q353" i="1"/>
  <c r="Q3305" i="1"/>
  <c r="Q2640" i="1"/>
  <c r="Q41" i="1"/>
  <c r="Q1954" i="1"/>
  <c r="Q2930" i="1"/>
  <c r="Q24" i="1"/>
  <c r="Q364" i="1"/>
  <c r="Q1606" i="1"/>
  <c r="Q2289" i="1"/>
  <c r="Q2222" i="1"/>
  <c r="Q3226" i="1"/>
  <c r="Q1203" i="1"/>
  <c r="Q2464" i="1"/>
  <c r="Q1537" i="1"/>
  <c r="Q834" i="1"/>
  <c r="Q1965" i="1"/>
  <c r="Q413" i="1"/>
  <c r="Q838" i="1"/>
  <c r="Q246" i="1"/>
  <c r="Q527" i="1"/>
  <c r="Q1517" i="1"/>
  <c r="Q2052" i="1"/>
  <c r="Q761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5" i="1"/>
  <c r="Q284" i="1"/>
  <c r="Q84" i="1"/>
  <c r="Q3596" i="1"/>
  <c r="Q3713" i="1"/>
  <c r="Q1620" i="1"/>
  <c r="Q2245" i="1"/>
  <c r="Q2197" i="1"/>
  <c r="Q3157" i="1"/>
  <c r="Q3306" i="1"/>
  <c r="Q395" i="1"/>
  <c r="Q1933" i="1"/>
  <c r="Q1519" i="1"/>
  <c r="Q1941" i="1"/>
  <c r="Q1887" i="1"/>
  <c r="Q1975" i="1"/>
  <c r="Q1504" i="1"/>
  <c r="Q2040" i="1"/>
  <c r="Q3158" i="1"/>
  <c r="Q2019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641" i="1"/>
  <c r="Q2258" i="1"/>
  <c r="Q3307" i="1"/>
  <c r="Q2642" i="1"/>
  <c r="Q1856" i="1"/>
  <c r="Q3308" i="1"/>
  <c r="Q2663" i="1"/>
  <c r="Q1654" i="1"/>
  <c r="Q2306" i="1"/>
  <c r="Q2931" i="1"/>
  <c r="Q1757" i="1"/>
  <c r="Q2316" i="1"/>
  <c r="Q2664" i="1"/>
  <c r="Q2665" i="1"/>
  <c r="Q3159" i="1"/>
  <c r="Q18" i="1"/>
  <c r="Q2070" i="1"/>
  <c r="Q396" i="1"/>
  <c r="Q2666" i="1"/>
  <c r="Q2209" i="1"/>
  <c r="Q830" i="1"/>
  <c r="Q2667" i="1"/>
  <c r="Q3828" i="1"/>
  <c r="Q3597" i="1"/>
  <c r="Q3309" i="1"/>
  <c r="Q1477" i="1"/>
  <c r="Q3598" i="1"/>
  <c r="Q2090" i="1"/>
  <c r="Q3532" i="1"/>
  <c r="Q3310" i="1"/>
  <c r="Q3184" i="1"/>
  <c r="Q1350" i="1"/>
  <c r="Q2230" i="1"/>
  <c r="Q85" i="1"/>
  <c r="Q3444" i="1"/>
  <c r="Q3681" i="1"/>
  <c r="Q3311" i="1"/>
  <c r="Q3767" i="1"/>
  <c r="Q2263" i="1"/>
  <c r="Q285" i="1"/>
  <c r="Q2997" i="1"/>
  <c r="Q2988" i="1"/>
  <c r="Q2319" i="1"/>
  <c r="Q3702" i="1"/>
  <c r="Q3341" i="1"/>
  <c r="Q3160" i="1"/>
  <c r="Q354" i="1"/>
  <c r="Q2177" i="1"/>
  <c r="Q3599" i="1"/>
  <c r="Q2333" i="1"/>
  <c r="Q86" i="1"/>
  <c r="Q1514" i="1"/>
  <c r="Q3312" i="1"/>
  <c r="Q3600" i="1"/>
  <c r="Q1850" i="1"/>
  <c r="Q3185" i="1"/>
  <c r="Q3547" i="1"/>
  <c r="Q1843" i="1"/>
  <c r="Q3445" i="1"/>
  <c r="Q2989" i="1"/>
  <c r="Q819" i="1"/>
  <c r="Q3313" i="1"/>
  <c r="Q375" i="1"/>
  <c r="Q2668" i="1"/>
  <c r="Q752" i="1"/>
  <c r="Q535" i="1"/>
  <c r="Q3703" i="1"/>
  <c r="Q2669" i="1"/>
  <c r="Q3655" i="1"/>
  <c r="Q1834" i="1"/>
  <c r="Q2074" i="1"/>
  <c r="Q2185" i="1"/>
  <c r="Q2224" i="1"/>
  <c r="Q3825" i="1"/>
  <c r="Q3601" i="1"/>
  <c r="Q3602" i="1"/>
  <c r="Q286" i="1"/>
  <c r="Q2106" i="1"/>
  <c r="Q3533" i="1"/>
  <c r="Q1828" i="1"/>
  <c r="Q3172" i="1"/>
  <c r="Q1935" i="1"/>
  <c r="Q3446" i="1"/>
  <c r="Q3369" i="1"/>
  <c r="Q1352" i="1"/>
  <c r="Q3029" i="1"/>
  <c r="Q287" i="1"/>
  <c r="Q2670" i="1"/>
  <c r="Q1522" i="1"/>
  <c r="Q355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534" i="1"/>
  <c r="Q1403" i="1"/>
  <c r="Q2187" i="1"/>
  <c r="Q816" i="1"/>
  <c r="Q2011" i="1"/>
  <c r="Q1282" i="1"/>
  <c r="Q723" i="1"/>
  <c r="Q2990" i="1"/>
  <c r="Q2671" i="1"/>
  <c r="Q2801" i="1"/>
  <c r="Q1842" i="1"/>
  <c r="Q2708" i="1"/>
  <c r="Q1532" i="1"/>
  <c r="Q1471" i="1"/>
  <c r="Q1215" i="1"/>
  <c r="Q1361" i="1"/>
  <c r="Q3391" i="1"/>
  <c r="Q1255" i="1"/>
  <c r="Q397" i="1"/>
  <c r="Q3682" i="1"/>
  <c r="Q1509" i="1"/>
  <c r="Q1378" i="1"/>
  <c r="Q3161" i="1"/>
  <c r="Q1254" i="1"/>
  <c r="Q2991" i="1"/>
  <c r="Q2079" i="1"/>
  <c r="Q3314" i="1"/>
  <c r="Q2225" i="1"/>
  <c r="Q2709" i="1"/>
  <c r="Q1505" i="1"/>
  <c r="Q1604" i="1"/>
  <c r="Q1192" i="1"/>
  <c r="Q1372" i="1"/>
  <c r="Q1672" i="1"/>
  <c r="Q288" i="1"/>
  <c r="Q2992" i="1"/>
  <c r="Q1276" i="1"/>
  <c r="Q2445" i="1"/>
  <c r="Q2198" i="1"/>
  <c r="Q1265" i="1"/>
  <c r="Q3447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2710" i="1"/>
  <c r="Q3227" i="1"/>
  <c r="Q1386" i="1"/>
  <c r="Q3552" i="1"/>
  <c r="Q837" i="1"/>
  <c r="Q2932" i="1"/>
  <c r="Q3370" i="1"/>
  <c r="Q3683" i="1"/>
  <c r="Q1961" i="1"/>
  <c r="Q817" i="1"/>
  <c r="Q3371" i="1"/>
  <c r="Q3535" i="1"/>
  <c r="Q3448" i="1"/>
  <c r="Q801" i="1"/>
  <c r="Q1022" i="1"/>
  <c r="Q1218" i="1"/>
  <c r="Q3656" i="1"/>
  <c r="Q1860" i="1"/>
  <c r="Q2243" i="1"/>
  <c r="Q2058" i="1"/>
  <c r="Q2993" i="1"/>
  <c r="Q3536" i="1"/>
  <c r="Q1942" i="1"/>
  <c r="Q2091" i="1"/>
  <c r="Q2165" i="1"/>
  <c r="Q2711" i="1"/>
  <c r="Q796" i="1"/>
  <c r="Q3449" i="1"/>
  <c r="Q3537" i="1"/>
  <c r="Q3684" i="1"/>
  <c r="Q1187" i="1"/>
  <c r="Q2810" i="1"/>
  <c r="Q2008" i="1"/>
  <c r="Q3186" i="1"/>
  <c r="Q3315" i="1"/>
  <c r="Q3162" i="1"/>
  <c r="Q1269" i="1"/>
  <c r="Q3541" i="1"/>
  <c r="Q3316" i="1"/>
  <c r="Q1465" i="1"/>
  <c r="Q3372" i="1"/>
  <c r="Q2802" i="1"/>
  <c r="Q3603" i="1"/>
  <c r="Q2268" i="1"/>
  <c r="Q1616" i="1"/>
  <c r="Q3538" i="1"/>
  <c r="Q3392" i="1"/>
  <c r="Q87" i="1"/>
  <c r="Q3317" i="1"/>
  <c r="Q1837" i="1"/>
  <c r="Q2994" i="1"/>
  <c r="Q3553" i="1"/>
  <c r="Q2712" i="1"/>
  <c r="Q1633" i="1"/>
  <c r="Q3374" i="1"/>
  <c r="Q1277" i="1"/>
  <c r="Q1631" i="1"/>
  <c r="Q1354" i="1"/>
  <c r="Q2933" i="1"/>
  <c r="Q3450" i="1"/>
  <c r="Q1824" i="1"/>
  <c r="Q3163" i="1"/>
  <c r="Q2062" i="1"/>
  <c r="Q1541" i="1"/>
  <c r="Q3318" i="1"/>
  <c r="Q2255" i="1"/>
  <c r="Q3457" i="1"/>
  <c r="Q2458" i="1"/>
  <c r="Q823" i="1"/>
  <c r="Q2713" i="1"/>
  <c r="Q2003" i="1"/>
  <c r="Q2808" i="1"/>
  <c r="Q2064" i="1"/>
  <c r="Q2714" i="1"/>
  <c r="Q3658" i="1"/>
  <c r="Q414" i="1"/>
  <c r="Q2337" i="1"/>
  <c r="Q1039" i="1"/>
  <c r="Q3451" i="1"/>
  <c r="Q2004" i="1"/>
  <c r="Q3319" i="1"/>
  <c r="Q289" i="1"/>
  <c r="Q1246" i="1"/>
  <c r="Q290" i="1"/>
  <c r="Q29" i="1"/>
  <c r="Q841" i="1"/>
  <c r="Q356" i="1"/>
  <c r="Q376" i="1"/>
  <c r="Q1650" i="1"/>
  <c r="Q2803" i="1"/>
  <c r="Q3320" i="1"/>
  <c r="Q1357" i="1"/>
  <c r="Q851" i="1"/>
  <c r="Q1263" i="1"/>
  <c r="Q3174" i="1"/>
  <c r="Q1959" i="1"/>
  <c r="Q3452" i="1"/>
  <c r="Q2277" i="1"/>
  <c r="Q1515" i="1"/>
  <c r="Q2259" i="1"/>
  <c r="Q1469" i="1"/>
  <c r="Q106" i="1"/>
  <c r="Q2970" i="1"/>
  <c r="Q1679" i="1"/>
  <c r="Q1840" i="1"/>
  <c r="Q2080" i="1"/>
  <c r="Q415" i="1"/>
  <c r="Q849" i="1"/>
  <c r="Q3347" i="1"/>
  <c r="Q2297" i="1"/>
  <c r="Q2036" i="1"/>
  <c r="Q291" i="1"/>
  <c r="Q1929" i="1"/>
  <c r="Q292" i="1"/>
  <c r="Q2226" i="1"/>
  <c r="Q1624" i="1"/>
  <c r="Q2467" i="1"/>
  <c r="Q242" i="1"/>
  <c r="Q3164" i="1"/>
  <c r="Q416" i="1"/>
  <c r="Q2469" i="1"/>
  <c r="Q2166" i="1"/>
  <c r="Q1268" i="1"/>
  <c r="Q2715" i="1"/>
  <c r="Q2934" i="1"/>
  <c r="Q804" i="1"/>
  <c r="Q1669" i="1"/>
  <c r="Q2716" i="1"/>
  <c r="Q55" i="1"/>
  <c r="Q2005" i="1"/>
  <c r="Q3453" i="1"/>
  <c r="Q3165" i="1"/>
  <c r="Q1932" i="1"/>
  <c r="Q2102" i="1"/>
  <c r="Q2935" i="1"/>
  <c r="Q377" i="1"/>
  <c r="Q1853" i="1"/>
  <c r="Q293" i="1"/>
  <c r="Q2302" i="1"/>
  <c r="Q2234" i="1"/>
  <c r="Q2804" i="1"/>
  <c r="Q2340" i="1"/>
  <c r="Q1608" i="1"/>
  <c r="Q2717" i="1"/>
  <c r="Q2718" i="1"/>
  <c r="Q294" i="1"/>
  <c r="Q1510" i="1"/>
  <c r="Q2334" i="1"/>
  <c r="Q2114" i="1"/>
  <c r="Q2248" i="1"/>
  <c r="Q3321" i="1"/>
  <c r="Q2228" i="1"/>
  <c r="Q3221" i="1"/>
  <c r="Q2719" i="1"/>
  <c r="Q295" i="1"/>
  <c r="Q3026" i="1"/>
  <c r="Q1250" i="1"/>
  <c r="Q2479" i="1"/>
  <c r="Q296" i="1"/>
  <c r="Q398" i="1"/>
  <c r="Q2213" i="1"/>
  <c r="Q2720" i="1"/>
  <c r="Q2171" i="1"/>
  <c r="Q42" i="1"/>
  <c r="Q2107" i="1"/>
  <c r="Q2065" i="1"/>
  <c r="Q1538" i="1"/>
  <c r="Q2320" i="1"/>
  <c r="Q3166" i="1"/>
  <c r="Q3167" i="1"/>
  <c r="Q331" i="1"/>
  <c r="Q1923" i="1"/>
  <c r="Q2101" i="1"/>
  <c r="Q1642" i="1"/>
  <c r="Q1667" i="1"/>
  <c r="Q2061" i="1"/>
  <c r="Q2936" i="1"/>
  <c r="Q2336" i="1"/>
  <c r="Q1838" i="1"/>
  <c r="Q1969" i="1"/>
  <c r="Q1673" i="1"/>
  <c r="Q3322" i="1"/>
  <c r="Q2231" i="1"/>
  <c r="Q297" i="1"/>
  <c r="Q298" i="1"/>
  <c r="Q1681" i="1"/>
  <c r="Q332" i="1"/>
  <c r="Q299" i="1"/>
  <c r="Q2096" i="1"/>
  <c r="Q56" i="1"/>
  <c r="Q1301" i="1"/>
  <c r="Q1658" i="1"/>
  <c r="Q3323" i="1"/>
  <c r="Q1290" i="1"/>
  <c r="Q3454" i="1"/>
  <c r="Q2317" i="1"/>
  <c r="Q300" i="1"/>
  <c r="Q107" i="1"/>
  <c r="Q3324" i="1"/>
  <c r="Q1281" i="1"/>
  <c r="Q301" i="1"/>
  <c r="Q302" i="1"/>
  <c r="Q1848" i="1"/>
  <c r="Q3455" i="1"/>
  <c r="Q2178" i="1"/>
  <c r="Q303" i="1"/>
  <c r="Q1749" i="1"/>
  <c r="Q43" i="1"/>
  <c r="Q2071" i="1"/>
  <c r="Q1675" i="1"/>
  <c r="Q1503" i="1"/>
  <c r="Q1661" i="1"/>
  <c r="Q378" i="1"/>
  <c r="Q3325" i="1"/>
  <c r="Q1664" i="1"/>
  <c r="Q57" i="1"/>
  <c r="Q2937" i="1"/>
  <c r="Q3657" i="1"/>
  <c r="Q856" i="1"/>
  <c r="Q2075" i="1"/>
  <c r="Q1603" i="1"/>
  <c r="Q35" i="1"/>
  <c r="Q1247" i="1"/>
  <c r="Q2249" i="1"/>
  <c r="Q1825" i="1"/>
  <c r="Q3228" i="1"/>
  <c r="Q3326" i="1"/>
  <c r="Q2281" i="1"/>
  <c r="Q2721" i="1"/>
  <c r="Q1952" i="1"/>
  <c r="Q2449" i="1"/>
  <c r="Q2299" i="1"/>
  <c r="Q2722" i="1"/>
  <c r="Q1755" i="1"/>
  <c r="Q58" i="1"/>
  <c r="Q1671" i="1"/>
  <c r="Q88" i="1"/>
  <c r="Q2047" i="1"/>
  <c r="Q2186" i="1"/>
  <c r="Q2341" i="1"/>
  <c r="Q1677" i="1"/>
  <c r="Q417" i="1"/>
  <c r="Q304" i="1"/>
  <c r="Q365" i="1"/>
  <c r="Q1934" i="1"/>
  <c r="Q89" i="1"/>
  <c r="Q379" i="1"/>
  <c r="Q3327" i="1"/>
  <c r="Q2329" i="1"/>
  <c r="Q1506" i="1"/>
  <c r="Q541" i="1"/>
  <c r="Q305" i="1"/>
  <c r="Q306" i="1"/>
  <c r="Q307" i="1"/>
  <c r="Q59" i="1"/>
  <c r="Q3328" i="1"/>
  <c r="Q2723" i="1"/>
  <c r="Q1950" i="1"/>
  <c r="Q1380" i="1"/>
  <c r="Q1652" i="1"/>
  <c r="Q3329" i="1"/>
  <c r="Q1355" i="1"/>
  <c r="Q60" i="1"/>
  <c r="Q308" i="1"/>
  <c r="Q2223" i="1"/>
  <c r="Q2026" i="1"/>
  <c r="Q1861" i="1"/>
  <c r="Q90" i="1"/>
  <c r="Q91" i="1"/>
  <c r="Q1858" i="1"/>
  <c r="Q1404" i="1"/>
  <c r="Q1473" i="1"/>
  <c r="Q2451" i="1"/>
  <c r="Q3330" i="1"/>
  <c r="Q1041" i="1"/>
  <c r="Q759" i="1"/>
  <c r="Q1747" i="1"/>
  <c r="Q2060" i="1"/>
  <c r="Q1480" i="1"/>
  <c r="Q1288" i="1"/>
  <c r="Q2082" i="1"/>
  <c r="Q2724" i="1"/>
  <c r="Q2108" i="1"/>
  <c r="Q309" i="1"/>
  <c r="Q1971" i="1"/>
  <c r="Q2076" i="1"/>
  <c r="Q243" i="1"/>
  <c r="Q2725" i="1"/>
  <c r="Q1194" i="1"/>
  <c r="Q1628" i="1"/>
  <c r="Q1823" i="1"/>
  <c r="Q1962" i="1"/>
  <c r="Q1761" i="1"/>
  <c r="Q1765" i="1"/>
  <c r="Q2054" i="1"/>
  <c r="Q1930" i="1"/>
  <c r="Q2471" i="1"/>
  <c r="Q1883" i="1"/>
  <c r="Q2083" i="1"/>
  <c r="Q3331" i="1"/>
  <c r="Q26" i="1"/>
  <c r="Q2023" i="1"/>
  <c r="Q536" i="1"/>
  <c r="Q2286" i="1"/>
  <c r="Q2307" i="1"/>
  <c r="Q1748" i="1"/>
  <c r="Q310" i="1"/>
  <c r="Q1665" i="1"/>
  <c r="Q2463" i="1"/>
  <c r="Q2455" i="1"/>
  <c r="Q2015" i="1"/>
  <c r="Q2098" i="1"/>
  <c r="Q2250" i="1"/>
  <c r="Q108" i="1"/>
  <c r="Q1979" i="1"/>
  <c r="Q1186" i="1"/>
  <c r="Q3332" i="1"/>
  <c r="Q311" i="1"/>
  <c r="Q2010" i="1"/>
  <c r="Q2938" i="1"/>
  <c r="Q1939" i="1"/>
  <c r="Q312" i="1"/>
  <c r="Q2236" i="1"/>
  <c r="Q2167" i="1"/>
  <c r="Q540" i="1"/>
  <c r="Q313" i="1"/>
  <c r="Q2726" i="1"/>
  <c r="Q1660" i="1"/>
  <c r="Q36" i="1"/>
  <c r="Q367" i="1"/>
  <c r="Q1025" i="1"/>
  <c r="Q357" i="1"/>
  <c r="Q92" i="1"/>
  <c r="Q2029" i="1"/>
  <c r="Q2805" i="1"/>
  <c r="Q2077" i="1"/>
  <c r="Q2205" i="1"/>
  <c r="Q61" i="1"/>
  <c r="Q2284" i="1"/>
  <c r="Q3685" i="1"/>
  <c r="Q2453" i="1"/>
  <c r="Q1762" i="1"/>
  <c r="Q1349" i="1"/>
  <c r="Q2190" i="1"/>
  <c r="Q401" i="1"/>
  <c r="Q2806" i="1"/>
  <c r="Q2727" i="1"/>
  <c r="Q2448" i="1"/>
  <c r="Q2276" i="1"/>
  <c r="Q3826" i="1"/>
  <c r="Q109" i="1"/>
  <c r="Q2199" i="1"/>
  <c r="Q1219" i="1"/>
  <c r="Q1520" i="1"/>
  <c r="Q97" i="1"/>
  <c r="Q314" i="1"/>
  <c r="Q2308" i="1"/>
  <c r="Q537" i="1"/>
  <c r="Q1924" i="1"/>
  <c r="Q1829" i="1"/>
  <c r="Q2282" i="1"/>
  <c r="Q2728" i="1"/>
  <c r="Q2175" i="1"/>
  <c r="Q2191" i="1"/>
  <c r="Q315" i="1"/>
  <c r="Q1195" i="1"/>
  <c r="Q2809" i="1"/>
  <c r="Q3333" i="1"/>
  <c r="Q27" i="1"/>
  <c r="Q358" i="1"/>
  <c r="Q1936" i="1"/>
  <c r="Q316" i="1"/>
  <c r="Q538" i="1"/>
  <c r="Q1674" i="1"/>
  <c r="Q1625" i="1"/>
  <c r="Q2210" i="1"/>
  <c r="Q803" i="1"/>
  <c r="Q2227" i="1"/>
  <c r="Q3023" i="1"/>
  <c r="Q317" i="1"/>
  <c r="Q44" i="1"/>
  <c r="Q1371" i="1"/>
  <c r="Q2729" i="1"/>
  <c r="Q380" i="1"/>
  <c r="Q1963" i="1"/>
  <c r="Q1756" i="1"/>
  <c r="Q1949" i="1"/>
  <c r="Q1366" i="1"/>
  <c r="Q2331" i="1"/>
  <c r="Q2020" i="1"/>
  <c r="Q2109" i="1"/>
  <c r="Q318" i="1"/>
  <c r="Q8" i="1"/>
  <c r="Q1526" i="1"/>
  <c r="Q1636" i="1"/>
  <c r="Q1402" i="1"/>
  <c r="Q1272" i="1"/>
  <c r="Q62" i="1"/>
  <c r="Q1351" i="1"/>
  <c r="Q333" i="1"/>
  <c r="Q418" i="1"/>
  <c r="Q2246" i="1"/>
  <c r="Q2042" i="1"/>
  <c r="Q1605" i="1"/>
  <c r="Q2730" i="1"/>
  <c r="Q2262" i="1"/>
  <c r="Q1256" i="1"/>
  <c r="Q1249" i="1"/>
  <c r="Q1680" i="1"/>
  <c r="Q382" i="1"/>
  <c r="Q1475" i="1"/>
  <c r="Q2309" i="1"/>
  <c r="Q3340" i="1"/>
  <c r="Q1264" i="1"/>
  <c r="Q2241" i="1"/>
  <c r="Q2006" i="1"/>
  <c r="Q1884" i="1"/>
  <c r="Q1196" i="1"/>
  <c r="Q1643" i="1"/>
  <c r="Q2081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04" i="1"/>
  <c r="Q399" i="1"/>
  <c r="Q319" i="1"/>
  <c r="Q320" i="1"/>
  <c r="Q93" i="1"/>
  <c r="Q2017" i="1"/>
  <c r="Q1896" i="1"/>
  <c r="Q2731" i="1"/>
  <c r="Q2732" i="1"/>
  <c r="Q2273" i="1"/>
  <c r="Q2269" i="1"/>
  <c r="Q2454" i="1"/>
  <c r="Q63" i="1"/>
  <c r="Q1953" i="1"/>
  <c r="Q3168" i="1"/>
  <c r="Q48" i="1"/>
  <c r="Q419" i="1"/>
  <c r="Q360" i="1"/>
  <c r="Q1891" i="1"/>
  <c r="Q1399" i="1"/>
  <c r="Q2092" i="1"/>
  <c r="Q2310" i="1"/>
  <c r="Q47" i="1"/>
  <c r="Q1851" i="1"/>
  <c r="Q1466" i="1"/>
  <c r="Q798" i="1"/>
  <c r="Q2055" i="1"/>
  <c r="Q16" i="1"/>
  <c r="Q420" i="1"/>
  <c r="Q3373" i="1"/>
  <c r="Q2048" i="1"/>
  <c r="Q2066" i="1"/>
  <c r="Q2009" i="1"/>
  <c r="Q2296" i="1"/>
  <c r="Q1285" i="1"/>
  <c r="Q1293" i="1"/>
  <c r="Q400" i="1"/>
  <c r="Q2733" i="1"/>
  <c r="Q110" i="1"/>
  <c r="Q2734" i="1"/>
  <c r="Q1885" i="1"/>
  <c r="Q1368" i="1"/>
  <c r="Q2044" i="1"/>
  <c r="Q3705" i="1"/>
  <c r="Q2311" i="1"/>
  <c r="Q98" i="1"/>
  <c r="Q1389" i="1"/>
  <c r="Q2025" i="1"/>
  <c r="Q1193" i="1"/>
  <c r="Q2067" i="1"/>
  <c r="Q2735" i="1"/>
  <c r="Q1846" i="1"/>
  <c r="Q321" i="1"/>
  <c r="Q1857" i="1"/>
  <c r="Q2254" i="1"/>
  <c r="Q2056" i="1"/>
  <c r="Q94" i="1"/>
  <c r="Q1967" i="1"/>
  <c r="Q2452" i="1"/>
  <c r="Q2214" i="1"/>
  <c r="Q381" i="1"/>
  <c r="Q1955" i="1"/>
  <c r="Q2110" i="1"/>
  <c r="Q322" i="1"/>
  <c r="Q3024" i="1"/>
  <c r="Q2290" i="1"/>
  <c r="Q3334" i="1"/>
  <c r="Q2120" i="1"/>
  <c r="Q421" i="1"/>
  <c r="Q2456" i="1"/>
  <c r="Q323" i="1"/>
  <c r="Q45" i="1"/>
  <c r="Q1849" i="1"/>
  <c r="Q2736" i="1"/>
  <c r="Q1958" i="1"/>
  <c r="Q1362" i="1"/>
  <c r="Q2446" i="1"/>
  <c r="Q95" i="1"/>
  <c r="Q528" i="1"/>
  <c r="Q2018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2737" i="1"/>
  <c r="Q324" i="1"/>
  <c r="Q2939" i="1"/>
  <c r="Q2461" i="1"/>
  <c r="Q325" i="1"/>
  <c r="Q2738" i="1"/>
  <c r="Q2119" i="1"/>
  <c r="Q334" i="1"/>
  <c r="Q2321" i="1"/>
  <c r="Q1622" i="1"/>
  <c r="Q2172" i="1"/>
  <c r="Q853" i="1"/>
  <c r="Q2739" i="1"/>
  <c r="Q326" i="1"/>
  <c r="Q2095" i="1"/>
  <c r="Q2740" i="1"/>
  <c r="Q2115" i="1"/>
  <c r="Q2995" i="1"/>
  <c r="Q3335" i="1"/>
  <c r="Q1476" i="1"/>
  <c r="Q1400" i="1"/>
  <c r="Q2332" i="1"/>
  <c r="Q2274" i="1"/>
  <c r="Q1890" i="1"/>
  <c r="Q2741" i="1"/>
  <c r="Q2742" i="1"/>
  <c r="Q2195" i="1"/>
  <c r="Q2447" i="1"/>
  <c r="Q3169" i="1"/>
  <c r="Q1393" i="1"/>
  <c r="Q1951" i="1"/>
  <c r="Q3456" i="1"/>
  <c r="Q2069" i="1"/>
  <c r="Q1540" i="1"/>
  <c r="Q2116" i="1"/>
  <c r="Q2203" i="1"/>
  <c r="Q2466" i="1"/>
  <c r="Q2068" i="1"/>
  <c r="Q2940" i="1"/>
  <c r="Q111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2200" i="1"/>
  <c r="Q1925" i="1"/>
  <c r="Q2173" i="1"/>
  <c r="Q64" i="1"/>
  <c r="Q2462" i="1"/>
  <c r="Q2117" i="1"/>
  <c r="Q1981" i="1"/>
  <c r="Q2260" i="1"/>
  <c r="Q1937" i="1"/>
  <c r="Q2275" i="1"/>
  <c r="Q65" i="1"/>
  <c r="Q2168" i="1"/>
  <c r="Q96" i="1"/>
  <c r="Q1668" i="1"/>
  <c r="Q2783" i="1"/>
  <c r="Q1841" i="1"/>
  <c r="Q66" i="1"/>
  <c r="Q2784" i="1"/>
  <c r="Q359" i="1"/>
  <c r="Q1299" i="1"/>
  <c r="Q2785" i="1"/>
  <c r="Q327" i="1"/>
  <c r="Q28" i="1"/>
  <c r="Q328" i="1"/>
  <c r="Q2468" i="1"/>
  <c r="Q2261" i="1"/>
  <c r="Q1467" i="1"/>
  <c r="Q46" i="1"/>
  <c r="Q522" i="1"/>
  <c r="Q2318" i="1"/>
  <c r="Q3827" i="1"/>
  <c r="Q2037" i="1"/>
  <c r="Q4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175" i="1"/>
  <c r="E7" i="18" l="1"/>
  <c r="F7" i="18" s="1"/>
  <c r="E9" i="18"/>
  <c r="F9" i="18" s="1"/>
  <c r="E2" i="19"/>
  <c r="E4" i="19"/>
  <c r="E5" i="19"/>
  <c r="E7" i="19"/>
  <c r="E12" i="18"/>
  <c r="F12" i="18" s="1"/>
  <c r="E10" i="18"/>
  <c r="F10" i="18" s="1"/>
  <c r="E4" i="18"/>
  <c r="G4" i="18" s="1"/>
  <c r="E3" i="18"/>
  <c r="H3" i="18" s="1"/>
  <c r="E5" i="18"/>
  <c r="G5" i="18" s="1"/>
  <c r="E6" i="18"/>
  <c r="G6" i="18" s="1"/>
  <c r="E2" i="18"/>
  <c r="H2" i="18" s="1"/>
  <c r="E13" i="18"/>
  <c r="F13" i="18" s="1"/>
  <c r="E8" i="18"/>
  <c r="H8" i="18" s="1"/>
  <c r="E11" i="18"/>
  <c r="H11" i="18" s="1"/>
  <c r="G7" i="18" l="1"/>
  <c r="H7" i="18"/>
  <c r="H9" i="18"/>
  <c r="G12" i="18"/>
  <c r="H10" i="18"/>
  <c r="F4" i="18"/>
  <c r="H12" i="18"/>
  <c r="G10" i="18"/>
  <c r="G9" i="18"/>
  <c r="F6" i="18"/>
  <c r="H4" i="18"/>
  <c r="F5" i="18"/>
  <c r="H13" i="18"/>
  <c r="F2" i="18"/>
  <c r="G13" i="18"/>
  <c r="G3" i="18"/>
  <c r="F8" i="18"/>
  <c r="G8" i="18"/>
  <c r="H6" i="18"/>
  <c r="G2" i="18"/>
  <c r="F3" i="18"/>
  <c r="H5" i="18"/>
  <c r="F11" i="18"/>
  <c r="G11" i="18"/>
</calcChain>
</file>

<file path=xl/sharedStrings.xml><?xml version="1.0" encoding="utf-8"?>
<sst xmlns="http://schemas.openxmlformats.org/spreadsheetml/2006/main" count="34382" uniqueCount="8410">
  <si>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</si>
  <si>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</si>
  <si>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</si>
  <si>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</si>
  <si>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</si>
  <si>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</si>
  <si>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</si>
  <si>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</si>
  <si>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</si>
  <si>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</si>
  <si>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</si>
  <si>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</si>
  <si>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</si>
  <si>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</si>
  <si>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</si>
  <si>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</si>
  <si>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</si>
  <si>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</si>
  <si>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</si>
  <si>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</si>
  <si>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</si>
  <si>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</si>
  <si>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</si>
  <si>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</si>
  <si>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</si>
  <si>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</si>
  <si>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</si>
  <si>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</si>
  <si>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</si>
  <si>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</si>
  <si>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</si>
  <si>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</si>
  <si>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</si>
  <si>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</si>
  <si>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</si>
  <si>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</si>
  <si>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</si>
  <si>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</si>
  <si>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</si>
  <si>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</si>
  <si>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</si>
  <si>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</si>
  <si>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</si>
  <si>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</si>
  <si>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</si>
  <si>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</si>
  <si>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</si>
  <si>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</si>
  <si>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</si>
  <si>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</si>
  <si>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</si>
  <si>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</si>
  <si>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</si>
  <si>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</si>
  <si>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</si>
  <si>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</si>
  <si>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</si>
  <si>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</si>
  <si>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</si>
  <si>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</si>
  <si>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</si>
  <si>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</si>
  <si>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</si>
  <si>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</si>
  <si>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</si>
  <si>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</si>
  <si>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</si>
  <si>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</si>
  <si>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</si>
  <si>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</si>
  <si>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</si>
  <si>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</si>
  <si>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</si>
  <si>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</si>
  <si>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</si>
  <si>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</si>
  <si>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</si>
  <si>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</si>
  <si>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</si>
  <si>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</si>
  <si>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</si>
  <si>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</si>
  <si>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</si>
  <si>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</si>
  <si>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</si>
  <si>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</si>
  <si>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</si>
  <si>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</si>
  <si>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</si>
  <si>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</si>
  <si>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</si>
  <si>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</si>
  <si>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</si>
  <si>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</si>
  <si>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</si>
  <si>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</si>
  <si>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</si>
  <si>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</si>
  <si>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</si>
  <si>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</si>
  <si>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</si>
  <si>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</si>
  <si>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</si>
  <si>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</si>
  <si>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</si>
  <si>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</si>
  <si>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</si>
  <si>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</si>
  <si>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</si>
  <si>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</si>
  <si>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</si>
  <si>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</si>
  <si>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</si>
  <si>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</si>
  <si>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</si>
  <si>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</si>
  <si>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</si>
  <si>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</si>
  <si>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</si>
  <si>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</si>
  <si>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</si>
  <si>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</si>
  <si>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</si>
  <si>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</si>
  <si>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</si>
  <si>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</si>
  <si>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</si>
  <si>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</si>
  <si>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</si>
  <si>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</si>
  <si>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</si>
  <si>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</si>
  <si>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</si>
  <si>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</si>
  <si>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</si>
  <si>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</si>
  <si>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</si>
  <si>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</si>
  <si>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</si>
  <si>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</si>
  <si>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</si>
  <si>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</si>
  <si>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</si>
  <si>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</si>
  <si>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</si>
  <si>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</si>
  <si>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</si>
  <si>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</si>
  <si>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</si>
  <si>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</si>
  <si>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</si>
  <si>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</si>
  <si>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</si>
  <si>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</si>
  <si>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</si>
  <si>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</si>
  <si>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</si>
  <si>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</si>
  <si>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</si>
  <si>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</si>
  <si>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</si>
  <si>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</si>
  <si>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</si>
  <si>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</si>
  <si>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</si>
  <si>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</si>
  <si>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</si>
  <si>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</si>
  <si>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</si>
  <si>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</si>
  <si>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</si>
  <si>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</si>
  <si>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</si>
  <si>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</si>
  <si>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</si>
  <si>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</si>
  <si>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</si>
  <si>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</si>
  <si>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</si>
  <si>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</si>
  <si>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</si>
  <si>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</si>
  <si>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</si>
  <si>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</si>
  <si>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</si>
  <si>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</si>
  <si>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</si>
  <si>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</si>
  <si>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</si>
  <si>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</si>
  <si>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</si>
  <si>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</si>
  <si>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</si>
  <si>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</si>
  <si>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</si>
  <si>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</si>
  <si>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</si>
  <si>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</si>
  <si>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</si>
  <si>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</si>
  <si>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</si>
  <si>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</si>
  <si>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</si>
  <si>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</si>
  <si>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</si>
  <si>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</si>
  <si>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</si>
  <si>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</si>
  <si>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</si>
  <si>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</si>
  <si>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</si>
  <si>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</si>
  <si>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</si>
  <si>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</si>
  <si>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</si>
  <si>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</si>
  <si>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</si>
  <si>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</si>
  <si>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</si>
  <si>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</si>
  <si>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</si>
  <si>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</si>
  <si>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</si>
  <si>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</si>
  <si>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</si>
  <si>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</si>
  <si>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</si>
  <si>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</si>
  <si>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</si>
  <si>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</si>
  <si>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</si>
  <si>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</si>
  <si>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</si>
  <si>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</si>
  <si>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</si>
  <si>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</si>
  <si>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</si>
  <si>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</si>
  <si>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</si>
  <si>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</si>
  <si>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</si>
  <si>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</si>
  <si>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</si>
  <si>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</si>
  <si>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</si>
  <si>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</si>
  <si>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</si>
  <si>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</si>
  <si>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</si>
  <si>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</si>
  <si>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</si>
  <si>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</si>
  <si>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</si>
  <si>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</si>
  <si>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</si>
  <si>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</si>
  <si>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</si>
  <si>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</si>
  <si>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</si>
  <si>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</si>
  <si>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</si>
  <si>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</si>
  <si>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</si>
  <si>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</si>
  <si>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</si>
  <si>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</si>
  <si>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</si>
  <si>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</si>
  <si>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</si>
  <si>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</si>
  <si>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</si>
  <si>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</si>
  <si>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</si>
  <si>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</si>
  <si>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</si>
  <si>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</si>
  <si>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</si>
  <si>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</si>
  <si>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</si>
  <si>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</si>
  <si>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</si>
  <si>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</si>
  <si>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</si>
  <si>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</si>
  <si>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</si>
  <si>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</si>
  <si>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</si>
  <si>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</si>
  <si>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</si>
  <si>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</si>
  <si>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</si>
  <si>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</si>
  <si>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</si>
  <si>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</si>
  <si>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</si>
  <si>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</si>
  <si>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</si>
  <si>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</si>
  <si>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</si>
  <si>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</si>
  <si>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</si>
  <si>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</si>
  <si>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</si>
  <si>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</si>
  <si>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</si>
  <si>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</si>
  <si>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</si>
  <si>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</si>
  <si>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</si>
  <si>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</si>
  <si>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</si>
  <si>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</si>
  <si>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</si>
  <si>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</si>
  <si>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</si>
  <si>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</si>
  <si>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</si>
  <si>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</si>
  <si>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</si>
  <si>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</si>
  <si>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</si>
  <si>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</si>
  <si>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</si>
  <si>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</si>
  <si>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</si>
  <si>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</si>
  <si>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</si>
  <si>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</si>
  <si>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</si>
  <si>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</si>
  <si>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</si>
  <si>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</si>
  <si>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</si>
  <si>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</si>
  <si>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</si>
  <si>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</si>
  <si>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</si>
  <si>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</si>
  <si>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</si>
  <si>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</si>
  <si>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</si>
  <si>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</si>
  <si>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</si>
  <si>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</si>
  <si>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</si>
  <si>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</si>
  <si>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</si>
  <si>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</si>
  <si>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</si>
  <si>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</si>
  <si>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</si>
  <si>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</si>
  <si>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</si>
  <si>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</si>
  <si>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</si>
  <si>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</si>
  <si>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</si>
  <si>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</si>
  <si>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</si>
  <si>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</si>
  <si>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</si>
  <si>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</si>
  <si>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</si>
  <si>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</si>
  <si>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</si>
  <si>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</si>
  <si>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</si>
  <si>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</si>
  <si>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</si>
  <si>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</si>
  <si>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</si>
  <si>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</si>
  <si>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</si>
  <si>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</si>
  <si>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</si>
  <si>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</si>
  <si>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</si>
  <si>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</si>
  <si>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</si>
  <si>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</si>
  <si>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</si>
  <si>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</si>
  <si>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</si>
  <si>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</si>
  <si>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</si>
  <si>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</si>
  <si>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</si>
  <si>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</si>
  <si>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</si>
  <si>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</si>
  <si>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</si>
  <si>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</si>
  <si>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</si>
  <si>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</si>
  <si>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</si>
  <si>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</si>
  <si>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</si>
  <si>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</si>
  <si>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</si>
  <si>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</si>
  <si>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</si>
  <si>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</si>
  <si>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</si>
  <si>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</si>
  <si>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</si>
  <si>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</si>
  <si>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</si>
  <si>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</si>
  <si>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</si>
  <si>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</si>
  <si>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</si>
  <si>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</si>
  <si>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</si>
  <si>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</si>
  <si>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</si>
  <si>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</si>
  <si>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</si>
  <si>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</si>
  <si>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</si>
  <si>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</si>
  <si>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</si>
  <si>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</si>
  <si>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</si>
  <si>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</si>
  <si>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</si>
  <si>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</si>
  <si>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</si>
  <si>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</si>
  <si>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</si>
  <si>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</si>
  <si>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</si>
  <si>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</si>
  <si>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</si>
  <si>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</si>
  <si>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</si>
  <si>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</si>
  <si>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</si>
  <si>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</si>
  <si>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</si>
  <si>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</si>
  <si>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</si>
  <si>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</si>
  <si>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</si>
  <si>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</si>
  <si>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</si>
  <si>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</si>
  <si>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</si>
  <si>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</si>
  <si>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</si>
  <si>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</si>
  <si>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</si>
  <si>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</si>
  <si>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</si>
  <si>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</si>
  <si>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</si>
  <si>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</si>
  <si>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</si>
  <si>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</si>
  <si>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</si>
  <si>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</si>
  <si>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</si>
  <si>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</si>
  <si>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</si>
  <si>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</si>
  <si>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</si>
  <si>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</si>
  <si>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</si>
  <si>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</si>
  <si>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</si>
  <si>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</si>
  <si>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</si>
  <si>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</si>
  <si>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</si>
  <si>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</si>
  <si>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</si>
  <si>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</si>
  <si>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</si>
  <si>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</si>
  <si>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</si>
  <si>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</si>
  <si>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</si>
  <si>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</si>
  <si>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</si>
  <si>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</si>
  <si>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</si>
  <si>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</si>
  <si>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</si>
  <si>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</si>
  <si>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</si>
  <si>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</si>
  <si>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</si>
  <si>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</si>
  <si>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</si>
  <si>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</si>
  <si>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</si>
  <si>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</si>
  <si>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</si>
  <si>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</si>
  <si>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</si>
  <si>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</si>
  <si>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</si>
  <si>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</si>
  <si>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</si>
  <si>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</si>
  <si>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</si>
  <si>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</si>
  <si>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</si>
  <si>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</si>
  <si>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</si>
  <si>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</si>
  <si>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</si>
  <si>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</si>
  <si>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</si>
  <si>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</si>
  <si>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</si>
  <si>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</si>
  <si>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</si>
  <si>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</si>
  <si>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</si>
  <si>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</si>
  <si>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</si>
  <si>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</si>
  <si>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</si>
  <si>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</si>
  <si>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</si>
  <si>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</si>
  <si>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</si>
  <si>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</si>
  <si>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</si>
  <si>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</si>
  <si>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</si>
  <si>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</si>
  <si>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</si>
  <si>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</si>
  <si>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</si>
  <si>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</si>
  <si>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</si>
  <si>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</si>
  <si>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</si>
  <si>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</si>
  <si>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</si>
  <si>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</si>
  <si>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</si>
  <si>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</si>
  <si>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</si>
  <si>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</si>
  <si>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</si>
  <si>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</si>
  <si>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</si>
  <si>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</si>
  <si>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</si>
  <si>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</si>
  <si>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</si>
  <si>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</si>
  <si>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</si>
  <si>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</si>
  <si>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</si>
  <si>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</si>
  <si>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</si>
  <si>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</si>
  <si>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</si>
  <si>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</si>
  <si>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</si>
  <si>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</si>
  <si>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</si>
  <si>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</si>
  <si>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</si>
  <si>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</si>
  <si>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</si>
  <si>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</si>
  <si>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</si>
  <si>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</si>
  <si>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</si>
  <si>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</si>
  <si>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</si>
  <si>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</si>
  <si>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</si>
  <si>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</si>
  <si>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</si>
  <si>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</si>
  <si>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</si>
  <si>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</si>
  <si>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</si>
  <si>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</si>
  <si>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</si>
  <si>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</si>
  <si>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</si>
  <si>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</si>
  <si>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</si>
  <si>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</si>
  <si>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</si>
  <si>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</si>
  <si>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</si>
  <si>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</si>
  <si>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</si>
  <si>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</si>
  <si>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</si>
  <si>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</si>
  <si>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</si>
  <si>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</si>
  <si>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</si>
  <si>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</si>
  <si>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</si>
  <si>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</si>
  <si>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</si>
  <si>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</si>
  <si>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</si>
  <si>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</si>
  <si>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</si>
  <si>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</si>
  <si>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</si>
  <si>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</si>
  <si>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</si>
  <si>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</si>
  <si>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</si>
  <si>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</si>
  <si>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</si>
  <si>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</si>
  <si>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</si>
  <si>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</si>
  <si>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</si>
  <si>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</si>
  <si>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</si>
  <si>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</si>
  <si>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</si>
  <si>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</si>
  <si>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</si>
  <si>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</si>
  <si>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</si>
  <si>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</si>
  <si>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</si>
  <si>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</si>
  <si>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</si>
  <si>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</si>
  <si>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</si>
  <si>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</si>
  <si>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</si>
  <si>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</si>
  <si>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</si>
  <si>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</si>
  <si>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</si>
  <si>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</si>
  <si>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</si>
  <si>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</si>
  <si>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</si>
  <si>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</si>
  <si>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</si>
  <si>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</si>
  <si>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</si>
  <si>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</si>
  <si>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</si>
  <si>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</si>
  <si>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</si>
  <si>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</si>
  <si>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</si>
  <si>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</si>
  <si>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</si>
  <si>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</si>
  <si>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</si>
  <si>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</si>
  <si>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</si>
  <si>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</si>
  <si>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</si>
  <si>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</si>
  <si>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</si>
  <si>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</si>
  <si>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</si>
  <si>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</si>
  <si>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</si>
  <si>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</si>
  <si>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</si>
  <si>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</si>
  <si>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</si>
  <si>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</si>
  <si>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</si>
  <si>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</si>
  <si>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</si>
  <si>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</si>
  <si>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</si>
  <si>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</si>
  <si>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</si>
  <si>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</si>
  <si>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</si>
  <si>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</si>
  <si>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</si>
  <si>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</si>
  <si>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</si>
  <si>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</si>
  <si>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</si>
  <si>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</si>
  <si>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</si>
  <si>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</si>
  <si>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</si>
  <si>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</si>
  <si>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</si>
  <si>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</si>
  <si>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</si>
  <si>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</si>
  <si>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</si>
  <si>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</si>
  <si>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</si>
  <si>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</si>
  <si>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</si>
  <si>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</si>
  <si>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</si>
  <si>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</si>
  <si>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</si>
  <si>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</si>
  <si>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</si>
  <si>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</si>
  <si>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</si>
  <si>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</si>
  <si>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</si>
  <si>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</si>
  <si>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</si>
  <si>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</si>
  <si>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</si>
  <si>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</si>
  <si>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</si>
  <si>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</si>
  <si>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</si>
  <si>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</si>
  <si>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</si>
  <si>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</si>
  <si>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</si>
  <si>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</si>
  <si>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</si>
  <si>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</si>
  <si>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</si>
  <si>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</si>
  <si>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</si>
  <si>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</si>
  <si>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</si>
  <si>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</si>
  <si>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</si>
  <si>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</si>
  <si>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</si>
  <si>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</si>
  <si>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</si>
  <si>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</si>
  <si>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</si>
  <si>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</si>
  <si>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</si>
  <si>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</si>
  <si>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</si>
  <si>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</si>
  <si>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</si>
  <si>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</si>
  <si>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</si>
  <si>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</si>
  <si>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</si>
  <si>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</si>
  <si>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</si>
  <si>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</si>
  <si>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</si>
  <si>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</si>
  <si>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</si>
  <si>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</si>
  <si>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</si>
  <si>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</si>
  <si>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</si>
  <si>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</si>
  <si>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</si>
  <si>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</si>
  <si>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</si>
  <si>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</si>
  <si>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</si>
  <si>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</si>
  <si>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</si>
  <si>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</si>
  <si>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</si>
  <si>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</si>
  <si>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</si>
  <si>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</si>
  <si>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</si>
  <si>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</si>
  <si>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</si>
  <si>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</si>
  <si>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</si>
  <si>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</si>
  <si>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</si>
  <si>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</si>
  <si>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</si>
  <si>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</si>
  <si>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</si>
  <si>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</si>
  <si>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</si>
  <si>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</si>
  <si>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</si>
  <si>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</si>
  <si>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</si>
  <si>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</si>
  <si>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</si>
  <si>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</si>
  <si>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</si>
  <si>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</si>
  <si>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</si>
  <si>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</si>
  <si>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</si>
  <si>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</si>
  <si>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</si>
  <si>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</si>
  <si>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</si>
  <si>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</si>
  <si>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</si>
  <si>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</si>
  <si>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</si>
  <si>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</si>
  <si>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</si>
  <si>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</si>
  <si>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</si>
  <si>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</si>
  <si>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</si>
  <si>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</si>
  <si>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</si>
  <si>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</si>
  <si>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</si>
  <si>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</si>
  <si>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</si>
  <si>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</si>
  <si>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</si>
  <si>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</si>
  <si>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</si>
  <si>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</si>
  <si>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</si>
  <si>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</si>
  <si>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</si>
  <si>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</si>
  <si>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</si>
  <si>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</si>
  <si>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</si>
  <si>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</si>
  <si>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</si>
  <si>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</si>
  <si>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</si>
  <si>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</si>
  <si>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</si>
  <si>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</si>
  <si>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</si>
  <si>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</si>
  <si>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</si>
  <si>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</si>
  <si>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</si>
  <si>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</si>
  <si>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</si>
  <si>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</si>
  <si>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</si>
  <si>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</si>
  <si>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</si>
  <si>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</si>
  <si>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</si>
  <si>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</si>
  <si>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</si>
  <si>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</si>
  <si>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</si>
  <si>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</si>
  <si>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</si>
  <si>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</si>
  <si>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</si>
  <si>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</si>
  <si>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</si>
  <si>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</si>
  <si>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</si>
  <si>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</si>
  <si>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</si>
  <si>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</si>
  <si>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</si>
  <si>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</si>
  <si>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</si>
  <si>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</si>
  <si>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</si>
  <si>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</si>
  <si>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</si>
  <si>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</si>
  <si>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</si>
  <si>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</si>
  <si>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</si>
  <si>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</si>
  <si>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</si>
  <si>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</si>
  <si>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</si>
  <si>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</si>
  <si>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</si>
  <si>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</si>
  <si>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</si>
  <si>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</si>
  <si>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</si>
  <si>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</si>
  <si>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</si>
  <si>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</si>
  <si>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</si>
  <si>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</si>
  <si>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</si>
  <si>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</si>
  <si>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</si>
  <si>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</si>
  <si>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</si>
  <si>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</si>
  <si>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</si>
  <si>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</si>
  <si>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</si>
  <si>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</si>
  <si>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</si>
  <si>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</si>
  <si>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</si>
  <si>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</si>
  <si>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</si>
  <si>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</si>
  <si>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</si>
  <si>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</si>
  <si>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</si>
  <si>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</si>
  <si>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</si>
  <si>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</si>
  <si>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</si>
  <si>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</si>
  <si>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</si>
  <si>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</si>
  <si>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</si>
  <si>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</si>
  <si>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</si>
  <si>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</si>
  <si>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</si>
  <si>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</si>
  <si>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</si>
  <si>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</si>
  <si>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</si>
  <si>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</si>
  <si>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</si>
  <si>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</si>
  <si>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</si>
  <si>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</si>
  <si>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</si>
  <si>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</si>
  <si>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</si>
  <si>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</si>
  <si>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</si>
  <si>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</si>
  <si>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</si>
  <si>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</si>
  <si>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</si>
  <si>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</si>
  <si>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</si>
  <si>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</si>
  <si>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</si>
  <si>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</si>
  <si>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</si>
  <si>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</si>
  <si>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</si>
  <si>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</si>
  <si>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</si>
  <si>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</si>
  <si>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</si>
  <si>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</si>
  <si>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</si>
  <si>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</si>
  <si>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</si>
  <si>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</si>
  <si>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</si>
  <si>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</si>
  <si>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</si>
  <si>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</si>
  <si>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</si>
  <si>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</si>
  <si>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</si>
  <si>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</si>
  <si>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</si>
  <si>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</si>
  <si>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</si>
  <si>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</si>
  <si>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</si>
  <si>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</si>
  <si>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</si>
  <si>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</si>
  <si>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</si>
  <si>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</si>
  <si>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</si>
  <si>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</si>
  <si>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</si>
  <si>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</si>
  <si>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</si>
  <si>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</si>
  <si>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</si>
  <si>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</si>
  <si>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</si>
  <si>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</si>
  <si>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</si>
  <si>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</si>
  <si>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</si>
  <si>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</si>
  <si>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</si>
  <si>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</si>
  <si>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</si>
  <si>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</si>
  <si>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</si>
  <si>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</si>
  <si>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</si>
  <si>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</si>
  <si>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</si>
  <si>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</si>
  <si>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</si>
  <si>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</si>
  <si>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</si>
  <si>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</si>
  <si>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</si>
  <si>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</si>
  <si>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</si>
  <si>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</si>
  <si>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</si>
  <si>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</si>
  <si>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</si>
  <si>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</si>
  <si>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</si>
  <si>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</si>
  <si>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</si>
  <si>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</si>
  <si>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</si>
  <si>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</si>
  <si>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</si>
  <si>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</si>
  <si>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</si>
  <si>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</si>
  <si>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</si>
  <si>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</si>
  <si>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</si>
  <si>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</si>
  <si>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</si>
  <si>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</si>
  <si>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</si>
  <si>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</si>
  <si>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</si>
  <si>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</si>
  <si>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</si>
  <si>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</si>
  <si>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</si>
  <si>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</si>
  <si>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</si>
  <si>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</si>
  <si>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</si>
  <si>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</si>
  <si>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</si>
  <si>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</si>
  <si>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</si>
  <si>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</si>
  <si>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</si>
  <si>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</si>
  <si>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</si>
  <si>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</si>
  <si>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</si>
  <si>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</si>
  <si>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</si>
  <si>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</si>
  <si>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</si>
  <si>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</si>
  <si>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</si>
  <si>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</si>
  <si>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</si>
  <si>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</si>
  <si>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</si>
  <si>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</si>
  <si>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</si>
  <si>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</si>
  <si>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</si>
  <si>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</si>
  <si>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</si>
  <si>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</si>
  <si>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</si>
  <si>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</si>
  <si>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</si>
  <si>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</si>
  <si>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</si>
  <si>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</si>
  <si>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</si>
  <si>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</si>
  <si>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</si>
  <si>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</si>
  <si>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</si>
  <si>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</si>
  <si>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</si>
  <si>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</si>
  <si>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</si>
  <si>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</si>
  <si>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</si>
  <si>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</si>
  <si>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</si>
  <si>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</si>
  <si>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</si>
  <si>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</si>
  <si>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</si>
  <si>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</si>
  <si>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</si>
  <si>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</si>
  <si>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</si>
  <si>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</si>
  <si>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</si>
  <si>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</si>
  <si>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</si>
  <si>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</si>
  <si>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</si>
  <si>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</si>
  <si>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</si>
  <si>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</si>
  <si>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</si>
  <si>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</si>
  <si>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</si>
  <si>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</si>
  <si>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</si>
  <si>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</si>
  <si>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</si>
  <si>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</si>
  <si>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</si>
  <si>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</si>
  <si>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</si>
  <si>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</si>
  <si>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</si>
  <si>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</si>
  <si>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</si>
  <si>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</si>
  <si>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</si>
  <si>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</si>
  <si>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</si>
  <si>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</si>
  <si>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</si>
  <si>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</si>
  <si>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</si>
  <si>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</si>
  <si>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</si>
  <si>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</si>
  <si>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</si>
  <si>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</si>
  <si>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</si>
  <si>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</si>
  <si>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</si>
  <si>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</si>
  <si>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</si>
  <si>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</si>
  <si>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</si>
  <si>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</si>
  <si>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</si>
  <si>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</si>
  <si>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</si>
  <si>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</si>
  <si>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</si>
  <si>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</si>
  <si>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</si>
  <si>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</si>
  <si>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</si>
  <si>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</si>
  <si>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</si>
  <si>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</si>
  <si>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</si>
  <si>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</si>
  <si>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</si>
  <si>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</si>
  <si>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</si>
  <si>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</si>
  <si>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</si>
  <si>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</si>
  <si>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</si>
  <si>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</si>
  <si>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</si>
  <si>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</si>
  <si>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</si>
  <si>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</si>
  <si>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</si>
  <si>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</si>
  <si>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</si>
  <si>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</si>
  <si>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</si>
  <si>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</si>
  <si>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</si>
  <si>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</si>
  <si>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</si>
  <si>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</si>
  <si>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</si>
  <si>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</si>
  <si>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</si>
  <si>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</si>
  <si>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</si>
  <si>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</si>
  <si>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</si>
  <si>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</si>
  <si>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</si>
  <si>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</si>
  <si>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</si>
  <si>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</si>
  <si>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</si>
  <si>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</si>
  <si>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</si>
  <si>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</si>
  <si>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</si>
  <si>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</si>
  <si>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</si>
  <si>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</si>
  <si>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</si>
  <si>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</si>
  <si>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</si>
  <si>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</si>
  <si>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</si>
  <si>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</si>
  <si>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</si>
  <si>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</si>
  <si>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</si>
  <si>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</si>
  <si>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</si>
  <si>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</si>
  <si>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</si>
  <si>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</si>
  <si>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</si>
  <si>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</si>
  <si>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</si>
  <si>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</si>
  <si>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</si>
  <si>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</si>
  <si>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</si>
  <si>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</si>
  <si>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</si>
  <si>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</si>
  <si>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</si>
  <si>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</si>
  <si>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</si>
  <si>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</si>
  <si>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</si>
  <si>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</si>
  <si>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</si>
  <si>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</si>
  <si>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</si>
  <si>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</si>
  <si>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</si>
  <si>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</si>
  <si>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</si>
  <si>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</si>
  <si>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</si>
  <si>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</si>
  <si>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</si>
  <si>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</si>
  <si>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</si>
  <si>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</si>
  <si>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</si>
  <si>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</si>
  <si>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</si>
  <si>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</si>
  <si>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</si>
  <si>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</si>
  <si>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</si>
  <si>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</si>
  <si>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</si>
  <si>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</si>
  <si>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</si>
  <si>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</si>
  <si>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</si>
  <si>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</si>
  <si>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</si>
  <si>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</si>
  <si>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</si>
  <si>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</si>
  <si>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</si>
  <si>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</si>
  <si>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</si>
  <si>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</si>
  <si>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</si>
  <si>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</si>
  <si>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</si>
  <si>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</si>
  <si>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</si>
  <si>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</si>
  <si>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</si>
  <si>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</si>
  <si>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</si>
  <si>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</si>
  <si>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</si>
  <si>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</si>
  <si>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</si>
  <si>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</si>
  <si>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</si>
  <si>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</si>
  <si>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</si>
  <si>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</si>
  <si>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</si>
  <si>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</si>
  <si>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</si>
  <si>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</si>
  <si>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</si>
  <si>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</si>
  <si>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</si>
  <si>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</si>
  <si>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</si>
  <si>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</si>
  <si>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</si>
  <si>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</si>
  <si>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</si>
  <si>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</si>
  <si>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</si>
  <si>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</si>
  <si>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</si>
  <si>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</si>
  <si>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</si>
  <si>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</si>
  <si>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</si>
  <si>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</si>
  <si>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</si>
  <si>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</si>
  <si>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</si>
  <si>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</si>
  <si>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</si>
  <si>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</si>
  <si>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</si>
  <si>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</si>
  <si>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</si>
  <si>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</si>
  <si>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</si>
  <si>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</si>
  <si>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</si>
  <si>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</si>
  <si>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</si>
  <si>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</si>
  <si>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</si>
  <si>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</si>
  <si>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</si>
  <si>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</si>
  <si>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</si>
  <si>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</si>
  <si>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</si>
  <si>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</si>
  <si>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</si>
  <si>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</si>
  <si>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</si>
  <si>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</si>
  <si>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</si>
  <si>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</si>
  <si>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</si>
  <si>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</si>
  <si>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</si>
  <si>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</si>
  <si>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</si>
  <si>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</si>
  <si>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</si>
  <si>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</si>
  <si>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</si>
  <si>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</si>
  <si>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</si>
  <si>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</si>
  <si>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</si>
  <si>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</si>
  <si>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</si>
  <si>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</si>
  <si>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</si>
  <si>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</si>
  <si>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</si>
  <si>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</si>
  <si>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</si>
  <si>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</si>
  <si>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</si>
  <si>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</si>
  <si>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</si>
  <si>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</si>
  <si>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</si>
  <si>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</si>
  <si>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</si>
  <si>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</si>
  <si>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</si>
  <si>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</si>
  <si>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</si>
  <si>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</si>
  <si>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</si>
  <si>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</si>
  <si>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</si>
  <si>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</si>
  <si>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</si>
  <si>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</si>
  <si>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</si>
  <si>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</si>
  <si>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</si>
  <si>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</si>
  <si>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</si>
  <si>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</si>
  <si>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</si>
  <si>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</si>
  <si>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</si>
  <si>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</si>
  <si>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</si>
  <si>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</si>
  <si>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</si>
  <si>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</si>
  <si>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</si>
  <si>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</si>
  <si>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</si>
  <si>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</si>
  <si>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</si>
  <si>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</si>
  <si>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</si>
  <si>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</si>
  <si>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</si>
  <si>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</si>
  <si>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</si>
  <si>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</si>
  <si>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</si>
  <si>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</si>
  <si>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</si>
  <si>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</si>
  <si>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</si>
  <si>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</si>
  <si>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</si>
  <si>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</si>
  <si>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</si>
  <si>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</si>
  <si>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</si>
  <si>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</si>
  <si>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</si>
  <si>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</si>
  <si>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</si>
  <si>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</si>
  <si>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</si>
  <si>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</si>
  <si>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</si>
  <si>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</si>
  <si>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</si>
  <si>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</si>
  <si>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</si>
  <si>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</si>
  <si>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</si>
  <si>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</si>
  <si>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</si>
  <si>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</si>
  <si>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</si>
  <si>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</si>
  <si>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</si>
  <si>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</si>
  <si>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</si>
  <si>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</si>
  <si>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</si>
  <si>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</si>
  <si>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</si>
  <si>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</si>
  <si>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</si>
  <si>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</si>
  <si>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</si>
  <si>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</si>
  <si>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</si>
  <si>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</si>
  <si>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</si>
  <si>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</si>
  <si>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</si>
  <si>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</si>
  <si>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</si>
  <si>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</si>
  <si>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</si>
  <si>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</si>
  <si>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</si>
  <si>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</si>
  <si>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</si>
  <si>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</si>
  <si>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</si>
  <si>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</si>
  <si>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</si>
  <si>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</si>
  <si>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</si>
  <si>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</si>
  <si>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</si>
  <si>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</si>
  <si>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</si>
  <si>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</si>
  <si>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</si>
  <si>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</si>
  <si>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</si>
  <si>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</si>
  <si>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</si>
  <si>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</si>
  <si>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</si>
  <si>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</si>
  <si>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</si>
  <si>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</si>
  <si>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</si>
  <si>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</si>
  <si>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</si>
  <si>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</si>
  <si>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</si>
  <si>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</si>
  <si>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</si>
  <si>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</si>
  <si>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</si>
  <si>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</si>
  <si>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</si>
  <si>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</si>
  <si>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</si>
  <si>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</si>
  <si>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</si>
  <si>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</si>
  <si>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</si>
  <si>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</si>
  <si>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</si>
  <si>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</si>
  <si>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</si>
  <si>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</si>
  <si>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</si>
  <si>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</si>
  <si>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</si>
  <si>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</si>
  <si>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</si>
  <si>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</si>
  <si>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</si>
  <si>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</si>
  <si>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</si>
  <si>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</si>
  <si>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</si>
  <si>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</si>
  <si>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</si>
  <si>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</si>
  <si>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</si>
  <si>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</si>
  <si>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</si>
  <si>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</si>
  <si>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</si>
  <si>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</si>
  <si>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</si>
  <si>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</si>
  <si>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</si>
  <si>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</si>
  <si>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</si>
  <si>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</si>
  <si>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</si>
  <si>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</si>
  <si>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</si>
  <si>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</si>
  <si>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</si>
  <si>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</si>
  <si>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</si>
  <si>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</si>
  <si>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</si>
  <si>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</si>
  <si>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</si>
  <si>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</si>
  <si>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</si>
  <si>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</si>
  <si>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</si>
  <si>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</si>
  <si>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</si>
  <si>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</si>
  <si>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</si>
  <si>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</si>
  <si>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</si>
  <si>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</si>
  <si>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</si>
  <si>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</si>
  <si>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</si>
  <si>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</si>
  <si>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</si>
  <si>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</si>
  <si>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</si>
  <si>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</si>
  <si>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</si>
  <si>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</si>
  <si>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</si>
  <si>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</si>
  <si>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</si>
  <si>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</si>
  <si>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</si>
  <si>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</si>
  <si>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</si>
  <si>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</si>
  <si>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</si>
  <si>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</si>
  <si>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</si>
  <si>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</si>
  <si>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</si>
  <si>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</si>
  <si>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</si>
  <si>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</si>
  <si>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</si>
  <si>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</si>
  <si>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</si>
  <si>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</si>
  <si>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</si>
  <si>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</si>
  <si>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</si>
  <si>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</si>
  <si>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</si>
  <si>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</si>
  <si>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</si>
  <si>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</si>
  <si>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</si>
  <si>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</si>
  <si>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</si>
  <si>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</si>
  <si>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</si>
  <si>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</si>
  <si>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</si>
  <si>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</si>
  <si>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</si>
  <si>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</si>
  <si>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</si>
  <si>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</si>
  <si>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</si>
  <si>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</si>
  <si>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</si>
  <si>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</si>
  <si>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</si>
  <si>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</si>
  <si>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</si>
  <si>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</si>
  <si>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</si>
  <si>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</si>
  <si>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</si>
  <si>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</si>
  <si>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</si>
  <si>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</si>
  <si>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</si>
  <si>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</si>
  <si>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</si>
  <si>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</si>
  <si>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</si>
  <si>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</si>
  <si>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</si>
  <si>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</si>
  <si>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</si>
  <si>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</si>
  <si>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</si>
  <si>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</si>
  <si>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</si>
  <si>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</si>
  <si>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</si>
  <si>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</si>
  <si>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</si>
  <si>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</si>
  <si>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</si>
  <si>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</si>
  <si>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</si>
  <si>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</si>
  <si>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</si>
  <si>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</si>
  <si>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</si>
  <si>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</si>
  <si>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</si>
  <si>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</si>
  <si>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</si>
  <si>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</si>
  <si>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</si>
  <si>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</si>
  <si>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</si>
  <si>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</si>
  <si>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</si>
  <si>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</si>
  <si>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</si>
  <si>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</si>
  <si>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</si>
  <si>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</si>
  <si>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</si>
  <si>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</si>
  <si>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</si>
  <si>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</si>
  <si>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</si>
  <si>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</si>
  <si>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</si>
  <si>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</si>
  <si>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</si>
  <si>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</si>
  <si>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</si>
  <si>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</si>
  <si>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</si>
  <si>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</si>
  <si>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</si>
  <si>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</si>
  <si>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</si>
  <si>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</si>
  <si>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</si>
  <si>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</si>
  <si>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</si>
  <si>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</si>
  <si>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</si>
  <si>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</si>
  <si>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</si>
  <si>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</si>
  <si>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</si>
  <si>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</si>
  <si>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</si>
  <si>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</si>
  <si>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</si>
  <si>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</si>
  <si>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</si>
  <si>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</si>
  <si>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</si>
  <si>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</si>
  <si>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</si>
  <si>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</si>
  <si>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</si>
  <si>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</si>
  <si>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</si>
  <si>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</si>
  <si>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</si>
  <si>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</si>
  <si>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</si>
  <si>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</si>
  <si>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</si>
  <si>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</si>
  <si>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</si>
  <si>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</si>
  <si>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</si>
  <si>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</si>
  <si>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</si>
  <si>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</si>
  <si>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</si>
  <si>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</si>
  <si>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</si>
  <si>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</si>
  <si>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</si>
  <si>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</si>
  <si>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</si>
  <si>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</si>
  <si>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</si>
  <si>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</si>
  <si>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</si>
  <si>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</si>
  <si>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</si>
  <si>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</si>
  <si>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</si>
  <si>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</si>
  <si>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</si>
  <si>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</si>
  <si>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</si>
  <si>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</si>
  <si>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</si>
  <si>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</si>
  <si>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</si>
  <si>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</si>
  <si>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</si>
  <si>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</si>
  <si>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</si>
  <si>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</si>
  <si>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</si>
  <si>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</si>
  <si>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</si>
  <si>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</si>
  <si>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</si>
  <si>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</si>
  <si>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</si>
  <si>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</si>
  <si>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</si>
  <si>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</si>
  <si>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</si>
  <si>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</si>
  <si>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</si>
  <si>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</si>
  <si>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</si>
  <si>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</si>
  <si>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</si>
  <si>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</si>
  <si>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</si>
  <si>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</si>
  <si>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</si>
  <si>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</si>
  <si>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</si>
  <si>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</si>
  <si>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</si>
  <si>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</si>
  <si>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</si>
  <si>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</si>
  <si>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</si>
  <si>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</si>
  <si>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</si>
  <si>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</si>
  <si>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</si>
  <si>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</si>
  <si>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</si>
  <si>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</si>
  <si>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</si>
  <si>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</si>
  <si>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</si>
  <si>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</si>
  <si>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</si>
  <si>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</si>
  <si>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</si>
  <si>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</si>
  <si>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</si>
  <si>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</si>
  <si>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</si>
  <si>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</si>
  <si>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</si>
  <si>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</si>
  <si>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</si>
  <si>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</si>
  <si>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</si>
  <si>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</si>
  <si>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</si>
  <si>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</si>
  <si>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</si>
  <si>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</si>
  <si>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</si>
  <si>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</si>
  <si>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</si>
  <si>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</si>
  <si>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</si>
  <si>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</si>
  <si>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</si>
  <si>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</si>
  <si>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</si>
  <si>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</si>
  <si>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</si>
  <si>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</si>
  <si>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</si>
  <si>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</si>
  <si>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</si>
  <si>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</si>
  <si>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</si>
  <si>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</si>
  <si>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</si>
  <si>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</si>
  <si>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</si>
  <si>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</si>
  <si>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</si>
  <si>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</si>
  <si>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</si>
  <si>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</si>
  <si>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</si>
  <si>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</si>
  <si>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</si>
  <si>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</si>
  <si>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</si>
  <si>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</si>
  <si>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</si>
  <si>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</si>
  <si>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</si>
  <si>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</si>
  <si>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</si>
  <si>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</si>
  <si>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</si>
  <si>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</si>
  <si>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</si>
  <si>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</si>
  <si>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</si>
  <si>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</si>
  <si>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</si>
  <si>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</si>
  <si>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</si>
  <si>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</si>
  <si>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</si>
  <si>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</si>
  <si>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</si>
  <si>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</si>
  <si>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</si>
  <si>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</si>
  <si>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</si>
  <si>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</si>
  <si>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</si>
  <si>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</si>
  <si>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</si>
  <si>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</si>
  <si>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</si>
  <si>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</si>
  <si>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</si>
  <si>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</si>
  <si>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</si>
  <si>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</si>
  <si>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</si>
  <si>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</si>
  <si>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</si>
  <si>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</si>
  <si>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</si>
  <si>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</si>
  <si>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</si>
  <si>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</si>
  <si>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</si>
  <si>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</si>
  <si>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</si>
  <si>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</si>
  <si>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</si>
  <si>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</si>
  <si>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</si>
  <si>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</si>
  <si>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</si>
  <si>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</si>
  <si>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</si>
  <si>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</si>
  <si>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</si>
  <si>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</si>
  <si>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</si>
  <si>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</si>
  <si>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</si>
  <si>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</si>
  <si>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</si>
  <si>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</si>
  <si>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</si>
  <si>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</si>
  <si>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</si>
  <si>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</si>
  <si>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</si>
  <si>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</si>
  <si>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</si>
  <si>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</si>
  <si>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</si>
  <si>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</si>
  <si>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</si>
  <si>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</si>
  <si>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</si>
  <si>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</si>
  <si>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</si>
  <si>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</si>
  <si>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</si>
  <si>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</si>
  <si>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</si>
  <si>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</si>
  <si>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</si>
  <si>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</si>
  <si>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</si>
  <si>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</si>
  <si>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</si>
  <si>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</si>
  <si>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</si>
  <si>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</si>
  <si>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</si>
  <si>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</si>
  <si>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</si>
  <si>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</si>
  <si>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</si>
  <si>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</si>
  <si>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</si>
  <si>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</si>
  <si>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</si>
  <si>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</si>
  <si>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</si>
  <si>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</si>
  <si>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</si>
  <si>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</si>
  <si>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</si>
  <si>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</si>
  <si>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</si>
  <si>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</si>
  <si>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</si>
  <si>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</si>
  <si>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</si>
  <si>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</si>
  <si>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</si>
  <si>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</si>
  <si>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</si>
  <si>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</si>
  <si>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</si>
  <si>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</si>
  <si>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</si>
  <si>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</si>
  <si>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</si>
  <si>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</si>
  <si>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</si>
  <si>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</si>
  <si>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</si>
  <si>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</si>
  <si>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</si>
  <si>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</si>
  <si>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</si>
  <si>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</si>
  <si>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</si>
  <si>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</si>
  <si>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</si>
  <si>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</si>
  <si>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</si>
  <si>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</si>
  <si>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</si>
  <si>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</si>
  <si>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</si>
  <si>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</si>
  <si>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</si>
  <si>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</si>
  <si>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</si>
  <si>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</si>
  <si>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</si>
  <si>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</si>
  <si>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</si>
  <si>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</si>
  <si>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</si>
  <si>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</si>
  <si>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</si>
  <si>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</si>
  <si>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</si>
  <si>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</si>
  <si>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</si>
  <si>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</si>
  <si>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</si>
  <si>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</si>
  <si>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</si>
  <si>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</si>
  <si>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</si>
  <si>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</si>
  <si>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</si>
  <si>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</si>
  <si>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</si>
  <si>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</si>
  <si>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</si>
  <si>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</si>
  <si>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</si>
  <si>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</si>
  <si>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</si>
  <si>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</si>
  <si>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</si>
  <si>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</si>
  <si>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</si>
  <si>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</si>
  <si>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</si>
  <si>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</si>
  <si>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</si>
  <si>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</si>
  <si>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</si>
  <si>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</si>
  <si>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</si>
  <si>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</si>
  <si>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</si>
  <si>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</si>
  <si>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</si>
  <si>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</si>
  <si>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</si>
  <si>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</si>
  <si>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</si>
  <si>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</si>
  <si>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</si>
  <si>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</si>
  <si>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</si>
  <si>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</si>
  <si>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</si>
  <si>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</si>
  <si>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</si>
  <si>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</si>
  <si>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</si>
  <si>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</si>
  <si>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</si>
  <si>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</si>
  <si>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</si>
  <si>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</si>
  <si>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</si>
  <si>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</si>
  <si>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</si>
  <si>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</si>
  <si>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</si>
  <si>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</si>
  <si>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</si>
  <si>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</si>
  <si>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</si>
  <si>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</si>
  <si>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</si>
  <si>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</si>
  <si>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</si>
  <si>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</si>
  <si>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</si>
  <si>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</si>
  <si>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</si>
  <si>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</si>
  <si>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</si>
  <si>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</si>
  <si>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</si>
  <si>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</si>
  <si>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</si>
  <si>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</si>
  <si>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</si>
  <si>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</si>
  <si>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</si>
  <si>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</si>
  <si>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</si>
  <si>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</si>
  <si>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</si>
  <si>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</si>
  <si>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</si>
  <si>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</si>
  <si>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</si>
  <si>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</si>
  <si>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</si>
  <si>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</si>
  <si>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</si>
  <si>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</si>
  <si>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</si>
  <si>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</si>
  <si>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</si>
  <si>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</si>
  <si>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</si>
  <si>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</si>
  <si>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</si>
  <si>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</si>
  <si>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</si>
  <si>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</si>
  <si>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</si>
  <si>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</si>
  <si>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</si>
  <si>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</si>
  <si>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</si>
  <si>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</si>
  <si>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</si>
  <si>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</si>
  <si>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</si>
  <si>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</si>
  <si>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</si>
  <si>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</si>
  <si>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</si>
  <si>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</si>
  <si>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</si>
  <si>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</si>
  <si>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</si>
  <si>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</si>
  <si>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</si>
  <si>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</si>
  <si>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</si>
  <si>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</si>
  <si>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</si>
  <si>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</si>
  <si>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</si>
  <si>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</si>
  <si>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</si>
  <si>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</si>
  <si>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</si>
  <si>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</si>
  <si>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</si>
  <si>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</si>
  <si>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</si>
  <si>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</si>
  <si>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</si>
  <si>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</si>
  <si>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</si>
  <si>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</si>
  <si>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</si>
  <si>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</si>
  <si>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</si>
  <si>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</si>
  <si>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</si>
  <si>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</si>
  <si>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</si>
  <si>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</si>
  <si>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</si>
  <si>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</si>
  <si>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</si>
  <si>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</si>
  <si>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</si>
  <si>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</si>
  <si>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</si>
  <si>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</si>
  <si>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</si>
  <si>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</si>
  <si>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</si>
  <si>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</si>
  <si>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</si>
  <si>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</si>
  <si>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</si>
  <si>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</si>
  <si>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</si>
  <si>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</si>
  <si>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</si>
  <si>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</si>
  <si>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</si>
  <si>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</si>
  <si>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</si>
  <si>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</si>
  <si>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</si>
  <si>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</si>
  <si>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</si>
  <si>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</si>
  <si>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</si>
  <si>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</si>
  <si>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</si>
  <si>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</si>
  <si>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</si>
  <si>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</si>
  <si>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</si>
  <si>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</si>
  <si>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</si>
  <si>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</si>
  <si>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</si>
  <si>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</si>
  <si>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</si>
  <si>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</si>
  <si>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</si>
  <si>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</si>
  <si>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</si>
  <si>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</si>
  <si>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</si>
  <si>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</si>
  <si>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</si>
  <si>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</si>
  <si>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</si>
  <si>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</si>
  <si>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</si>
  <si>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</si>
  <si>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</si>
  <si>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</si>
  <si>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</si>
  <si>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</si>
  <si>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</si>
  <si>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</si>
  <si>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</si>
  <si>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</si>
  <si>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</si>
  <si>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</si>
  <si>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</si>
  <si>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</si>
  <si>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</si>
  <si>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</si>
  <si>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</si>
  <si>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</si>
  <si>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</si>
  <si>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</si>
  <si>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</si>
  <si>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</si>
  <si>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</si>
  <si>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</si>
  <si>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</si>
  <si>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</si>
  <si>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</si>
  <si>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</si>
  <si>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</si>
  <si>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</si>
  <si>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</si>
  <si>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</si>
  <si>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</si>
  <si>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</si>
  <si>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</si>
  <si>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</si>
  <si>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</si>
  <si>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</si>
  <si>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</si>
  <si>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</si>
  <si>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</si>
  <si>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</si>
  <si>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</si>
  <si>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</si>
  <si>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</si>
  <si>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</si>
  <si>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</si>
  <si>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</si>
  <si>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</si>
  <si>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</si>
  <si>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</si>
  <si>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</si>
  <si>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</si>
  <si>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</si>
  <si>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</si>
  <si>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</si>
  <si>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</si>
  <si>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</si>
  <si>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</si>
  <si>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</si>
  <si>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</si>
  <si>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</si>
  <si>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</si>
  <si>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</si>
  <si>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</si>
  <si>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</si>
  <si>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</si>
  <si>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</si>
  <si>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</si>
  <si>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</si>
  <si>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</si>
  <si>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</si>
  <si>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</si>
  <si>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</si>
  <si>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</si>
  <si>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</si>
  <si>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</si>
  <si>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</si>
  <si>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</si>
  <si>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</si>
  <si>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</si>
  <si>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</si>
  <si>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</si>
  <si>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</si>
  <si>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</si>
  <si>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</si>
  <si>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</si>
  <si>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</si>
  <si>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</si>
  <si>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</si>
  <si>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</si>
  <si>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</si>
  <si>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</si>
  <si>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</si>
  <si>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</si>
  <si>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</si>
  <si>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</si>
  <si>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</si>
  <si>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</si>
  <si>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</si>
  <si>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</si>
  <si>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</si>
  <si>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</si>
  <si>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</si>
  <si>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</si>
  <si>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</si>
  <si>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</si>
  <si>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</si>
  <si>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</si>
  <si>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</si>
  <si>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</si>
  <si>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</si>
  <si>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</si>
  <si>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</si>
  <si>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</si>
  <si>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</si>
  <si>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</si>
  <si>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</si>
  <si>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</si>
  <si>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</si>
  <si>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</si>
  <si>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</si>
  <si>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</si>
  <si>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</si>
  <si>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</si>
  <si>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</si>
  <si>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</si>
  <si>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</si>
  <si>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</si>
  <si>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</si>
  <si>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</si>
  <si>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</si>
  <si>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</si>
  <si>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</si>
  <si>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</si>
  <si>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</si>
  <si>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</si>
  <si>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</si>
  <si>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</si>
  <si>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</si>
  <si>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</si>
  <si>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</si>
  <si>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</si>
  <si>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</si>
  <si>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</si>
  <si>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</si>
  <si>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</si>
  <si>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</si>
  <si>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</si>
  <si>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</si>
  <si>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</si>
  <si>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</si>
  <si>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</si>
  <si>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</si>
  <si>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</si>
  <si>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</si>
  <si>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</si>
  <si>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</si>
  <si>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</si>
  <si>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</si>
  <si>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</si>
  <si>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</si>
  <si>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</si>
  <si>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</si>
  <si>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</si>
  <si>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</si>
  <si>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</si>
  <si>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</si>
  <si>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</si>
  <si>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</si>
  <si>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</si>
  <si>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</si>
  <si>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</si>
  <si>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</si>
  <si>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</si>
  <si>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</si>
  <si>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</si>
  <si>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</si>
  <si>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</si>
  <si>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</si>
  <si>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</si>
  <si>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</si>
  <si>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</si>
  <si>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</si>
  <si>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</si>
  <si>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</si>
  <si>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</si>
  <si>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</si>
  <si>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</si>
  <si>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</si>
  <si>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</si>
  <si>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</si>
  <si>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</si>
  <si>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</si>
  <si>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</si>
  <si>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</si>
  <si>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</si>
  <si>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</si>
  <si>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</si>
  <si>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</si>
  <si>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</si>
  <si>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</si>
  <si>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</si>
  <si>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</si>
  <si>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</si>
  <si>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</si>
  <si>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</si>
  <si>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</si>
  <si>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</si>
  <si>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</si>
  <si>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</si>
  <si>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</si>
  <si>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</si>
  <si>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</si>
  <si>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</si>
  <si>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</si>
  <si>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</si>
  <si>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</si>
  <si>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</si>
  <si>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</si>
  <si>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</si>
  <si>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</si>
  <si>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</si>
  <si>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</si>
  <si>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</si>
  <si>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</si>
  <si>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</si>
  <si>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</si>
  <si>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</si>
  <si>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</si>
  <si>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</si>
  <si>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</si>
  <si>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</si>
  <si>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</si>
  <si>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</si>
  <si>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</si>
  <si>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</si>
  <si>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</si>
  <si>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</si>
  <si>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</si>
  <si>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</si>
  <si>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</si>
  <si>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</si>
  <si>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</si>
  <si>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</si>
  <si>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</si>
  <si>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</si>
  <si>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</si>
  <si>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</si>
  <si>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</si>
  <si>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</si>
  <si>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</si>
  <si>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</si>
  <si>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</si>
  <si>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</si>
  <si>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</si>
  <si>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</si>
  <si>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</si>
  <si>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</si>
  <si>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</si>
  <si>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</si>
  <si>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</si>
  <si>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</si>
  <si>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</si>
  <si>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</si>
  <si>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</si>
  <si>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</si>
  <si>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</si>
  <si>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</si>
  <si>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</si>
  <si>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</si>
  <si>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</si>
  <si>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</si>
  <si>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</si>
  <si>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</si>
  <si>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</si>
  <si>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</si>
  <si>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</si>
  <si>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</si>
  <si>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</si>
  <si>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</si>
  <si>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</si>
  <si>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</si>
  <si>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</si>
  <si>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</si>
  <si>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</si>
  <si>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</si>
  <si>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</si>
  <si>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</si>
  <si>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</si>
  <si>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</si>
  <si>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</si>
  <si>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</si>
  <si>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</si>
  <si>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</si>
  <si>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</si>
  <si>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</si>
  <si>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</si>
  <si>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</si>
  <si>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</si>
  <si>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</si>
  <si>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</si>
  <si>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</si>
  <si>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</si>
  <si>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</si>
  <si>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</si>
  <si>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</si>
  <si>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</si>
  <si>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</si>
  <si>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</si>
  <si>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</si>
  <si>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</si>
  <si>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</si>
  <si>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</si>
  <si>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</si>
  <si>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</si>
  <si>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</si>
  <si>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</si>
  <si>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</si>
  <si>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</si>
  <si>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</si>
  <si>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</si>
  <si>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</si>
  <si>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</si>
  <si>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</si>
  <si>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</si>
  <si>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</si>
  <si>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</si>
  <si>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</si>
  <si>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</si>
  <si>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</si>
  <si>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</si>
  <si>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</si>
  <si>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</si>
  <si>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</si>
  <si>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</si>
  <si>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</si>
  <si>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</si>
  <si>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</si>
  <si>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</si>
  <si>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</si>
  <si>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</si>
  <si>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</si>
  <si>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</si>
  <si>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</si>
  <si>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</si>
  <si>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</si>
  <si>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</si>
  <si>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</si>
  <si>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</si>
  <si>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</si>
  <si>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</si>
  <si>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</si>
  <si>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</si>
  <si>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</si>
  <si>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</si>
  <si>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</si>
  <si>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</si>
  <si>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</si>
  <si>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</si>
  <si>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</si>
  <si>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</si>
  <si>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</si>
  <si>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</si>
  <si>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</si>
  <si>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</si>
  <si>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</si>
  <si>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</si>
  <si>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</si>
  <si>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</si>
  <si>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</si>
  <si>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</si>
  <si>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</si>
  <si>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</si>
  <si>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</si>
  <si>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</si>
  <si>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</si>
  <si>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</si>
  <si>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</si>
  <si>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</si>
  <si>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</si>
  <si>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</si>
  <si>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</si>
  <si>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</si>
  <si>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</si>
  <si>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</si>
  <si>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</si>
  <si>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</si>
  <si>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</si>
  <si>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</si>
  <si>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</si>
  <si>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</si>
  <si>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</si>
  <si>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</si>
  <si>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</si>
  <si>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</si>
  <si>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</si>
  <si>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</si>
  <si>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</si>
  <si>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</si>
  <si>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</si>
  <si>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</si>
  <si>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</si>
  <si>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</si>
  <si>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</si>
  <si>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</si>
  <si>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</si>
  <si>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</si>
  <si>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</si>
  <si>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</si>
  <si>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</si>
  <si>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</si>
  <si>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</si>
  <si>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</si>
  <si>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</si>
  <si>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</si>
  <si>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</si>
  <si>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</si>
  <si>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</si>
  <si>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</si>
  <si>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</si>
  <si>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</si>
  <si>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</si>
  <si>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</si>
  <si>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</si>
  <si>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</si>
  <si>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</si>
  <si>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</si>
  <si>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</si>
  <si>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</si>
  <si>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</si>
  <si>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</si>
  <si>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</si>
  <si>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</si>
  <si>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</si>
  <si>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</si>
  <si>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</si>
  <si>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</si>
  <si>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</si>
  <si>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</si>
  <si>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</si>
  <si>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</si>
  <si>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</si>
  <si>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</si>
  <si>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</si>
  <si>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</si>
  <si>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</si>
  <si>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</si>
  <si>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</si>
  <si>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</si>
  <si>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</si>
  <si>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</si>
  <si>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</si>
  <si>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</si>
  <si>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</si>
  <si>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</si>
  <si>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</si>
  <si>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</si>
  <si>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</si>
  <si>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</si>
  <si>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</si>
  <si>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</si>
  <si>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</si>
  <si>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</si>
  <si>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</si>
  <si>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</si>
  <si>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</si>
  <si>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</si>
  <si>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</si>
  <si>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</si>
  <si>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</si>
  <si>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</si>
  <si>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</si>
  <si>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</si>
  <si>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</si>
  <si>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</si>
  <si>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</si>
  <si>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</si>
  <si>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</si>
  <si>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</si>
  <si>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</si>
  <si>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</si>
  <si>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</si>
  <si>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</si>
  <si>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</si>
  <si>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</si>
  <si>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</si>
  <si>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</si>
  <si>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</si>
  <si>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</si>
  <si>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</si>
  <si>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</si>
  <si>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</si>
  <si>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</si>
  <si>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</si>
  <si>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</si>
  <si>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</si>
  <si>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</si>
  <si>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</si>
  <si>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</si>
  <si>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</si>
  <si>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</si>
  <si>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</si>
  <si>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</si>
  <si>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</si>
  <si>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</si>
  <si>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</si>
  <si>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</si>
  <si>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</si>
  <si>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</si>
  <si>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</si>
  <si>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</si>
  <si>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</si>
  <si>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</si>
  <si>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</si>
  <si>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</si>
  <si>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</si>
  <si>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</si>
  <si>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</si>
  <si>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</si>
  <si>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</si>
  <si>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</si>
  <si>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</si>
  <si>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</si>
  <si>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</si>
  <si>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</si>
  <si>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</si>
  <si>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</si>
  <si>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</si>
  <si>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</si>
  <si>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</si>
  <si>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</si>
  <si>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</si>
  <si>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</si>
  <si>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</si>
  <si>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</si>
  <si>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</si>
  <si>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</si>
  <si>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</si>
  <si>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</si>
  <si>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</si>
  <si>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</si>
  <si>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</si>
  <si>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</si>
  <si>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</si>
  <si>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</si>
  <si>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</si>
  <si>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</si>
  <si>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</si>
  <si>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</si>
  <si>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</si>
  <si>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</si>
  <si>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</si>
  <si>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</si>
  <si>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</si>
  <si>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</si>
  <si>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</si>
  <si>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</si>
  <si>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</si>
  <si>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</si>
  <si>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</si>
  <si>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</si>
  <si>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</si>
  <si>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</si>
  <si>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</si>
  <si>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</si>
  <si>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</si>
  <si>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</si>
  <si>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</si>
  <si>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</si>
  <si>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</si>
  <si>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</si>
  <si>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</si>
  <si>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</si>
  <si>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</si>
  <si>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</si>
  <si>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</si>
  <si>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</si>
  <si>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</si>
  <si>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</si>
  <si>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</si>
  <si>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</si>
  <si>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</si>
  <si>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</si>
  <si>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</si>
  <si>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</si>
  <si>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</si>
  <si>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</si>
  <si>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</si>
  <si>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</si>
  <si>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</si>
  <si>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</si>
  <si>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</si>
  <si>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</si>
  <si>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</si>
  <si>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</si>
  <si>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</si>
  <si>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</si>
  <si>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</si>
  <si>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</si>
  <si>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</si>
  <si>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</si>
  <si>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</si>
  <si>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</si>
  <si>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</si>
  <si>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</si>
  <si>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</si>
  <si>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</si>
  <si>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</si>
  <si>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</si>
  <si>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</si>
  <si>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</si>
  <si>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</si>
  <si>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</si>
  <si>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</si>
  <si>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</si>
  <si>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</si>
  <si>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</si>
  <si>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</si>
  <si>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</si>
  <si>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</si>
  <si>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</si>
  <si>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</si>
  <si>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</si>
  <si>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</si>
  <si>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</si>
  <si>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</si>
  <si>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</si>
  <si>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</si>
  <si>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</si>
  <si>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</si>
  <si>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</si>
  <si>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</si>
  <si>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</si>
  <si>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</si>
  <si>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</si>
  <si>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</si>
  <si>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</si>
  <si>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</si>
  <si>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</si>
  <si>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</si>
  <si>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</si>
  <si>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</si>
  <si>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</si>
  <si>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</si>
  <si>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</si>
  <si>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</si>
  <si>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</si>
  <si>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</si>
  <si>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</si>
  <si>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</si>
  <si>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</si>
  <si>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</si>
  <si>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</si>
  <si>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</si>
  <si>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</si>
  <si>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</si>
  <si>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</si>
  <si>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</si>
  <si>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</si>
  <si>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</si>
  <si>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</si>
  <si>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</si>
  <si>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</si>
  <si>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</si>
  <si>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</si>
  <si>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</si>
  <si>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</si>
  <si>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</si>
  <si>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</si>
  <si>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</si>
  <si>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</si>
  <si>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</si>
  <si>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</si>
  <si>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</si>
  <si>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</si>
  <si>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</si>
  <si>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</si>
  <si>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</si>
  <si>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</si>
  <si>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</si>
  <si>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</si>
  <si>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</si>
  <si>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</si>
  <si>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</si>
  <si>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</si>
  <si>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</si>
  <si>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</si>
  <si>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</si>
  <si>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</si>
  <si>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</si>
  <si>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</si>
  <si>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</si>
  <si>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</si>
  <si>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</si>
  <si>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</si>
  <si>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</si>
  <si>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</si>
  <si>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</si>
  <si>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</si>
  <si>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</si>
  <si>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</si>
  <si>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</si>
  <si>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</si>
  <si>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</si>
  <si>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</si>
  <si>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</si>
  <si>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</si>
  <si>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</si>
  <si>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</si>
  <si>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</si>
  <si>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</si>
  <si>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</si>
  <si>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</si>
  <si>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</si>
  <si>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</si>
  <si>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</si>
  <si>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</si>
  <si>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</si>
  <si>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</si>
  <si>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</si>
  <si>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</si>
  <si>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</si>
  <si>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</si>
  <si>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</si>
  <si>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</si>
  <si>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</si>
  <si>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</si>
  <si>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</si>
  <si>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</si>
  <si>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</si>
  <si>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</si>
  <si>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</si>
  <si>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</si>
  <si>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</si>
  <si>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</si>
  <si>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</si>
  <si>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</si>
  <si>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</si>
  <si>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</si>
  <si>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</si>
  <si>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</si>
  <si>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</si>
  <si>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</si>
  <si>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</si>
  <si>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</si>
  <si>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</si>
  <si>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</si>
  <si>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</si>
  <si>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</si>
  <si>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</si>
  <si>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</si>
  <si>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</si>
  <si>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</si>
  <si>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</si>
  <si>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</si>
  <si>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</si>
  <si>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</si>
  <si>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</si>
  <si>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</si>
  <si>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</si>
  <si>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</si>
  <si>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</si>
  <si>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</si>
  <si>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</si>
  <si>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</si>
  <si>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</si>
  <si>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</si>
  <si>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</si>
  <si>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</si>
  <si>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</si>
  <si>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</si>
  <si>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</si>
  <si>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</si>
  <si>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</si>
  <si>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</si>
  <si>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</si>
  <si>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</si>
  <si>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</si>
  <si>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</si>
  <si>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</si>
  <si>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</si>
  <si>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</si>
  <si>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</si>
  <si>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</si>
  <si>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</si>
  <si>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</si>
  <si>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</si>
  <si>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</si>
  <si>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</si>
  <si>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</si>
  <si>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</si>
  <si>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</si>
  <si>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</si>
  <si>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</si>
  <si>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</si>
  <si>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</si>
  <si>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</si>
  <si>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</si>
  <si>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</si>
  <si>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</si>
  <si>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</si>
  <si>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</si>
  <si>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</si>
  <si>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</si>
  <si>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</si>
  <si>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</si>
  <si>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</si>
  <si>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</si>
  <si>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</si>
  <si>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</si>
  <si>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</si>
  <si>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</si>
  <si>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</si>
  <si>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</si>
  <si>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</si>
  <si>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</si>
  <si>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</si>
  <si>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</si>
  <si>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</si>
  <si>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</si>
  <si>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</si>
  <si>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</si>
  <si>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</si>
  <si>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</si>
  <si>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</si>
  <si>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</si>
  <si>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</si>
  <si>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</si>
  <si>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</si>
  <si>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</si>
  <si>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</si>
  <si>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</si>
  <si>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</si>
  <si>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</si>
  <si>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</si>
  <si>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</si>
  <si>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</si>
  <si>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</si>
  <si>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</si>
  <si>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</si>
  <si>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</si>
  <si>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</si>
  <si>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</si>
  <si>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</si>
  <si>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</si>
  <si>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</si>
  <si>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</si>
  <si>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</si>
  <si>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</si>
  <si>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</si>
  <si>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</si>
  <si>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</si>
  <si>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</si>
  <si>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</si>
  <si>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</si>
  <si>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</si>
  <si>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</si>
  <si>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</si>
  <si>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</si>
  <si>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</si>
  <si>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</si>
  <si>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</si>
  <si>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</si>
  <si>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</si>
  <si>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</si>
  <si>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</si>
  <si>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</si>
  <si>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</si>
  <si>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</si>
  <si>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</si>
  <si>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</si>
  <si>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</si>
  <si>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</si>
  <si>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</si>
  <si>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</si>
  <si>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</si>
  <si>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</si>
  <si>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</si>
  <si>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</si>
  <si>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</si>
  <si>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</si>
  <si>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</si>
  <si>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</si>
  <si>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</si>
  <si>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</si>
  <si>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</si>
  <si>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</si>
  <si>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</si>
  <si>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</si>
  <si>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</si>
  <si>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</si>
  <si>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</si>
  <si>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</si>
  <si>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</si>
  <si>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</si>
  <si>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</si>
  <si>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</si>
  <si>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</si>
  <si>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</si>
  <si>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</si>
  <si>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</si>
  <si>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</si>
  <si>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</si>
  <si>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</si>
  <si>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</si>
  <si>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</si>
  <si>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</si>
  <si>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</si>
  <si>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</si>
  <si>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</si>
  <si>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</si>
  <si>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</si>
  <si>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</si>
  <si>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</si>
  <si>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</si>
  <si>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</si>
  <si>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</si>
  <si>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</si>
  <si>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</si>
  <si>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</si>
  <si>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</si>
  <si>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</si>
  <si>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</si>
  <si>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</si>
  <si>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</si>
  <si>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</si>
  <si>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</si>
  <si>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</si>
  <si>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</si>
  <si>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</si>
  <si>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</si>
  <si>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</si>
  <si>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</si>
  <si>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</si>
  <si>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</si>
  <si>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</si>
  <si>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</si>
  <si>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</si>
  <si>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</si>
  <si>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</si>
  <si>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</si>
  <si>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</si>
  <si>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</si>
  <si>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</si>
  <si>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</si>
  <si>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</si>
  <si>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</si>
  <si>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</si>
  <si>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</si>
  <si>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</si>
  <si>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</si>
  <si>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</si>
  <si>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</si>
  <si>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</si>
  <si>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</si>
  <si>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</si>
  <si>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</si>
  <si>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</si>
  <si>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</si>
  <si>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</si>
  <si>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</si>
  <si>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</si>
  <si>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</si>
  <si>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</si>
  <si>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</si>
  <si>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</si>
  <si>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</si>
  <si>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</si>
  <si>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</si>
  <si>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</si>
  <si>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</si>
  <si>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</si>
  <si>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</si>
  <si>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</si>
  <si>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</si>
  <si>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</si>
  <si>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</si>
  <si>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</si>
  <si>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</si>
  <si>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</si>
  <si>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</si>
  <si>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</si>
  <si>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</si>
  <si>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</si>
  <si>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</si>
  <si>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</si>
  <si>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</si>
  <si>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</si>
  <si>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</si>
  <si>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</si>
  <si>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</si>
  <si>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</si>
  <si>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</si>
  <si>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</si>
  <si>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</si>
  <si>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</si>
  <si>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</si>
  <si>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</si>
  <si>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</si>
  <si>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</si>
  <si>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</si>
  <si>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</si>
  <si>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</si>
  <si>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</si>
  <si>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</si>
  <si>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</si>
  <si>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</si>
  <si>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</si>
  <si>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</si>
  <si>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</si>
  <si>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</si>
  <si>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</si>
  <si>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</si>
  <si>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</si>
  <si>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</si>
  <si>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</si>
  <si>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</si>
  <si>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</si>
  <si>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</si>
  <si>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</si>
  <si>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</si>
  <si>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</si>
  <si>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</si>
  <si>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</si>
  <si>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</si>
  <si>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</si>
  <si>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</si>
  <si>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</si>
  <si>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</si>
  <si>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</si>
  <si>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</si>
  <si>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</si>
  <si>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</si>
  <si>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</si>
  <si>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</si>
  <si>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</si>
  <si>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</si>
  <si>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</si>
  <si>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</si>
  <si>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</si>
  <si>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</si>
  <si>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</si>
  <si>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</si>
  <si>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</si>
  <si>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</si>
  <si>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</si>
  <si>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</si>
  <si>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</si>
  <si>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</si>
  <si>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</si>
  <si>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</si>
  <si>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</si>
  <si>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</si>
  <si>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</si>
  <si>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</si>
  <si>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</si>
  <si>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</si>
  <si>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</si>
  <si>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</si>
  <si>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</si>
  <si>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</si>
  <si>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</si>
  <si>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</si>
  <si>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</si>
  <si>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</si>
  <si>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</si>
  <si>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</si>
  <si>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</si>
  <si>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</si>
  <si>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</si>
  <si>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</si>
  <si>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</si>
  <si>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</si>
  <si>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</si>
  <si>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</si>
  <si>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</si>
  <si>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</si>
  <si>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</si>
  <si>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</si>
  <si>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</si>
  <si>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</si>
  <si>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</si>
  <si>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</si>
  <si>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</si>
  <si>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</si>
  <si>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</si>
  <si>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</si>
  <si>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</si>
  <si>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</si>
  <si>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</si>
  <si>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</si>
  <si>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</si>
  <si>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</si>
  <si>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</si>
  <si>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</si>
  <si>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</si>
  <si>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</si>
  <si>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</si>
  <si>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</si>
  <si>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</si>
  <si>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</si>
  <si>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</si>
  <si>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</si>
  <si>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</si>
  <si>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</si>
  <si>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</si>
  <si>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</si>
  <si>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</si>
  <si>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</si>
  <si>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</si>
  <si>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</si>
  <si>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</si>
  <si>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</si>
  <si>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</si>
  <si>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</si>
  <si>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</si>
  <si>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</si>
  <si>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</si>
  <si>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</si>
  <si>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</si>
  <si>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</si>
  <si>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</si>
  <si>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</si>
  <si>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</si>
  <si>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</si>
  <si>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</si>
  <si>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</si>
  <si>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</si>
  <si>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</si>
  <si>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</si>
  <si>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</si>
  <si>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</si>
  <si>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</si>
  <si>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</si>
  <si>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</si>
  <si>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</si>
  <si>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</si>
  <si>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</si>
  <si>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</si>
  <si>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</si>
  <si>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</si>
  <si>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</si>
  <si>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</si>
  <si>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</si>
  <si>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</si>
  <si>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</si>
  <si>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</si>
  <si>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</si>
  <si>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</si>
  <si>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</si>
  <si>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</si>
  <si>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</si>
  <si>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</si>
  <si>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</si>
  <si>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</si>
  <si>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</si>
  <si>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</si>
  <si>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</si>
  <si>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</si>
  <si>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</si>
  <si>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</si>
  <si>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</si>
  <si>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</si>
  <si>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</si>
  <si>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</si>
  <si>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</si>
  <si>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</si>
  <si>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</si>
  <si>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</si>
  <si>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</si>
  <si>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</si>
  <si>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</si>
  <si>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</si>
  <si>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</si>
  <si>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</si>
  <si>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</si>
  <si>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</si>
  <si>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</si>
  <si>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</si>
  <si>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</si>
  <si>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</si>
  <si>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</si>
  <si>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</si>
  <si>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</si>
  <si>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</si>
  <si>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</si>
  <si>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</si>
  <si>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</si>
  <si>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</si>
  <si>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</si>
  <si>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</si>
  <si>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</si>
  <si>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</si>
  <si>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</si>
  <si>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</si>
  <si>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</si>
  <si>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</si>
  <si>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</si>
  <si>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</si>
  <si>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</si>
  <si>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</si>
  <si>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</si>
  <si>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</si>
  <si>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</si>
  <si>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</si>
  <si>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</si>
  <si>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</si>
  <si>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</si>
  <si>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</si>
  <si>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</si>
  <si>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</si>
  <si>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</si>
  <si>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</si>
  <si>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</si>
  <si>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</si>
  <si>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</si>
  <si>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</si>
  <si>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</si>
  <si>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</si>
  <si>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</si>
  <si>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</si>
  <si>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</si>
  <si>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</si>
  <si>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</si>
  <si>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</si>
  <si>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</si>
  <si>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</si>
  <si>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</si>
  <si>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</si>
  <si>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</si>
  <si>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</si>
  <si>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</si>
  <si>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</si>
  <si>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</si>
  <si>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</si>
  <si>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</si>
  <si>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</si>
  <si>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</si>
  <si>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</si>
  <si>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</si>
  <si>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</si>
  <si>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</si>
  <si>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</si>
  <si>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</si>
  <si>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</si>
  <si>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</si>
  <si>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</si>
  <si>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</si>
  <si>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</si>
  <si>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</si>
  <si>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</si>
  <si>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</si>
  <si>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</si>
  <si>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</si>
  <si>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</si>
  <si>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</si>
  <si>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</si>
  <si>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</si>
  <si>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</si>
  <si>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</si>
  <si>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</si>
  <si>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</si>
  <si>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</si>
  <si>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</si>
  <si>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</si>
  <si>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</si>
  <si>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</si>
  <si>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</si>
  <si>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</si>
  <si>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</si>
  <si>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</si>
  <si>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</si>
  <si>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</si>
  <si>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</si>
  <si>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</si>
  <si>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</si>
  <si>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</si>
  <si>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</si>
  <si>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</si>
  <si>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</si>
  <si>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</si>
  <si>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</si>
  <si>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</si>
  <si>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</si>
  <si>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</si>
  <si>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</si>
  <si>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</si>
  <si>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</si>
  <si>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</si>
  <si>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</si>
  <si>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</si>
  <si>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</si>
  <si>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</si>
  <si>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</si>
  <si>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</si>
  <si>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</si>
  <si>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</si>
  <si>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</si>
  <si>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</si>
  <si>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</si>
  <si>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</si>
  <si>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</si>
  <si>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</si>
  <si>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</si>
  <si>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</si>
  <si>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</si>
  <si>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</si>
  <si>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</si>
  <si>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</si>
  <si>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</si>
  <si>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</si>
  <si>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</si>
  <si>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</si>
  <si>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</si>
  <si>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</si>
  <si>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</si>
  <si>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</si>
  <si>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</si>
  <si>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</si>
  <si>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</si>
  <si>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</si>
  <si>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</si>
  <si>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</si>
  <si>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</si>
  <si>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</si>
  <si>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</si>
  <si>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</si>
  <si>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</si>
  <si>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</si>
  <si>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</si>
  <si>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</si>
  <si>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</si>
  <si>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</si>
  <si>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</si>
  <si>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</si>
  <si>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</si>
  <si>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</si>
  <si>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</si>
  <si>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</si>
  <si>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</si>
  <si>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</si>
  <si>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</si>
  <si>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</si>
  <si>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</si>
  <si>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</si>
  <si>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</si>
  <si>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</si>
  <si>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</si>
  <si>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</si>
  <si>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</si>
  <si>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</si>
  <si>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</si>
  <si>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</si>
  <si>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</si>
  <si>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</si>
  <si>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</si>
  <si>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</si>
  <si>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</si>
  <si>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</si>
  <si>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</si>
  <si>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</si>
  <si>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</si>
  <si>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</si>
  <si>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</si>
  <si>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</si>
  <si>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</si>
  <si>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</si>
  <si>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</si>
  <si>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</si>
  <si>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</si>
  <si>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</si>
  <si>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</si>
  <si>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</si>
  <si>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</si>
  <si>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</si>
  <si>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</si>
  <si>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</si>
  <si>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</si>
  <si>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</si>
  <si>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</si>
  <si>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</si>
  <si>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</si>
  <si>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</si>
  <si>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</si>
  <si>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</si>
  <si>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</si>
  <si>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</si>
  <si>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</si>
  <si>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</si>
  <si>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</si>
  <si>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</si>
  <si>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</si>
  <si>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</si>
  <si>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</si>
  <si>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</si>
  <si>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</si>
  <si>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</si>
  <si>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</si>
  <si>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</si>
  <si>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</si>
  <si>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</si>
  <si>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</si>
  <si>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</si>
  <si>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</si>
  <si>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</si>
  <si>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</si>
  <si>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</si>
  <si>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</si>
  <si>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</si>
  <si>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</si>
  <si>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</si>
  <si>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</si>
  <si>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</si>
  <si>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</si>
  <si>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</si>
  <si>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</si>
  <si>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</si>
  <si>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</si>
  <si>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</si>
  <si>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</si>
  <si>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</si>
  <si>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</si>
  <si>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</si>
  <si>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</si>
  <si>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</si>
  <si>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</si>
  <si>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</si>
  <si>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</si>
  <si>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</si>
  <si>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</si>
  <si>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</si>
  <si>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</si>
  <si>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</si>
  <si>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</si>
  <si>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</si>
  <si>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</si>
  <si>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</si>
  <si>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</si>
  <si>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</si>
  <si>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</si>
  <si>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</si>
  <si>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</si>
  <si>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</si>
  <si>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</si>
  <si>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</si>
  <si>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</si>
  <si>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</si>
  <si>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</si>
  <si>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</si>
  <si>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</si>
  <si>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</si>
  <si>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</si>
  <si>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</si>
  <si>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</si>
  <si>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</si>
  <si>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</si>
  <si>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</si>
  <si>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</si>
  <si>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</si>
  <si>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</si>
  <si>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</si>
  <si>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</si>
  <si>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</si>
  <si>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</si>
  <si>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</si>
  <si>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</si>
  <si>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</si>
  <si>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</si>
  <si>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</si>
  <si>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</si>
  <si>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</si>
  <si>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</si>
  <si>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</si>
  <si>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</si>
  <si>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</si>
  <si>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</si>
  <si>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</si>
  <si>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</si>
  <si>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</si>
  <si>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</si>
  <si>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</si>
  <si>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</si>
  <si>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</si>
  <si>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</si>
  <si>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</si>
  <si>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</si>
  <si>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</si>
  <si>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</si>
  <si>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</si>
  <si>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</si>
  <si>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</si>
  <si>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</si>
  <si>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</si>
  <si>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</si>
  <si>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</si>
  <si>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</si>
  <si>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</si>
  <si>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</si>
  <si>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</si>
  <si>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</si>
  <si>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</si>
  <si>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</si>
  <si>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</si>
  <si>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</si>
  <si>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</si>
  <si>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</si>
  <si>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</si>
  <si>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</si>
  <si>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</si>
  <si>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</si>
  <si>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</si>
  <si>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</si>
  <si>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</si>
  <si>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</si>
  <si>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</si>
  <si>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</si>
  <si>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</si>
  <si>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</si>
  <si>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</si>
  <si>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</si>
  <si>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</si>
  <si>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</si>
  <si>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</si>
  <si>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</si>
  <si>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</si>
  <si>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</si>
  <si>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</si>
  <si>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</si>
  <si>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</si>
  <si>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</si>
  <si>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</si>
  <si>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</si>
  <si>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</si>
  <si>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</si>
  <si>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</si>
  <si>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</si>
  <si>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</si>
  <si>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</si>
  <si>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</si>
  <si>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</si>
  <si>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</si>
  <si>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</si>
  <si>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</si>
  <si>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</si>
  <si>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</si>
  <si>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</si>
  <si>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</si>
  <si>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</si>
  <si>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</si>
  <si>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</si>
  <si>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</si>
  <si>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</si>
  <si>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</si>
  <si>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</si>
  <si>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</si>
  <si>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</si>
  <si>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</si>
  <si>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</si>
  <si>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</si>
  <si>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</si>
  <si>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</si>
  <si>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</si>
  <si>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</si>
  <si>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</si>
  <si>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</si>
  <si>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</si>
  <si>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</si>
  <si>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</si>
  <si>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</si>
  <si>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</si>
  <si>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</si>
  <si>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</si>
  <si>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</si>
  <si>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</si>
  <si>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</si>
  <si>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</si>
  <si>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</si>
  <si>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</si>
  <si>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</si>
  <si>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</si>
  <si>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</si>
  <si>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</si>
  <si>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</si>
  <si>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</si>
  <si>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</si>
  <si>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</si>
  <si>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</si>
  <si>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</si>
  <si>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</si>
  <si>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</si>
  <si>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</si>
  <si>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</si>
  <si>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</si>
  <si>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</si>
  <si>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</si>
  <si>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</si>
  <si>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</si>
  <si>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</si>
  <si>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</si>
  <si>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</si>
  <si>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</si>
  <si>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</si>
  <si>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</si>
  <si>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</si>
  <si>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</si>
  <si>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</si>
  <si>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</si>
  <si>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</si>
  <si>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</si>
  <si>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</si>
  <si>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</si>
  <si>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</si>
  <si>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</si>
  <si>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</si>
  <si>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</si>
  <si>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</si>
  <si>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</si>
  <si>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</si>
  <si>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</si>
  <si>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</si>
  <si>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</si>
  <si>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</si>
  <si>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</si>
  <si>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</si>
  <si>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</si>
  <si>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</si>
  <si>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</si>
  <si>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</si>
  <si>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</si>
  <si>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</si>
  <si>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</si>
  <si>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</si>
  <si>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</si>
  <si>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</si>
  <si>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</si>
  <si>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</si>
  <si>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</si>
  <si>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</si>
  <si>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</si>
  <si>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</si>
  <si>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</si>
  <si>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</si>
  <si>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</si>
  <si>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</si>
  <si>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</si>
  <si>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</si>
  <si>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</si>
  <si>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</si>
  <si>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</si>
  <si>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</si>
  <si>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</si>
  <si>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</si>
  <si>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</si>
  <si>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</si>
  <si>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</si>
  <si>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</si>
  <si>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</si>
  <si>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</si>
  <si>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</si>
  <si>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</si>
  <si>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</si>
  <si>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</si>
  <si>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</si>
  <si>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</si>
  <si>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</si>
  <si>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</si>
  <si>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</si>
  <si>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</si>
  <si>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</si>
  <si>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</si>
  <si>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</si>
  <si>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</si>
  <si>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</si>
  <si>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</si>
  <si>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</si>
  <si>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</si>
  <si>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</si>
  <si>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</si>
  <si>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</si>
  <si>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</si>
  <si>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</si>
  <si>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</si>
  <si>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</si>
  <si>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</si>
  <si>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</si>
  <si>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</si>
  <si>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</si>
  <si>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</si>
  <si>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</si>
  <si>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</si>
  <si>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</si>
  <si>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</si>
  <si>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</si>
  <si>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</si>
  <si>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</si>
  <si>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</si>
  <si>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</si>
  <si>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</si>
  <si>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</si>
  <si>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</si>
  <si>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</si>
  <si>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</si>
  <si>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</si>
  <si>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</si>
  <si>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</si>
  <si>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</si>
  <si>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</si>
  <si>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</si>
  <si>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</si>
  <si>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</si>
  <si>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</si>
  <si>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</si>
  <si>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</si>
  <si>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</si>
  <si>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</si>
  <si>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</si>
  <si>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</si>
  <si>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</si>
  <si>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</si>
  <si>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</si>
  <si>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</si>
  <si>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</si>
  <si>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</si>
  <si>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</si>
  <si>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</si>
  <si>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</si>
  <si>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</si>
  <si>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</si>
  <si>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</si>
  <si>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</si>
  <si>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</si>
  <si>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</si>
  <si>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</si>
  <si>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</si>
  <si>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</si>
  <si>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</si>
  <si>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</si>
  <si>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</si>
  <si>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</si>
  <si>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</si>
  <si>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</si>
  <si>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</si>
  <si>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</si>
  <si>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</si>
  <si>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</si>
  <si>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</si>
  <si>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</si>
  <si>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</si>
  <si>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</si>
  <si>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</si>
  <si>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</si>
  <si>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</si>
  <si>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</si>
  <si>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</si>
  <si>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</si>
  <si>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</si>
  <si>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</si>
  <si>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</si>
  <si>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</si>
  <si>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</si>
  <si>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</si>
  <si>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</si>
  <si>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</si>
  <si>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</si>
  <si>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</si>
  <si>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</si>
  <si>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</si>
  <si>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</si>
  <si>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</si>
  <si>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</si>
  <si>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</si>
  <si>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</si>
  <si>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</si>
  <si>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</si>
  <si>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</si>
  <si>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</si>
  <si>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</si>
  <si>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</si>
  <si>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</si>
  <si>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</si>
  <si>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</si>
  <si>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</si>
  <si>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</si>
  <si>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</si>
  <si>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</si>
  <si>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</si>
  <si>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</si>
  <si>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</si>
  <si>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</si>
  <si>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</si>
  <si>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</si>
  <si>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</si>
  <si>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</si>
  <si>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</si>
  <si>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</si>
  <si>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</si>
  <si>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</si>
  <si>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</si>
  <si>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</si>
  <si>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</si>
  <si>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</si>
  <si>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</si>
  <si>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</si>
  <si>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</si>
  <si>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</si>
  <si>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</si>
  <si>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</si>
  <si>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</si>
  <si>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</si>
  <si>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</si>
  <si>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</si>
  <si>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</si>
  <si>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</si>
  <si>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</si>
  <si>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</si>
  <si>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</si>
  <si>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</si>
  <si>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</si>
  <si>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</si>
  <si>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</si>
  <si>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</si>
  <si>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</si>
  <si>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</si>
  <si>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</si>
  <si>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</si>
  <si>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</si>
  <si>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</si>
  <si>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</si>
  <si>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</si>
  <si>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</si>
  <si>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</si>
  <si>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</si>
  <si>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</si>
  <si>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</si>
  <si>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</si>
  <si>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</si>
  <si>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</si>
  <si>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</si>
  <si>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</si>
  <si>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</si>
  <si>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</si>
  <si>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</si>
  <si>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</si>
  <si>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</si>
  <si>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</si>
  <si>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</si>
  <si>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</si>
  <si>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</si>
  <si>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</si>
  <si>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</si>
  <si>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</si>
  <si>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</si>
  <si>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</si>
  <si>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</si>
  <si>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</si>
  <si>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</si>
  <si>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</si>
  <si>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</si>
  <si>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</si>
  <si>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</si>
  <si>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</si>
  <si>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</si>
  <si>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</si>
  <si>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</si>
  <si>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</si>
  <si>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</si>
  <si>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</si>
  <si>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</si>
  <si>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</si>
  <si>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</si>
  <si>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</si>
  <si>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</si>
  <si>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</si>
  <si>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</si>
  <si>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</si>
  <si>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</si>
  <si>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</si>
  <si>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</si>
  <si>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</si>
  <si>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</si>
  <si>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</si>
  <si>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</si>
  <si>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</si>
  <si>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</si>
  <si>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</si>
  <si>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</si>
  <si>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</si>
  <si>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</si>
  <si>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</si>
  <si>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</si>
  <si>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</si>
  <si>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</si>
  <si>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</si>
  <si>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</si>
  <si>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</si>
  <si>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</si>
  <si>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</si>
  <si>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</si>
  <si>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</si>
  <si>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</si>
  <si>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</si>
  <si>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</si>
  <si>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</si>
  <si>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</si>
  <si>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</si>
  <si>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</si>
  <si>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</si>
  <si>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</si>
  <si>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</si>
  <si>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</si>
  <si>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</si>
  <si>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</si>
  <si>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</si>
  <si>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</si>
  <si>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</si>
  <si>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</si>
  <si>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</si>
  <si>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</si>
  <si>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</si>
  <si>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</si>
  <si>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</si>
  <si>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</si>
  <si>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</si>
  <si>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</si>
  <si>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</si>
  <si>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</si>
  <si>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</si>
  <si>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</si>
  <si>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</si>
  <si>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</si>
  <si>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</si>
  <si>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</si>
  <si>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</si>
  <si>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</si>
  <si>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</si>
  <si>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</si>
  <si>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</si>
  <si>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</si>
  <si>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</si>
  <si>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</si>
  <si>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</si>
  <si>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</si>
  <si>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</si>
  <si>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</si>
  <si>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</si>
  <si>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</si>
  <si>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</si>
  <si>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</si>
  <si>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</si>
  <si>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</si>
  <si>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</si>
  <si>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</si>
  <si>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</si>
  <si>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</si>
  <si>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</si>
  <si>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</si>
  <si>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</si>
  <si>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</si>
  <si>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</si>
  <si>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</si>
  <si>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</si>
  <si>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</si>
  <si>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</si>
  <si>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</si>
  <si>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</si>
  <si>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</si>
  <si>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</si>
  <si>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</si>
  <si>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</si>
  <si>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</si>
  <si>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</si>
  <si>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</si>
  <si>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</si>
  <si>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</si>
  <si>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</si>
  <si>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</si>
  <si>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</si>
  <si>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</si>
  <si>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</si>
  <si>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</si>
  <si>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</si>
  <si>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</si>
  <si>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</si>
  <si>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</si>
  <si>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</si>
  <si>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</si>
  <si>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</si>
  <si>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</si>
  <si>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</si>
  <si>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</si>
  <si>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</si>
  <si>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</si>
  <si>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</si>
  <si>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</si>
  <si>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</si>
  <si>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</si>
  <si>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</si>
  <si>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</si>
  <si>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</si>
  <si>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</si>
  <si>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</si>
  <si>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</si>
  <si>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</si>
  <si>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</si>
  <si>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</si>
  <si>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</si>
  <si>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</si>
  <si>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</si>
  <si>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</si>
  <si>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</si>
  <si>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</si>
  <si>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</si>
  <si>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</si>
  <si>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</si>
  <si>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</si>
  <si>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</si>
  <si>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</si>
  <si>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</si>
  <si>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</si>
  <si>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</si>
  <si>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</si>
  <si>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</si>
  <si>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</si>
  <si>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</si>
  <si>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</si>
  <si>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</si>
  <si>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</si>
  <si>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</si>
  <si>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</si>
  <si>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</si>
  <si>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</si>
  <si>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</si>
  <si>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</si>
  <si>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</si>
  <si>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</si>
  <si>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</si>
  <si>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</si>
  <si>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</si>
  <si>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</si>
  <si>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</si>
  <si>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</si>
  <si>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</si>
  <si>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</si>
  <si>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</si>
  <si>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</si>
  <si>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</si>
  <si>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</si>
  <si>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</si>
  <si>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</si>
  <si>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</si>
  <si>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</si>
  <si>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</si>
  <si>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</si>
  <si>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</si>
  <si>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</si>
  <si>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</si>
  <si>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</si>
  <si>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</si>
  <si>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</si>
  <si>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</si>
  <si>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</si>
  <si>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</si>
  <si>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</si>
  <si>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</si>
  <si>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</si>
  <si>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</si>
  <si>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</si>
  <si>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</si>
  <si>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</si>
  <si>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</si>
  <si>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</si>
  <si>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</si>
  <si>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</si>
  <si>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</si>
  <si>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</si>
  <si>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</si>
  <si>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</si>
  <si>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</si>
  <si>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</si>
  <si>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</si>
  <si>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</si>
  <si>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</si>
  <si>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</si>
  <si>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</si>
  <si>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</si>
  <si>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</si>
  <si>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</si>
  <si>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</si>
  <si>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</si>
  <si>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</si>
  <si>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</si>
  <si>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</si>
  <si>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</si>
  <si>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</si>
  <si>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</si>
  <si>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</si>
  <si>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</si>
  <si>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</si>
  <si>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</si>
  <si>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</si>
  <si>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</si>
  <si>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</si>
  <si>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</si>
  <si>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</si>
  <si>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</si>
  <si>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</si>
  <si>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</si>
  <si>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</si>
  <si>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</si>
  <si>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</si>
  <si>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</si>
  <si>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</si>
  <si>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</si>
  <si>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</si>
  <si>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</si>
  <si>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</si>
  <si>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</si>
  <si>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</si>
  <si>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</si>
  <si>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</si>
  <si>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</si>
  <si>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</si>
  <si>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</si>
  <si>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</si>
  <si>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</si>
  <si>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</si>
  <si>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</si>
  <si>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</si>
  <si>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</si>
  <si>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</si>
  <si>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</si>
  <si>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</si>
  <si>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</si>
  <si>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</si>
  <si>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</si>
  <si>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</si>
  <si>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</si>
  <si>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</si>
  <si>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</si>
  <si>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</si>
  <si>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</si>
  <si>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</si>
  <si>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</si>
  <si>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</si>
  <si>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</si>
  <si>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</si>
  <si>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</si>
  <si>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</si>
  <si>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</si>
  <si>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</si>
  <si>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</si>
  <si>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</si>
  <si>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</si>
  <si>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</si>
  <si>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</si>
  <si>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</si>
  <si>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</si>
  <si>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</si>
  <si>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</si>
  <si>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</si>
  <si>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</si>
  <si>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</si>
  <si>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</si>
  <si>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</si>
  <si>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</si>
  <si>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</si>
  <si>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</si>
  <si>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</si>
  <si>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</si>
  <si>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</si>
  <si>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</si>
  <si>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</si>
  <si>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</si>
  <si>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</si>
  <si>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</si>
  <si>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</si>
  <si>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</si>
  <si>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</si>
  <si>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</si>
  <si>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</si>
  <si>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</si>
  <si>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</si>
  <si>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</si>
  <si>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</si>
  <si>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</si>
  <si>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</si>
  <si>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</si>
  <si>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</si>
  <si>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</si>
  <si>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</si>
  <si>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</si>
  <si>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</si>
  <si>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</si>
  <si>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</si>
  <si>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</si>
  <si>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</si>
  <si>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</si>
  <si>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</si>
  <si>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</si>
  <si>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</si>
  <si>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</si>
  <si>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</si>
  <si>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</si>
  <si>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</si>
  <si>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</si>
  <si>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</si>
  <si>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</si>
  <si>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</si>
  <si>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</si>
  <si>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</si>
  <si>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</si>
  <si>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</si>
  <si>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</si>
  <si>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</si>
  <si>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</si>
  <si>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</si>
  <si>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</si>
  <si>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</si>
  <si>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</si>
  <si>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</si>
  <si>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</si>
  <si>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</si>
  <si>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</si>
  <si>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</si>
  <si>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</si>
  <si>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</si>
  <si>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</si>
  <si>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</si>
  <si>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</si>
  <si>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</si>
  <si>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</si>
  <si>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</si>
  <si>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</si>
  <si>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</si>
  <si>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</si>
  <si>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</si>
  <si>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</si>
  <si>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</si>
  <si>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</si>
  <si>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</si>
  <si>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</si>
  <si>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</si>
  <si>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</si>
  <si>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</si>
  <si>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</si>
  <si>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</si>
  <si>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</si>
  <si>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</si>
  <si>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</si>
  <si>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</si>
  <si>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</si>
  <si>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</si>
  <si>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</si>
  <si>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</si>
  <si>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</si>
  <si>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</si>
  <si>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</si>
  <si>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</si>
  <si>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</si>
  <si>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</si>
  <si>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</si>
  <si>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</si>
  <si>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</si>
  <si>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</si>
  <si>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</si>
  <si>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</si>
  <si>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</si>
  <si>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</si>
  <si>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</si>
  <si>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</si>
  <si>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</si>
  <si>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</si>
  <si>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</si>
  <si>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</si>
  <si>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</si>
  <si>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</si>
  <si>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</si>
  <si>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</si>
  <si>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</si>
  <si>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</si>
  <si>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</si>
  <si>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</si>
  <si>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</si>
  <si>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</si>
  <si>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</si>
  <si>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</si>
  <si>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</si>
  <si>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</si>
  <si>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</si>
  <si>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</si>
  <si>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</si>
  <si>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</si>
  <si>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</si>
  <si>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</si>
  <si>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</si>
  <si>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</si>
  <si>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</si>
  <si>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</si>
  <si>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</si>
  <si>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</si>
  <si>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</si>
  <si>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</si>
  <si>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</si>
  <si>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</si>
  <si>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</si>
  <si>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</si>
  <si>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</si>
  <si>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</si>
  <si>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</si>
  <si>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</si>
  <si>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</si>
  <si>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</si>
  <si>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</si>
  <si>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</si>
  <si>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</si>
  <si>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</si>
  <si>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</si>
  <si>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</si>
  <si>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</si>
  <si>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</si>
  <si>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</si>
  <si>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</si>
  <si>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</si>
  <si>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</si>
  <si>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</si>
  <si>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</si>
  <si>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</si>
  <si>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</si>
  <si>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</si>
  <si>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</si>
  <si>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</si>
  <si>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</si>
  <si>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</si>
  <si>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</si>
  <si>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</si>
  <si>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</si>
  <si>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</si>
  <si>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</si>
  <si>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</si>
  <si>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</si>
  <si>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</si>
  <si>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</si>
  <si>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</si>
  <si>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</si>
  <si>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</si>
  <si>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</si>
  <si>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</si>
  <si>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</si>
  <si>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</si>
  <si>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</si>
  <si>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</si>
  <si>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</si>
  <si>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</si>
  <si>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</si>
  <si>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</si>
  <si>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</si>
  <si>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</si>
  <si>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</si>
  <si>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</si>
  <si>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</si>
  <si>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</si>
  <si>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</si>
  <si>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</si>
  <si>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</si>
  <si>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</si>
  <si>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</si>
  <si>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</si>
  <si>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</si>
  <si>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</si>
  <si>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</si>
  <si>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</si>
  <si>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</si>
  <si>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</si>
  <si>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</si>
  <si>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</si>
  <si>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</si>
  <si>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</si>
  <si>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</si>
  <si>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</si>
  <si>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</si>
  <si>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</si>
  <si>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</si>
  <si>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</si>
  <si>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</si>
  <si>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</si>
  <si>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</si>
  <si>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</si>
  <si>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</si>
  <si>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</si>
  <si>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</si>
  <si>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</si>
  <si>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</si>
  <si>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</si>
  <si>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</si>
  <si>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</si>
  <si>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</si>
  <si>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</si>
  <si>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</si>
  <si>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</si>
  <si>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</si>
  <si>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</si>
  <si>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</si>
  <si>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</si>
  <si>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</si>
  <si>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</si>
  <si>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</si>
  <si>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</si>
  <si>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</si>
  <si>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</si>
  <si>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</si>
  <si>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</si>
  <si>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</si>
  <si>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</si>
  <si>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</si>
  <si>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</si>
  <si>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</si>
  <si>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</si>
  <si>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</si>
  <si>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</si>
  <si>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</si>
  <si>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</si>
  <si>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</si>
  <si>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</si>
  <si>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</si>
  <si>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</si>
  <si>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</si>
  <si>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</si>
  <si>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</si>
  <si>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</si>
  <si>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</si>
  <si>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</si>
  <si>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</si>
  <si>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</si>
  <si>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</si>
  <si>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</si>
  <si>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</si>
  <si>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</si>
  <si>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</si>
  <si>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</si>
  <si>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</si>
  <si>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</si>
  <si>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</si>
  <si>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</si>
  <si>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</si>
  <si>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</si>
  <si>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</si>
  <si>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</si>
  <si>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</si>
  <si>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</si>
  <si>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</si>
  <si>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</si>
  <si>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</si>
  <si>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</si>
  <si>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</si>
  <si>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</si>
  <si>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</si>
  <si>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</si>
  <si>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</si>
  <si>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</si>
  <si>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</si>
  <si>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</si>
  <si>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</si>
  <si>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</si>
  <si>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</si>
  <si>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</si>
  <si>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</si>
  <si>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</si>
  <si>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</si>
  <si>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</si>
  <si>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</si>
  <si>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</si>
  <si>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</si>
  <si>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</si>
  <si>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</si>
  <si>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</si>
  <si>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</si>
  <si>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</si>
  <si>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</si>
  <si>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</si>
  <si>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</si>
  <si>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</si>
  <si>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</si>
  <si>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</si>
  <si>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</si>
  <si>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</si>
  <si>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</si>
  <si>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</si>
  <si>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</si>
  <si>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</si>
  <si>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</si>
  <si>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</si>
  <si>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</si>
  <si>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</si>
  <si>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</si>
  <si>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</si>
  <si>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</si>
  <si>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</si>
  <si>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</si>
  <si>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</si>
  <si>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</si>
  <si>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</si>
  <si>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</si>
  <si>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</si>
  <si>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</si>
  <si>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</si>
  <si>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</si>
  <si>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</si>
  <si>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</si>
  <si>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</si>
  <si>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</si>
  <si>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</si>
  <si>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</si>
  <si>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</si>
  <si>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</si>
  <si>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</si>
  <si>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</si>
  <si>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</si>
  <si>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</si>
  <si>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</si>
  <si>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</si>
  <si>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</si>
  <si>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</si>
  <si>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</si>
  <si>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</si>
  <si>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</si>
  <si>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</si>
  <si>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</si>
  <si>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</si>
  <si>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</si>
  <si>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</si>
  <si>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</si>
  <si>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</si>
  <si>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</si>
  <si>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</si>
  <si>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</si>
  <si>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</si>
  <si>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</si>
  <si>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</si>
  <si>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</si>
  <si>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</si>
  <si>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</si>
  <si>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</si>
  <si>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</si>
  <si>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</si>
  <si>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</si>
  <si>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</si>
  <si>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</si>
  <si>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</si>
  <si>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</si>
  <si>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</si>
  <si>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</si>
  <si>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</si>
  <si>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</si>
  <si>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</si>
  <si>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</si>
  <si>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</si>
  <si>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</si>
  <si>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</si>
  <si>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</si>
  <si>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</si>
  <si>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</si>
  <si>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</si>
  <si>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</si>
  <si>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</si>
  <si>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</si>
  <si>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</si>
  <si>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</si>
  <si>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</si>
  <si>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</si>
  <si>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</si>
  <si>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</si>
  <si>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</si>
  <si>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</si>
  <si>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</si>
  <si>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</si>
  <si>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</si>
  <si>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</si>
  <si>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</si>
  <si>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</si>
  <si>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</si>
  <si>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</si>
  <si>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</si>
  <si>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</si>
  <si>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</si>
  <si>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</si>
  <si>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</si>
  <si>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</si>
  <si>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</si>
  <si>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</si>
  <si>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</si>
  <si>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</si>
  <si>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</si>
  <si>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</si>
  <si>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</si>
  <si>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</si>
  <si>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</si>
  <si>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</si>
  <si>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</si>
  <si>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</si>
  <si>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</si>
  <si>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</si>
  <si>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</si>
  <si>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</si>
  <si>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</si>
  <si>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</si>
  <si>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</si>
  <si>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</si>
  <si>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</si>
  <si>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</si>
  <si>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</si>
  <si>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</si>
  <si>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</si>
  <si>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</si>
  <si>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</si>
  <si>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</si>
  <si>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</si>
  <si>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</si>
  <si>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</si>
  <si>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</si>
  <si>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</si>
  <si>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</si>
  <si>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</si>
  <si>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</si>
  <si>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</si>
  <si>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</si>
  <si>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</si>
  <si>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</si>
  <si>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</si>
  <si>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</si>
  <si>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</si>
  <si>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</si>
  <si>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</si>
  <si>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</si>
  <si>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</si>
  <si>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</si>
  <si>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</si>
  <si>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</si>
  <si>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</si>
  <si>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</si>
  <si>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</si>
  <si>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</si>
  <si>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</si>
  <si>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</si>
  <si>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</si>
  <si>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</si>
  <si>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</si>
  <si>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</si>
  <si>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</si>
  <si>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</si>
  <si>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</si>
  <si>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</si>
  <si>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</si>
  <si>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</si>
  <si>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</si>
  <si>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</si>
  <si>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</si>
  <si>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</si>
  <si>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</si>
  <si>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</si>
  <si>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</si>
  <si>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</si>
  <si>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</si>
  <si>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</si>
  <si>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</si>
  <si>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</si>
  <si>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</si>
  <si>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</si>
  <si>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</si>
  <si>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</si>
  <si>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</si>
  <si>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</si>
  <si>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</si>
  <si>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</si>
  <si>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</si>
  <si>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</si>
  <si>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</si>
  <si>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</si>
  <si>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</si>
  <si>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</si>
  <si>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</si>
  <si>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</si>
  <si>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</si>
  <si>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</si>
  <si>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</si>
  <si>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</si>
  <si>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</si>
  <si>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</si>
  <si>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</si>
  <si>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</si>
  <si>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</si>
  <si>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</si>
  <si>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</si>
  <si>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</si>
  <si>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</si>
  <si>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</si>
  <si>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</si>
  <si>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</si>
  <si>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</si>
  <si>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</si>
  <si>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</si>
  <si>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</si>
  <si>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</si>
  <si>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</si>
  <si>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</si>
  <si>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</si>
  <si>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</si>
  <si>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</si>
  <si>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</si>
  <si>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</si>
  <si>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</si>
  <si>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</si>
  <si>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</si>
  <si>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</si>
  <si>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</si>
  <si>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</si>
  <si>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</si>
  <si>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</si>
  <si>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</si>
  <si>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</si>
  <si>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</si>
  <si>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</si>
  <si>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</si>
  <si>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</si>
  <si>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</si>
  <si>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</si>
  <si>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</si>
  <si>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</si>
  <si>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</si>
  <si>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</si>
  <si>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</si>
  <si>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</si>
  <si>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</si>
  <si>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</si>
  <si>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</si>
  <si>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</si>
  <si>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</si>
  <si>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</si>
  <si>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</si>
  <si>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</si>
  <si>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</si>
  <si>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</si>
  <si>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</si>
  <si>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</si>
  <si>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</si>
  <si>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</si>
  <si>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</si>
  <si>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</si>
  <si>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</si>
  <si>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</si>
  <si>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</si>
  <si>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</si>
  <si>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</si>
  <si>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</si>
  <si>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</si>
  <si>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</si>
  <si>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</si>
  <si>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</si>
  <si>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</si>
  <si>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</si>
  <si>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</si>
  <si>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</si>
  <si>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</si>
  <si>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</si>
  <si>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</si>
  <si>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</si>
  <si>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</si>
  <si>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</si>
  <si>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</si>
  <si>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</si>
  <si>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</si>
  <si>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</si>
  <si>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</si>
  <si>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</si>
  <si>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</si>
  <si>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</si>
  <si>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</si>
  <si>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</si>
  <si>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</si>
  <si>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</si>
  <si>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</si>
  <si>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</si>
  <si>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</si>
  <si>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</si>
  <si>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</si>
  <si>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</si>
  <si>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</si>
  <si>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</si>
  <si>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</si>
  <si>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</si>
  <si>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</si>
  <si>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</si>
  <si>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</si>
  <si>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</si>
  <si>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</si>
  <si>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</si>
  <si>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</si>
  <si>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</si>
  <si>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</si>
  <si>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</si>
  <si>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</si>
  <si>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</si>
  <si>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</si>
  <si>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</si>
  <si>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</si>
  <si>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</si>
  <si>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</si>
  <si>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</si>
  <si>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</si>
  <si>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</si>
  <si>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</si>
  <si>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</si>
  <si>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</si>
  <si>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</si>
  <si>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</si>
  <si>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</si>
  <si>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</si>
  <si>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</si>
  <si>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</si>
  <si>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</si>
  <si>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</si>
  <si>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</si>
  <si>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</si>
  <si>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</si>
  <si>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</si>
  <si>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</si>
  <si>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</si>
  <si>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</si>
  <si>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</si>
  <si>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</si>
  <si>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</si>
  <si>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</si>
  <si>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</si>
  <si>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</si>
  <si>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</si>
  <si>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</si>
  <si>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</si>
  <si>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</si>
  <si>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</si>
  <si>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</si>
  <si>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</si>
  <si>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</si>
  <si>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</si>
  <si>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</si>
  <si>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</si>
  <si>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</si>
  <si>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</si>
  <si>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</si>
  <si>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</si>
  <si>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</si>
  <si>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</si>
  <si>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</si>
  <si>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</si>
  <si>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</si>
  <si>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</si>
  <si>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</si>
  <si>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</si>
  <si>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</si>
  <si>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</si>
  <si>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</si>
  <si>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</si>
  <si>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</si>
  <si>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</si>
  <si>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</si>
  <si>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</si>
  <si>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</si>
  <si>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</si>
  <si>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</si>
  <si>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</si>
  <si>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</si>
  <si>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</si>
  <si>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</si>
  <si>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</si>
  <si>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</si>
  <si>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</si>
  <si>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</si>
  <si>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</si>
  <si>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</si>
  <si>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</si>
  <si>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</si>
  <si>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</si>
  <si>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</si>
  <si>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</si>
  <si>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</si>
  <si>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</si>
  <si>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</si>
  <si>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</si>
  <si>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</si>
  <si>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</si>
  <si>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</si>
  <si>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</si>
  <si>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</si>
  <si>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</si>
  <si>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</si>
  <si>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</si>
  <si>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</si>
  <si>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</si>
  <si>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</si>
  <si>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</si>
  <si>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</si>
  <si>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</si>
  <si>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</si>
  <si>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</si>
  <si>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</si>
  <si>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</si>
  <si>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</si>
  <si>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</si>
  <si>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</si>
  <si>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</si>
  <si>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</si>
  <si>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</si>
  <si>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</si>
  <si>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</si>
  <si>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</si>
  <si>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</si>
  <si>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</si>
  <si>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</si>
  <si>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</si>
  <si>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</si>
  <si>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</si>
  <si>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</si>
  <si>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</si>
  <si>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</si>
  <si>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</si>
  <si>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</si>
  <si>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</si>
  <si>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</si>
  <si>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</si>
  <si>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</si>
  <si>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</si>
  <si>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</si>
  <si>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</si>
  <si>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</si>
  <si>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</si>
  <si>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</si>
  <si>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</si>
  <si>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</si>
  <si>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</si>
  <si>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</si>
  <si>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</si>
  <si>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</si>
  <si>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</si>
  <si>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</si>
  <si>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</si>
  <si>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</si>
  <si>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</si>
  <si>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</si>
  <si>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</si>
  <si>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</si>
  <si>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</si>
  <si>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</si>
  <si>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</si>
  <si>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</si>
  <si>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</si>
  <si>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</si>
  <si>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</si>
  <si>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</si>
  <si>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</si>
  <si>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</si>
  <si>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</si>
  <si>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</si>
  <si>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</si>
  <si>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</si>
  <si>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</si>
  <si>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</si>
  <si>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</si>
  <si>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</si>
  <si>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</si>
  <si>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</si>
  <si>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</si>
  <si>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</si>
  <si>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</si>
  <si>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</si>
  <si>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</si>
  <si>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</si>
  <si>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</si>
  <si>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</si>
  <si>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</si>
  <si>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</si>
  <si>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</si>
  <si>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</si>
  <si>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</si>
  <si>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</si>
  <si>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</si>
  <si>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</si>
  <si>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</si>
  <si>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</si>
  <si>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</si>
  <si>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</si>
  <si>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</si>
  <si>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</si>
  <si>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</si>
  <si>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</si>
  <si>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</si>
  <si>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</si>
  <si>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</si>
  <si>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</si>
  <si>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</si>
  <si>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</si>
  <si>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</si>
  <si>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</si>
  <si>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</si>
  <si>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</si>
  <si>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</si>
  <si>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</si>
  <si>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</si>
  <si>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</si>
  <si>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</si>
  <si>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</si>
  <si>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</si>
  <si>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</si>
  <si>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</si>
  <si>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</si>
  <si>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</si>
  <si>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</si>
  <si>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</si>
  <si>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</si>
  <si>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</si>
  <si>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</si>
  <si>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</si>
  <si>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</si>
  <si>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</si>
  <si>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</si>
  <si>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</si>
  <si>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</si>
  <si>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</si>
  <si>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</si>
  <si>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</si>
  <si>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</si>
  <si>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</si>
  <si>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</si>
  <si>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</si>
  <si>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</si>
  <si>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</si>
  <si>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</si>
  <si>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</si>
  <si>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</si>
  <si>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</si>
  <si>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</si>
  <si>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</si>
  <si>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</si>
  <si>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</si>
  <si>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</si>
  <si>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</si>
  <si>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</si>
  <si>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</si>
  <si>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</si>
  <si>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</si>
  <si>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</si>
  <si>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</si>
  <si>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</si>
  <si>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</si>
  <si>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</si>
  <si>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</si>
  <si>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</si>
  <si>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</si>
  <si>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</si>
  <si>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</si>
  <si>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</si>
  <si>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</si>
  <si>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</si>
  <si>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</si>
  <si>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</si>
  <si>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</si>
  <si>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</si>
  <si>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</si>
  <si>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</si>
  <si>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</si>
  <si>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</si>
  <si>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</si>
  <si>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</si>
  <si>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</si>
  <si>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</si>
  <si>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</si>
  <si>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</si>
  <si>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</si>
  <si>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</si>
  <si>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</si>
  <si>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</si>
  <si>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</si>
  <si>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</si>
  <si>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</si>
  <si>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</si>
  <si>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</si>
  <si>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</si>
  <si>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</si>
  <si>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</si>
  <si>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</si>
  <si>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</si>
  <si>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</si>
  <si>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</si>
  <si>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</si>
  <si>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</si>
  <si>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</si>
  <si>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</si>
  <si>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</si>
  <si>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</si>
  <si>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</si>
  <si>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</si>
  <si>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</si>
  <si>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</si>
  <si>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</si>
  <si>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</si>
  <si>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</si>
  <si>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</si>
  <si>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</si>
  <si>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</si>
  <si>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</si>
  <si>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</si>
  <si>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</si>
  <si>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</si>
  <si>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</si>
  <si>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</si>
  <si>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</si>
  <si>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</si>
  <si>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</si>
  <si>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</si>
  <si>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</si>
  <si>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</si>
  <si>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</si>
  <si>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</si>
  <si>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</si>
  <si>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</si>
  <si>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</si>
  <si>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</si>
  <si>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</si>
  <si>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</si>
  <si>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</si>
  <si>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</si>
  <si>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</si>
  <si>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</si>
  <si>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</si>
  <si>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</si>
  <si>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</si>
  <si>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</si>
  <si>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</si>
  <si>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</si>
  <si>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</si>
  <si>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</si>
  <si>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</si>
  <si>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</si>
  <si>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</si>
  <si>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</si>
  <si>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</si>
  <si>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</si>
  <si>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</si>
  <si>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</si>
  <si>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</si>
  <si>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</si>
  <si>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</si>
  <si>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</si>
  <si>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</si>
  <si>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</si>
  <si>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</si>
  <si>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</si>
  <si>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</si>
  <si>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</si>
  <si>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</si>
  <si>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</si>
  <si>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</si>
  <si>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</si>
  <si>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</si>
  <si>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</si>
  <si>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</si>
  <si>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</si>
  <si>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</si>
  <si>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</si>
  <si>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</si>
  <si>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</si>
  <si>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</si>
  <si>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</si>
  <si>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</si>
  <si>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</si>
  <si>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</si>
  <si>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</si>
  <si>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</si>
  <si>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</si>
  <si>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</si>
  <si>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</si>
  <si>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</si>
  <si>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</si>
  <si>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</si>
  <si>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</si>
  <si>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</si>
  <si>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</si>
  <si>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</si>
  <si>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</si>
  <si>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</si>
  <si>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</si>
  <si>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</si>
  <si>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</si>
  <si>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</si>
  <si>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</si>
  <si>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</si>
  <si>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</si>
  <si>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</si>
  <si>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</si>
  <si>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</si>
  <si>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</si>
  <si>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</si>
  <si>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</si>
  <si>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</si>
  <si>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</si>
  <si>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</si>
  <si>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</si>
  <si>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</si>
  <si>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</si>
  <si>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</si>
  <si>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</si>
  <si>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</si>
  <si>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</si>
  <si>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</si>
  <si>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</si>
  <si>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</si>
  <si>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</si>
  <si>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</si>
  <si>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</si>
  <si>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</si>
  <si>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</si>
  <si>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</si>
  <si>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</si>
  <si>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</si>
  <si>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</si>
  <si>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</si>
  <si>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</si>
  <si>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</si>
  <si>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</si>
  <si>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</si>
  <si>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</si>
  <si>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</si>
  <si>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</si>
  <si>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</si>
  <si>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</si>
  <si>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</si>
  <si>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</si>
  <si>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</si>
  <si>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</si>
  <si>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</si>
  <si>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</si>
  <si>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</si>
  <si>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</si>
  <si>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</si>
  <si>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</si>
  <si>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</si>
  <si>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</si>
  <si>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</si>
  <si>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</si>
  <si>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</si>
  <si>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</si>
  <si>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</si>
  <si>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</si>
  <si>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</si>
  <si>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</si>
  <si>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</si>
  <si>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</si>
  <si>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</si>
  <si>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</si>
  <si>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</si>
  <si>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</si>
  <si>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</si>
  <si>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</si>
  <si>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</si>
  <si>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</si>
  <si>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</si>
  <si>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</si>
  <si>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</si>
  <si>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</si>
  <si>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</si>
  <si>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</si>
  <si>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</si>
  <si>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</si>
  <si>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</si>
  <si>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</si>
  <si>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</si>
  <si>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</si>
  <si>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</si>
  <si>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</si>
  <si>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</si>
  <si>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</si>
  <si>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</si>
  <si>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</si>
  <si>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</si>
  <si>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</si>
  <si>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</si>
  <si>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</si>
  <si>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</si>
  <si>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</si>
  <si>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</si>
  <si>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</si>
  <si>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</si>
  <si>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</si>
  <si>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</si>
  <si>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</si>
  <si>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</si>
  <si>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</si>
  <si>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</si>
  <si>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</si>
  <si>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</si>
  <si>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</si>
  <si>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</si>
  <si>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</si>
  <si>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</si>
  <si>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</si>
  <si>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</si>
  <si>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</si>
  <si>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</si>
  <si>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</si>
  <si>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</si>
  <si>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</si>
  <si>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</si>
  <si>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</si>
  <si>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</si>
  <si>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</si>
  <si>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</si>
  <si>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</si>
  <si>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</si>
  <si>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</si>
  <si>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</si>
  <si>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</si>
  <si>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</si>
  <si>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</si>
  <si>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</si>
  <si>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</si>
  <si>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</si>
  <si>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</si>
  <si>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</si>
  <si>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</si>
  <si>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</si>
  <si>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</si>
  <si>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</si>
  <si>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</si>
  <si>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</si>
  <si>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</si>
  <si>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</si>
  <si>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</si>
  <si>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</si>
  <si>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</si>
  <si>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</si>
  <si>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</si>
  <si>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</si>
  <si>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</si>
  <si>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</si>
  <si>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</si>
  <si>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</si>
  <si>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</si>
  <si>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</si>
  <si>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</si>
  <si>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</si>
  <si>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</si>
  <si>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</si>
  <si>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</si>
  <si>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</si>
  <si>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</si>
  <si>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</si>
  <si>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</si>
  <si>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</si>
  <si>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</si>
  <si>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</si>
  <si>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</si>
  <si>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</si>
  <si>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</si>
  <si>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</si>
  <si>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</si>
  <si>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</si>
  <si>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</si>
  <si>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</si>
  <si>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</si>
  <si>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</si>
  <si>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</si>
  <si>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</si>
  <si>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</si>
  <si>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</si>
  <si>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</si>
  <si>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</si>
  <si>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</si>
  <si>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</si>
  <si>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</si>
  <si>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</si>
  <si>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</si>
  <si>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</si>
  <si>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</si>
  <si>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</si>
  <si>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</si>
  <si>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</si>
  <si>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</si>
  <si>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</si>
  <si>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</si>
  <si>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</si>
  <si>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</si>
  <si>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</si>
  <si>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</si>
  <si>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</si>
  <si>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</si>
  <si>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</si>
  <si>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</si>
  <si>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</si>
  <si>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</si>
  <si>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</si>
  <si>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</si>
  <si>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</si>
  <si>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</si>
  <si>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</si>
  <si>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</si>
  <si>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</si>
  <si>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</si>
  <si>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</si>
  <si>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</si>
  <si>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</si>
  <si>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</si>
  <si>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</si>
  <si>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</si>
  <si>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</si>
  <si>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</si>
  <si>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</si>
  <si>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</si>
  <si>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</si>
  <si>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</si>
  <si>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</si>
  <si>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</si>
  <si>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</si>
  <si>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</si>
  <si>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</si>
  <si>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</si>
  <si>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</si>
  <si>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</si>
  <si>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</si>
  <si>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</si>
  <si>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</si>
  <si>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</si>
  <si>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</si>
  <si>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</si>
  <si>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</si>
  <si>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</si>
  <si>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</si>
  <si>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</si>
  <si>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</si>
  <si>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</si>
  <si>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</si>
  <si>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</si>
  <si>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</si>
  <si>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</si>
  <si>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</si>
  <si>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</si>
  <si>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</si>
  <si>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</si>
  <si>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</si>
  <si>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</si>
  <si>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</si>
  <si>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</si>
  <si>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</si>
  <si>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</si>
  <si>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</si>
  <si>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</si>
  <si>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</si>
  <si>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</si>
  <si>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</si>
  <si>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</si>
  <si>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</si>
  <si>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</si>
  <si>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</si>
  <si>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</si>
  <si>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</si>
  <si>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</si>
  <si>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</si>
  <si>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</si>
  <si>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</si>
  <si>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</si>
  <si>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</si>
  <si>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</si>
  <si>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</si>
  <si>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</si>
  <si>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</si>
  <si>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</si>
  <si>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</si>
  <si>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</si>
  <si>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</si>
  <si>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</si>
  <si>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</si>
  <si>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</si>
  <si>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</si>
  <si>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</si>
  <si>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</si>
  <si>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</si>
  <si>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</si>
  <si>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</si>
  <si>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</si>
  <si>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</si>
  <si>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</si>
  <si>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</si>
  <si>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</si>
  <si>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</si>
  <si>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</si>
  <si>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</si>
  <si>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</si>
  <si>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</si>
  <si>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</si>
  <si>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</si>
  <si>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</si>
  <si>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</si>
  <si>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</si>
  <si>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</si>
  <si>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</si>
  <si>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</si>
  <si>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</si>
  <si>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</si>
  <si>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</si>
  <si>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</si>
  <si>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</si>
  <si>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</si>
  <si>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</si>
  <si>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</si>
  <si>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</si>
  <si>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</si>
  <si>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</si>
  <si>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</si>
  <si>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</si>
  <si>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</si>
  <si>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</si>
  <si>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</si>
  <si>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</si>
  <si>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</si>
  <si>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</si>
  <si>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</si>
  <si>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</si>
  <si>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</si>
  <si>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</si>
  <si>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</si>
  <si>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</si>
  <si>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</si>
  <si>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</si>
  <si>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</si>
  <si>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</si>
  <si>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</si>
  <si>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</si>
  <si>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</si>
  <si>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</si>
  <si>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</si>
  <si>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</si>
  <si>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</si>
  <si>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</si>
  <si>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</si>
  <si>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</si>
  <si>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</si>
  <si>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</si>
  <si>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</si>
  <si>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</si>
  <si>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</si>
  <si>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</si>
  <si>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</si>
  <si>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</si>
  <si>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</si>
  <si>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</si>
  <si>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</si>
  <si>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</si>
  <si>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</si>
  <si>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</si>
  <si>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</si>
  <si>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</si>
  <si>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</si>
  <si>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</si>
  <si>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</si>
  <si>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</si>
  <si>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</si>
  <si>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</si>
  <si>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</si>
  <si>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</si>
  <si>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</si>
  <si>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</si>
  <si>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</si>
  <si>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</si>
  <si>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</si>
  <si>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</si>
  <si>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</si>
  <si>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</si>
  <si>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</si>
  <si>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</si>
  <si>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</si>
  <si>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</si>
  <si>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</si>
  <si>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</si>
  <si>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</si>
  <si>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</si>
  <si>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</si>
  <si>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</si>
  <si>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</si>
  <si>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</si>
  <si>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</si>
  <si>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</si>
  <si>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</si>
  <si>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</si>
  <si>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</si>
  <si>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</si>
  <si>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</si>
  <si>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</si>
  <si>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</si>
  <si>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</si>
  <si>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</si>
  <si>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</si>
  <si>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</si>
  <si>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</si>
  <si>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</si>
  <si>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</si>
  <si>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</si>
  <si>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</si>
  <si>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</si>
  <si>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</si>
  <si>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</si>
  <si>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</si>
  <si>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</si>
  <si>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</si>
  <si>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</si>
  <si>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</si>
  <si>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</si>
  <si>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</si>
  <si>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</si>
  <si>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</si>
  <si>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</si>
  <si>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</si>
  <si>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</si>
  <si>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</si>
  <si>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</si>
  <si>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</si>
  <si>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</si>
  <si>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</si>
  <si>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</si>
  <si>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</si>
  <si>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</si>
  <si>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</si>
  <si>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</si>
  <si>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</si>
  <si>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</si>
  <si>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</si>
  <si>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</si>
  <si>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</si>
  <si>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</si>
  <si>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</si>
  <si>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</si>
  <si>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</si>
  <si>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</si>
  <si>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</si>
  <si>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</si>
  <si>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</si>
  <si>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</si>
  <si>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</si>
  <si>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</si>
  <si>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</si>
  <si>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</si>
  <si>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</si>
  <si>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</si>
  <si>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</si>
  <si>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</si>
  <si>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</si>
  <si>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</si>
  <si>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</si>
  <si>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</si>
  <si>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</si>
  <si>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</si>
  <si>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</si>
  <si>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</si>
  <si>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</si>
  <si>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</si>
  <si>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</si>
  <si>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</si>
  <si>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</si>
  <si>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</si>
  <si>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</si>
  <si>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</si>
  <si>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</si>
  <si>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</si>
  <si>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</si>
  <si>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</si>
  <si>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</si>
  <si>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</si>
  <si>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</si>
  <si>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</si>
  <si>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</si>
  <si>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</si>
  <si>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</si>
  <si>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</si>
  <si>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</si>
  <si>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</si>
  <si>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</si>
  <si>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</si>
  <si>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</si>
  <si>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</si>
  <si>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</si>
  <si>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</si>
  <si>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</si>
  <si>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</si>
  <si>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</si>
  <si>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</si>
  <si>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</si>
  <si>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</si>
  <si>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</si>
  <si>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</si>
  <si>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</si>
  <si>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</si>
  <si>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</si>
  <si>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</si>
  <si>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</si>
  <si>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</si>
  <si>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</si>
  <si>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</si>
  <si>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</si>
  <si>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</si>
  <si>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</si>
  <si>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</si>
  <si>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</si>
  <si>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</si>
  <si>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</si>
  <si>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</si>
  <si>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</si>
  <si>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</si>
  <si>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</si>
  <si>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</si>
  <si>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</si>
  <si>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</si>
  <si>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</si>
  <si>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</si>
  <si>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</si>
  <si>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</si>
  <si>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</si>
  <si>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</si>
  <si>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</si>
  <si>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</si>
  <si>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</si>
  <si>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</si>
  <si>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</si>
  <si>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</si>
  <si>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</si>
  <si>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</si>
  <si>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</si>
  <si>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</si>
  <si>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</si>
  <si>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</si>
  <si>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</si>
  <si>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</si>
  <si>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</si>
  <si>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</si>
  <si>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</si>
  <si>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</si>
  <si>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</si>
  <si>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</si>
  <si>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</si>
  <si>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</si>
  <si>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</si>
  <si>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</si>
  <si>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</si>
  <si>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</si>
  <si>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</si>
  <si>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</si>
  <si>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</si>
  <si>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</si>
  <si>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</si>
  <si>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</si>
  <si>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</si>
  <si>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</si>
  <si>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</si>
  <si>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</si>
  <si>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</si>
  <si>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</si>
  <si>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</si>
  <si>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</si>
  <si>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</si>
  <si>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</si>
  <si>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</si>
  <si>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</si>
  <si>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</si>
  <si>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</si>
  <si>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</si>
  <si>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</si>
  <si>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</si>
  <si>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</si>
  <si>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</si>
  <si>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</si>
  <si>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</si>
  <si>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</si>
  <si>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</si>
  <si>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</si>
  <si>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</si>
  <si>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</si>
  <si>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</si>
  <si>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</si>
  <si>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</si>
  <si>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</si>
  <si>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</si>
  <si>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</si>
  <si>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</si>
  <si>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</si>
  <si>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</si>
  <si>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</si>
  <si>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</si>
  <si>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</si>
  <si>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</si>
  <si>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</si>
  <si>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</si>
  <si>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</si>
  <si>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</si>
  <si>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</si>
  <si>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</si>
  <si>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</si>
  <si>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</si>
  <si>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</si>
  <si>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</si>
  <si>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</si>
  <si>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</si>
  <si>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</si>
  <si>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</si>
  <si>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</si>
  <si>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</si>
  <si>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</si>
  <si>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</si>
  <si>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</si>
  <si>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</si>
  <si>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</si>
  <si>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</si>
  <si>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</si>
  <si>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</si>
  <si>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</si>
  <si>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</si>
  <si>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</si>
  <si>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</si>
  <si>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</si>
  <si>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</si>
  <si>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</si>
  <si>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</si>
  <si>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</si>
  <si>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</si>
  <si>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</si>
  <si>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</si>
  <si>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</si>
  <si>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</si>
  <si>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</si>
  <si>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</si>
  <si>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</si>
  <si>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</si>
  <si>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</si>
  <si>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</si>
  <si>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</si>
  <si>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</si>
  <si>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</si>
  <si>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</si>
  <si>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</si>
  <si>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</si>
  <si>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</si>
  <si>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</si>
  <si>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</si>
  <si>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</si>
  <si>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</si>
  <si>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</si>
  <si>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</si>
  <si>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</si>
  <si>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</si>
  <si>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</si>
  <si>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</si>
  <si>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</si>
  <si>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</si>
  <si>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</si>
  <si>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</si>
  <si>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</si>
  <si>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</si>
  <si>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</si>
  <si>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</si>
  <si>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</si>
  <si>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</si>
  <si>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</si>
  <si>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</si>
  <si>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</si>
  <si>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</si>
  <si>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</si>
  <si>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</si>
  <si>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</si>
  <si>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</si>
  <si>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</si>
  <si>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</si>
  <si>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</si>
  <si>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</si>
  <si>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</si>
  <si>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</si>
  <si>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</si>
  <si>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</si>
  <si>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</si>
  <si>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</si>
  <si>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</si>
  <si>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</si>
  <si>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</si>
  <si>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</si>
  <si>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</si>
  <si>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</si>
  <si>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</si>
  <si>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</si>
  <si>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</si>
  <si>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</si>
  <si>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</si>
  <si>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</si>
  <si>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</si>
  <si>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</si>
  <si>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</si>
  <si>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</si>
  <si>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</si>
  <si>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</si>
  <si>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</si>
  <si>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</si>
  <si>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</si>
  <si>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</si>
  <si>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</si>
  <si>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</si>
  <si>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</si>
  <si>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</si>
  <si>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</si>
  <si>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</si>
  <si>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</si>
  <si>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</si>
  <si>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</si>
  <si>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</si>
  <si>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</si>
  <si>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</si>
  <si>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</si>
  <si>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</si>
  <si>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</si>
  <si>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</si>
  <si>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</si>
  <si>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</si>
  <si>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</si>
  <si>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</si>
  <si>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</si>
  <si>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</si>
  <si>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</si>
  <si>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</si>
  <si>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</si>
  <si>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</si>
  <si>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</si>
  <si>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</si>
  <si>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</si>
  <si>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</si>
  <si>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</si>
  <si>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</si>
  <si>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</si>
  <si>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</si>
  <si>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</si>
  <si>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</si>
  <si>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</si>
  <si>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</si>
  <si>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</si>
  <si>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</si>
  <si>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</si>
  <si>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</si>
  <si>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</si>
  <si>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</si>
  <si>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</si>
  <si>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</si>
  <si>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</si>
  <si>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</si>
  <si>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</si>
  <si>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</si>
  <si>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</si>
  <si>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</si>
  <si>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</si>
  <si>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</si>
  <si>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</si>
  <si>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</si>
  <si>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</si>
  <si>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</si>
  <si>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</si>
  <si>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</si>
  <si>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</si>
  <si>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</si>
  <si>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</si>
  <si>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</si>
  <si>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</si>
  <si>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</si>
  <si>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</si>
  <si>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</si>
  <si>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</si>
  <si>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</si>
  <si>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</si>
  <si>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</si>
  <si>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</si>
  <si>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</si>
  <si>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</si>
  <si>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</si>
  <si>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</si>
  <si>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</si>
  <si>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</si>
  <si>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</si>
  <si>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</si>
  <si>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</si>
  <si>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</si>
  <si>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</si>
  <si>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</si>
  <si>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</si>
  <si>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</si>
  <si>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</si>
  <si>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</si>
  <si>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</si>
  <si>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</si>
  <si>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</si>
  <si>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</si>
  <si>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</si>
  <si>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</si>
  <si>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</si>
  <si>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</si>
  <si>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</si>
  <si>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</si>
  <si>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</si>
  <si>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</si>
  <si>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</si>
  <si>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</si>
  <si>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</si>
  <si>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</si>
  <si>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</si>
  <si>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</si>
  <si>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</si>
  <si>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</si>
  <si>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</si>
  <si>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</si>
  <si>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</si>
  <si>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</si>
  <si>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</si>
  <si>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</si>
  <si>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</si>
  <si>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</si>
  <si>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</si>
  <si>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</si>
  <si>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</si>
  <si>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</si>
  <si>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</si>
  <si>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</si>
  <si>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</si>
  <si>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</si>
  <si>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</si>
  <si>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</si>
  <si>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</si>
  <si>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</si>
  <si>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</si>
  <si>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</si>
  <si>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</si>
  <si>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</si>
  <si>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</si>
  <si>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</si>
  <si>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</si>
  <si>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</si>
  <si>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</si>
  <si>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</si>
  <si>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</si>
  <si>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</si>
  <si>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</si>
  <si>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</si>
  <si>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</si>
  <si>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</si>
  <si>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</si>
  <si>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</si>
  <si>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</si>
  <si>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</si>
  <si>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</si>
  <si>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</si>
  <si>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</si>
  <si>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</si>
  <si>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</si>
  <si>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</si>
  <si>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</si>
  <si>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</si>
  <si>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</si>
  <si>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</si>
  <si>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</si>
  <si>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</si>
  <si>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</si>
  <si>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</si>
  <si>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</si>
  <si>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</si>
  <si>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</si>
  <si>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</si>
  <si>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</si>
  <si>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</si>
  <si>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</si>
  <si>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</si>
  <si>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</si>
  <si>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</si>
  <si>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</si>
  <si>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</si>
  <si>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</si>
  <si>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</si>
  <si>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</si>
  <si>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</si>
  <si>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</si>
  <si>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</si>
  <si>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</si>
  <si>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</si>
  <si>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</si>
  <si>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</si>
  <si>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</si>
  <si>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</si>
  <si>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</si>
  <si>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</si>
  <si>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</si>
  <si>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</si>
  <si>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</si>
  <si>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</si>
  <si>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</si>
  <si>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</si>
  <si>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</si>
  <si>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</si>
  <si>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</si>
  <si>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</si>
  <si>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</si>
  <si>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</si>
  <si>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</si>
  <si>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</si>
  <si>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</si>
  <si>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</si>
  <si>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</si>
  <si>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</si>
  <si>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</si>
  <si>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</si>
  <si>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</si>
  <si>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</si>
  <si>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</si>
  <si>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</si>
  <si>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</si>
  <si>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</si>
  <si>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</si>
  <si>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</si>
  <si>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</si>
  <si>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</si>
  <si>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</si>
  <si>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</si>
  <si>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</si>
  <si>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</si>
  <si>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</si>
  <si>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</si>
  <si>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</si>
  <si>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</si>
  <si>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</si>
  <si>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</si>
  <si>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</si>
  <si>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</si>
  <si>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</si>
  <si>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</si>
  <si>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</si>
  <si>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</si>
  <si>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</si>
  <si>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</si>
  <si>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</si>
  <si>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</si>
  <si>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</si>
  <si>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</si>
  <si>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</si>
  <si>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</si>
  <si>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</si>
  <si>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</si>
  <si>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</si>
  <si>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</si>
  <si>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</si>
  <si>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</si>
  <si>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</si>
  <si>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</si>
  <si>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</si>
  <si>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</si>
  <si>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</si>
  <si>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</si>
  <si>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</si>
  <si>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</si>
  <si>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</si>
  <si>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</si>
  <si>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</si>
  <si>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</si>
  <si>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</si>
  <si>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</si>
  <si>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</si>
  <si>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</si>
  <si>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</si>
  <si>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</si>
  <si>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</si>
  <si>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</si>
  <si>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</si>
  <si>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</si>
  <si>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</si>
  <si>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</si>
  <si>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</si>
  <si>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</si>
  <si>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</si>
  <si>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</si>
  <si>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</si>
  <si>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</si>
  <si>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</si>
  <si>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</si>
  <si>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</si>
  <si>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</si>
  <si>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</si>
  <si>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</si>
  <si>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</si>
  <si>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</si>
  <si>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</si>
  <si>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</si>
  <si>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</si>
  <si>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</si>
  <si>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</si>
  <si>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</si>
  <si>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</si>
  <si>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</si>
  <si>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</si>
  <si>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</si>
  <si>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</si>
  <si>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</si>
  <si>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</si>
  <si>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</si>
  <si>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</si>
  <si>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</si>
  <si>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</si>
  <si>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</si>
  <si>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</si>
  <si>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</si>
  <si>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</si>
  <si>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</si>
  <si>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</si>
  <si>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</si>
  <si>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</si>
  <si>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</si>
  <si>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</si>
  <si>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</si>
  <si>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</si>
  <si>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</si>
  <si>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</si>
  <si>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</si>
  <si>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</si>
  <si>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</si>
  <si>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</si>
  <si>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</si>
  <si>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</si>
  <si>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</si>
  <si>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</si>
  <si>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</si>
  <si>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</si>
  <si>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</si>
  <si>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</si>
  <si>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</si>
  <si>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</si>
  <si>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</si>
  <si>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</si>
  <si>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</si>
  <si>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</si>
  <si>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</si>
  <si>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</si>
  <si>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</si>
  <si>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</si>
  <si>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</si>
  <si>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</si>
  <si>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</si>
  <si>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</si>
  <si>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</si>
  <si>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</si>
  <si>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</si>
  <si>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</si>
  <si>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</si>
  <si>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</si>
  <si>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</si>
  <si>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</si>
  <si>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</si>
  <si>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</si>
  <si>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</si>
  <si>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</si>
  <si>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</si>
  <si>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</si>
  <si>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</si>
  <si>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</si>
  <si>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</si>
  <si>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</si>
  <si>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</si>
  <si>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</si>
  <si>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</si>
  <si>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</si>
  <si>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</si>
  <si>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</si>
  <si>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</si>
  <si>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</si>
  <si>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</si>
  <si>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</si>
  <si>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</si>
  <si>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</si>
  <si>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</si>
  <si>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</si>
  <si>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</si>
  <si>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</si>
  <si>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</si>
  <si>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</si>
  <si>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</si>
  <si>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</si>
  <si>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</si>
  <si>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</si>
  <si>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</si>
  <si>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</si>
  <si>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</si>
  <si>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</si>
  <si>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</si>
  <si>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</si>
  <si>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</si>
  <si>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</si>
  <si>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</si>
  <si>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</si>
  <si>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</si>
  <si>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</si>
  <si>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</si>
  <si>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</si>
  <si>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</si>
  <si>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</si>
  <si>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</si>
  <si>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</si>
  <si>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</si>
  <si>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</si>
  <si>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</si>
  <si>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</si>
  <si>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</si>
  <si>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</si>
  <si>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</si>
  <si>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</si>
  <si>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</si>
  <si>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</si>
  <si>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</si>
  <si>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</si>
  <si>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</si>
  <si>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</si>
  <si>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</si>
  <si>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</si>
  <si>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</si>
  <si>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</si>
  <si>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</si>
  <si>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</si>
  <si>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</si>
  <si>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</si>
  <si>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</si>
  <si>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</si>
  <si>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</si>
  <si>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</si>
  <si>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</si>
  <si>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</si>
  <si>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</si>
  <si>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</si>
  <si>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</si>
  <si>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</si>
  <si>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</si>
  <si>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</si>
  <si>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</si>
  <si>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</si>
  <si>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</si>
  <si>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</si>
  <si>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</si>
  <si>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</si>
  <si>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</si>
  <si>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</si>
  <si>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</si>
  <si>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</si>
  <si>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</si>
  <si>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</si>
  <si>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</si>
  <si>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</si>
  <si>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</si>
  <si>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</si>
  <si>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</si>
  <si>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</si>
  <si>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</si>
  <si>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</si>
  <si>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</si>
  <si>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</si>
  <si>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</si>
  <si>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</si>
  <si>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</si>
  <si>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</si>
  <si>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</si>
  <si>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</si>
  <si>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</si>
  <si>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</si>
  <si>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</si>
  <si>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</si>
  <si>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</si>
  <si>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</si>
  <si>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</si>
  <si>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</si>
  <si>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</si>
  <si>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</si>
  <si>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</si>
  <si>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</si>
  <si>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</si>
  <si>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</si>
  <si>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</si>
  <si>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</si>
  <si>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</si>
  <si>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</si>
  <si>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</si>
  <si>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</si>
  <si>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</si>
  <si>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</si>
  <si>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</si>
  <si>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</si>
  <si>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</si>
  <si>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</si>
  <si>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</si>
  <si>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</si>
  <si>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</si>
  <si>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</si>
  <si>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</si>
  <si>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</si>
  <si>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</si>
  <si>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</si>
  <si>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</si>
  <si>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</si>
  <si>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</si>
  <si>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</si>
  <si>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</si>
  <si>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</si>
  <si>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</si>
  <si>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</si>
  <si>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</si>
  <si>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</si>
  <si>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</si>
  <si>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</si>
  <si>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</si>
  <si>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</si>
  <si>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</si>
  <si>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</si>
  <si>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</si>
  <si>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</si>
  <si>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</si>
  <si>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</si>
  <si>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</si>
  <si>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</si>
  <si>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</si>
  <si>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</si>
  <si>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</si>
  <si>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</si>
  <si>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</si>
  <si>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</si>
  <si>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</si>
  <si>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</si>
  <si>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</si>
  <si>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</si>
  <si>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</si>
  <si>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</si>
  <si>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</si>
  <si>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</si>
  <si>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</si>
  <si>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</si>
  <si>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</si>
  <si>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</si>
  <si>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</si>
  <si>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</si>
  <si>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</si>
  <si>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</si>
  <si>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</si>
  <si>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</si>
  <si>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</si>
  <si>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</si>
  <si>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</si>
  <si>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</si>
  <si>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</si>
  <si>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</si>
  <si>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</si>
  <si>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</si>
  <si>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</si>
  <si>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</si>
  <si>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</si>
  <si>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</si>
  <si>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</si>
  <si>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</si>
  <si>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</si>
  <si>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</si>
  <si>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</si>
  <si>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</si>
  <si>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</si>
  <si>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</si>
  <si>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</si>
  <si>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</si>
  <si>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</si>
  <si>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</si>
  <si>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</si>
  <si>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</si>
  <si>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</si>
  <si>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</si>
  <si>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</si>
  <si>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</si>
  <si>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</si>
  <si>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</si>
  <si>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</si>
  <si>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</si>
  <si>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</si>
  <si>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</si>
  <si>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</si>
  <si>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</si>
  <si>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</si>
  <si>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</si>
  <si>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</si>
  <si>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</si>
  <si>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</si>
  <si>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</si>
  <si>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</si>
  <si>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</si>
  <si>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</si>
  <si>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</si>
  <si>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</si>
  <si>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</si>
  <si>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</si>
  <si>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</si>
  <si>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</si>
  <si>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</si>
  <si>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</si>
  <si>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</si>
  <si>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</si>
  <si>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</si>
  <si>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</si>
  <si>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</si>
  <si>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</si>
  <si>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</si>
  <si>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</si>
  <si>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</si>
  <si>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</si>
  <si>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</si>
  <si>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</si>
  <si>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</si>
  <si>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</si>
  <si>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</si>
  <si>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</si>
  <si>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</si>
  <si>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</si>
  <si>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</si>
  <si>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</si>
  <si>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</si>
  <si>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</si>
  <si>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</si>
  <si>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</si>
  <si>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</si>
  <si>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</si>
  <si>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</si>
  <si>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</si>
  <si>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</si>
  <si>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</si>
  <si>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</si>
  <si>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</si>
  <si>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</si>
  <si>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</si>
  <si>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</si>
  <si>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</si>
  <si>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</si>
  <si>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</si>
  <si>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</si>
  <si>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</si>
  <si>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</si>
  <si>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</si>
  <si>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</si>
  <si>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</si>
  <si>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</si>
  <si>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</si>
  <si>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</si>
  <si>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</si>
  <si>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</si>
  <si>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</si>
  <si>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</si>
  <si>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</si>
  <si>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</si>
  <si>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</si>
  <si>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</si>
  <si>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</si>
  <si>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</si>
  <si>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</si>
  <si>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</si>
  <si>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</si>
  <si>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</si>
  <si>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</si>
  <si>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</si>
  <si>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</si>
  <si>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</si>
  <si>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</si>
  <si>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</si>
  <si>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</si>
  <si>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</si>
  <si>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</si>
  <si>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</si>
  <si>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</si>
  <si>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</si>
  <si>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</si>
  <si>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</si>
  <si>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</si>
  <si>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</si>
  <si>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</si>
  <si>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</si>
  <si>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</si>
  <si>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</si>
  <si>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</si>
  <si>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</si>
  <si>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</si>
  <si>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</si>
  <si>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</si>
  <si>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</si>
  <si>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</si>
  <si>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</si>
  <si>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</si>
  <si>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</si>
  <si>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</si>
  <si>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</si>
  <si>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</si>
  <si>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</si>
  <si>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</si>
  <si>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</si>
  <si>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</si>
  <si>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</si>
  <si>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</si>
  <si>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</si>
  <si>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</si>
  <si>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</si>
  <si>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</si>
  <si>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</si>
  <si>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</si>
  <si>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</si>
  <si>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</si>
  <si>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</si>
  <si>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</si>
  <si>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</si>
  <si>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</si>
  <si>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</si>
  <si>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</si>
  <si>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</si>
  <si>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</si>
  <si>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</si>
  <si>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</si>
  <si>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</si>
  <si>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</si>
  <si>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</si>
  <si>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</si>
  <si>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</si>
  <si>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</si>
  <si>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</si>
  <si>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</si>
  <si>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</si>
  <si>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</si>
  <si>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</si>
  <si>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</si>
  <si>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</si>
  <si>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</si>
  <si>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</si>
  <si>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</si>
  <si>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</si>
  <si>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</si>
  <si>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</si>
  <si>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</si>
  <si>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</si>
  <si>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</si>
  <si>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</si>
  <si>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</si>
  <si>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</si>
  <si>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</si>
  <si>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</si>
  <si>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</si>
  <si>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</si>
  <si>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</si>
  <si>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</si>
  <si>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</si>
  <si>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</si>
  <si>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</si>
  <si>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</si>
  <si>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</si>
  <si>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</si>
  <si>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</si>
  <si>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</si>
  <si>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</si>
  <si>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</si>
  <si>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</si>
  <si>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</si>
  <si>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</si>
  <si>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</si>
  <si>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</si>
  <si>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</si>
  <si>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</si>
  <si>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</si>
  <si>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</si>
  <si>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</si>
  <si>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</si>
  <si>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</si>
  <si>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</si>
  <si>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</si>
  <si>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</si>
  <si>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</si>
  <si>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</si>
  <si>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</si>
  <si>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</si>
  <si>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</si>
  <si>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</si>
  <si>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</si>
  <si>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</si>
  <si>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</si>
  <si>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</si>
  <si>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</si>
  <si>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</si>
  <si>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</si>
  <si>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</si>
  <si>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</si>
  <si>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</si>
  <si>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</si>
  <si>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</si>
  <si>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</si>
  <si>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</si>
  <si>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</si>
  <si>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</si>
  <si>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</si>
  <si>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</si>
  <si>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</si>
  <si>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</si>
  <si>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</si>
  <si>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</si>
  <si>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</si>
  <si>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</si>
  <si>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</si>
  <si>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</si>
  <si>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</si>
  <si>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</si>
  <si>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</si>
  <si>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</si>
  <si>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</si>
  <si>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</si>
  <si>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</si>
  <si>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</si>
  <si>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</si>
  <si>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</si>
  <si>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</si>
  <si>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</si>
  <si>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</si>
  <si>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</si>
  <si>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</si>
  <si>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</si>
  <si>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</si>
  <si>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</si>
  <si>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</si>
  <si>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</si>
  <si>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</si>
  <si>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</si>
  <si>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</si>
  <si>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</si>
  <si>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</si>
  <si>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</si>
  <si>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</si>
  <si>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</si>
  <si>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</si>
  <si>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</si>
  <si>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</si>
  <si>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</si>
  <si>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</si>
  <si>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</si>
  <si>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</si>
  <si>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</si>
  <si>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</si>
  <si>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</si>
  <si>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</si>
  <si>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</si>
  <si>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</si>
  <si>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</si>
  <si>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</si>
  <si>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</si>
  <si>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</si>
  <si>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</si>
  <si>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</si>
  <si>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</si>
  <si>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</si>
  <si>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</si>
  <si>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</si>
  <si>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</si>
  <si>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</si>
  <si>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</si>
  <si>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</si>
  <si>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</si>
  <si>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</si>
  <si>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</si>
  <si>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</si>
  <si>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</si>
  <si>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</si>
  <si>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</si>
  <si>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</si>
  <si>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</si>
  <si>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</si>
  <si>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</si>
  <si>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</si>
  <si>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</si>
  <si>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</si>
  <si>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</si>
  <si>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</si>
  <si>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</si>
  <si>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</si>
  <si>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</si>
  <si>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</si>
  <si>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</si>
  <si>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</si>
  <si>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</si>
  <si>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</si>
  <si>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</si>
  <si>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</si>
  <si>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</si>
  <si>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</si>
  <si>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</si>
  <si>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</si>
  <si>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</si>
  <si>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</si>
  <si>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</si>
  <si>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</si>
  <si>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</si>
  <si>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</si>
  <si>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</si>
  <si>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</si>
  <si>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</si>
  <si>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</si>
  <si>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</si>
  <si>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</si>
  <si>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</si>
  <si>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</si>
  <si>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</si>
  <si>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</si>
  <si>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</si>
  <si>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</si>
  <si>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</si>
  <si>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</si>
  <si>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</si>
  <si>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</si>
  <si>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</si>
  <si>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</si>
  <si>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</si>
  <si>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</si>
  <si>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</si>
  <si>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</si>
  <si>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</si>
  <si>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</si>
  <si>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</si>
  <si>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</si>
  <si>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</si>
  <si>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</si>
  <si>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</si>
  <si>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</si>
  <si>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</si>
  <si>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</si>
  <si>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</si>
  <si>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</si>
  <si>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</si>
  <si>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</si>
  <si>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</si>
  <si>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</si>
  <si>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</si>
  <si>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</si>
  <si>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</si>
  <si>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</si>
  <si>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</si>
  <si>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</si>
  <si>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</si>
  <si>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</si>
  <si>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</si>
  <si>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</si>
  <si>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</si>
  <si>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</si>
  <si>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</si>
  <si>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</si>
  <si>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</si>
  <si>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</si>
  <si>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</si>
  <si>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</si>
  <si>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</si>
  <si>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</si>
  <si>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</si>
  <si>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</si>
  <si>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</si>
  <si>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</si>
  <si>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</si>
  <si>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</si>
  <si>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</si>
  <si>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</si>
  <si>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</si>
  <si>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</si>
  <si>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</si>
  <si>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</si>
  <si>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</si>
  <si>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</si>
  <si>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</si>
  <si>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</si>
  <si>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</si>
  <si>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</si>
  <si>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</si>
  <si>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</si>
  <si>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</si>
  <si>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</si>
  <si>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</si>
  <si>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</si>
  <si>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</si>
  <si>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</si>
  <si>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</si>
  <si>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</si>
  <si>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</si>
  <si>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</si>
  <si>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</si>
  <si>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</si>
  <si>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</si>
  <si>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</si>
  <si>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</si>
  <si>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</si>
  <si>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</si>
  <si>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</si>
  <si>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</si>
  <si>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</si>
  <si>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</si>
  <si>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</si>
  <si>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</si>
  <si>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</si>
  <si>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</si>
  <si>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</si>
  <si>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</si>
  <si>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</si>
  <si>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</si>
  <si>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</si>
  <si>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</si>
  <si>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</si>
  <si>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</si>
  <si>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</si>
  <si>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</si>
  <si>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</si>
  <si>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</si>
  <si>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</si>
  <si>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</si>
  <si>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</si>
  <si>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</si>
  <si>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</si>
  <si>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</si>
  <si>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</si>
  <si>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</si>
  <si>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</si>
  <si>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</si>
  <si>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</si>
  <si>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</si>
  <si>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</si>
  <si>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</si>
  <si>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</si>
  <si>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</si>
  <si>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</si>
  <si>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</si>
  <si>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</si>
  <si>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</si>
  <si>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</si>
  <si>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</si>
  <si>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</si>
  <si>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</si>
  <si>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</si>
  <si>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</si>
  <si>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</si>
  <si>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</si>
  <si>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</si>
  <si>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</si>
  <si>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</si>
  <si>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</si>
  <si>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</si>
  <si>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</si>
  <si>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</si>
  <si>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</si>
  <si>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</si>
  <si>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</si>
  <si>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</si>
  <si>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</si>
  <si>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</si>
  <si>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</si>
  <si>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</si>
  <si>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</si>
  <si>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</si>
  <si>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</si>
  <si>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</si>
  <si>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</si>
  <si>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</si>
  <si>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</si>
  <si>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</si>
  <si>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</si>
  <si>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</si>
  <si>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</si>
  <si>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</si>
  <si>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</si>
  <si>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</si>
  <si>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</si>
  <si>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</si>
  <si>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</si>
  <si>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</si>
  <si>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</si>
  <si>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</si>
  <si>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</si>
  <si>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</si>
  <si>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</si>
  <si>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</si>
  <si>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</si>
  <si>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</si>
  <si>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</si>
  <si>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</si>
  <si>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</si>
  <si>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</si>
  <si>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</si>
  <si>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</si>
  <si>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</si>
  <si>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</si>
  <si>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</si>
  <si>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</si>
  <si>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</si>
  <si>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</si>
  <si>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</si>
  <si>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</si>
  <si>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</si>
  <si>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</si>
  <si>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</si>
  <si>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</si>
  <si>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</si>
  <si>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</si>
  <si>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</si>
  <si>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</si>
  <si>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</si>
  <si>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</si>
  <si>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</si>
  <si>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</si>
  <si>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</si>
  <si>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</si>
  <si>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</si>
  <si>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</si>
  <si>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</si>
  <si>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</si>
  <si>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</si>
  <si>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</si>
  <si>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</si>
  <si>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</si>
  <si>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</si>
  <si>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</si>
  <si>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</si>
  <si>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</si>
  <si>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</si>
  <si>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</si>
  <si>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</si>
  <si>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</si>
  <si>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</si>
  <si>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</si>
  <si>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</si>
  <si>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</si>
  <si>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</si>
  <si>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</si>
  <si>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</si>
  <si>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</si>
  <si>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</si>
  <si>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</si>
  <si>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</si>
  <si>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</si>
  <si>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</si>
  <si>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</si>
  <si>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</si>
  <si>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</si>
  <si>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</si>
  <si>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</si>
  <si>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</si>
  <si>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</si>
  <si>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</si>
  <si>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</si>
  <si>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</si>
  <si>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</si>
  <si>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</si>
  <si>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</si>
  <si>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</si>
  <si>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</si>
  <si>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</si>
  <si>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</si>
  <si>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</si>
  <si>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</si>
  <si>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</si>
  <si>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</si>
  <si>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</si>
  <si>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</si>
  <si>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</si>
  <si>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</si>
  <si>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</si>
  <si>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</si>
  <si>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</si>
  <si>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</si>
  <si>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</si>
  <si>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</si>
  <si>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</si>
  <si>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</si>
  <si>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</si>
  <si>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</si>
  <si>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</si>
  <si>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</si>
  <si>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</si>
  <si>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</si>
  <si>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</si>
  <si>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</si>
  <si>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</si>
  <si>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</si>
  <si>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</si>
  <si>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</si>
  <si>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</si>
  <si>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</si>
  <si>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</si>
  <si>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</si>
  <si>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</si>
  <si>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</si>
  <si>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</si>
  <si>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</si>
  <si>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</si>
  <si>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</si>
  <si>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</si>
  <si>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</si>
  <si>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</si>
  <si>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</si>
  <si>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</si>
  <si>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</si>
  <si>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</si>
  <si>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</si>
  <si>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</si>
  <si>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</si>
  <si>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</si>
  <si>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</si>
  <si>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</si>
  <si>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</si>
  <si>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</si>
  <si>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</si>
  <si>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</si>
  <si>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</si>
  <si>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</si>
  <si>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</si>
  <si>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</si>
  <si>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</si>
  <si>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</si>
  <si>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</si>
  <si>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</si>
  <si>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</si>
  <si>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</si>
  <si>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</si>
  <si>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</si>
  <si>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</si>
  <si>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</si>
  <si>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</si>
  <si>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</si>
  <si>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</si>
  <si>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</si>
  <si>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</si>
  <si>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</si>
  <si>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</si>
  <si>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</si>
  <si>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</si>
  <si>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</si>
  <si>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</si>
  <si>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</si>
  <si>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</si>
  <si>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</si>
  <si>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</si>
  <si>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</si>
  <si>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</si>
  <si>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</si>
  <si>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</si>
  <si>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</si>
  <si>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</si>
  <si>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</si>
  <si>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</si>
  <si>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</si>
  <si>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</si>
  <si>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</si>
  <si>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</si>
  <si>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</si>
  <si>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</si>
  <si>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</si>
  <si>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</si>
  <si>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</si>
  <si>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</si>
  <si>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</si>
  <si>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</si>
  <si>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</si>
  <si>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</si>
  <si>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</si>
  <si>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</si>
  <si>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</si>
  <si>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</si>
  <si>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</si>
  <si>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</si>
  <si>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</si>
  <si>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</si>
  <si>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</si>
  <si>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</si>
  <si>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</si>
  <si>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</si>
  <si>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</si>
  <si>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</si>
  <si>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</si>
  <si>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</si>
  <si>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</si>
  <si>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</si>
  <si>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</si>
  <si>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</si>
  <si>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</si>
  <si>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</si>
  <si>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</si>
  <si>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</si>
  <si>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</si>
  <si>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</si>
  <si>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</si>
  <si>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</si>
  <si>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</si>
  <si>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</si>
  <si>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</si>
  <si>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</si>
  <si>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</si>
  <si>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</si>
  <si>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</si>
  <si>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</si>
  <si>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</si>
  <si>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</si>
  <si>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</si>
  <si>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</si>
  <si>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</si>
  <si>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</si>
  <si>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</si>
  <si>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</si>
  <si>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</si>
  <si>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</si>
  <si>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</si>
  <si>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</si>
  <si>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</si>
  <si>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</si>
  <si>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</si>
  <si>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</si>
  <si>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</si>
  <si>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</si>
  <si>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</si>
  <si>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</si>
  <si>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</si>
  <si>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</si>
  <si>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</si>
  <si>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</si>
  <si>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</si>
  <si>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</si>
  <si>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</si>
  <si>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</si>
  <si>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</si>
  <si>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</si>
  <si>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</si>
  <si>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</si>
  <si>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</si>
  <si>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</si>
  <si>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</si>
  <si>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</si>
  <si>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</si>
  <si>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</si>
  <si>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</si>
  <si>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</si>
  <si>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</si>
  <si>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</si>
  <si>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</si>
  <si>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</si>
  <si>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</si>
  <si>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</si>
  <si>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</si>
  <si>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</si>
  <si>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</si>
  <si>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</si>
  <si>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</si>
  <si>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</si>
  <si>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</si>
  <si>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</si>
  <si>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</si>
  <si>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</si>
  <si>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</si>
  <si>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</si>
  <si>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</si>
  <si>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</si>
  <si>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</si>
  <si>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</si>
  <si>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</si>
  <si>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</si>
  <si>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</si>
  <si>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</si>
  <si>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</si>
  <si>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</si>
  <si>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</si>
  <si>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</si>
  <si>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</si>
  <si>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</si>
  <si>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</si>
  <si>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</si>
  <si>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</si>
  <si>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</si>
  <si>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</si>
  <si>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</si>
  <si>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</si>
  <si>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</si>
  <si>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</si>
  <si>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</si>
  <si>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</si>
  <si>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</si>
  <si>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</si>
  <si>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</si>
  <si>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</si>
  <si>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</si>
  <si>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</si>
  <si>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</si>
  <si>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</si>
  <si>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</si>
  <si>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</si>
  <si>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</si>
  <si>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</si>
  <si>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</si>
  <si>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</si>
  <si>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</si>
  <si>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</si>
  <si>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</si>
  <si>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</si>
  <si>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</si>
  <si>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</si>
  <si>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</si>
  <si>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</si>
  <si>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</si>
  <si>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</si>
  <si>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</si>
  <si>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</si>
  <si>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</si>
  <si>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</si>
  <si>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</si>
  <si>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</si>
  <si>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</si>
  <si>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</si>
  <si>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</si>
  <si>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</si>
  <si>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</si>
  <si>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</si>
  <si>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</si>
  <si>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</si>
  <si>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</si>
  <si>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</si>
  <si>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</si>
  <si>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</si>
  <si>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</si>
  <si>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</si>
  <si>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</si>
  <si>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</si>
  <si>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</si>
  <si>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</si>
  <si>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</si>
  <si>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</si>
  <si>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</si>
  <si>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</si>
  <si>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</si>
  <si>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</si>
  <si>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</si>
  <si>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</si>
  <si>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</si>
  <si>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</si>
  <si>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</si>
  <si>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</si>
  <si>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</si>
  <si>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</si>
  <si>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</si>
  <si>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</si>
  <si>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</si>
  <si>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</si>
  <si>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</si>
  <si>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</si>
  <si>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</si>
  <si>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</si>
  <si>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</si>
  <si>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</si>
  <si>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</si>
  <si>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</si>
  <si>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</si>
  <si>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</si>
  <si>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</si>
  <si>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</si>
  <si>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</si>
  <si>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</si>
  <si>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</si>
  <si>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</si>
  <si>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</si>
  <si>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</si>
  <si>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</si>
  <si>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</si>
  <si>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</si>
  <si>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</si>
  <si>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</si>
  <si>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</si>
  <si>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</si>
  <si>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</si>
  <si>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</si>
  <si>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</si>
  <si>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</si>
  <si>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</si>
  <si>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</si>
  <si>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</si>
  <si>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</si>
  <si>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</si>
  <si>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</si>
  <si>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</si>
  <si>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</si>
  <si>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</si>
  <si>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</si>
  <si>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</si>
  <si>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</si>
  <si>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</si>
  <si>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</si>
  <si>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</si>
  <si>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</si>
  <si>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</si>
  <si>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</si>
  <si>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</si>
  <si>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</si>
  <si>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</si>
  <si>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</si>
  <si>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</si>
  <si>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</si>
  <si>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</si>
  <si>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</si>
  <si>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</si>
  <si>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</si>
  <si>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</si>
  <si>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</si>
  <si>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</si>
  <si>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</si>
  <si>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</si>
  <si>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</si>
  <si>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</si>
  <si>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</si>
  <si>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</si>
  <si>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</si>
  <si>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</si>
  <si>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</si>
  <si>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</si>
  <si>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</si>
  <si>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</si>
  <si>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</si>
  <si>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</si>
  <si>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</si>
  <si>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</si>
  <si>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</si>
  <si>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</si>
  <si>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</si>
  <si>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</si>
  <si>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</si>
  <si>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</si>
  <si>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</si>
  <si>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</si>
  <si>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</si>
  <si>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</si>
  <si>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</si>
  <si>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</si>
  <si>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</si>
  <si>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</si>
  <si>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</si>
  <si>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</si>
  <si>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</si>
  <si>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</si>
  <si>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</si>
  <si>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</si>
  <si>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</si>
  <si>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</si>
  <si>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</si>
  <si>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</si>
  <si>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</si>
  <si>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</si>
  <si>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</si>
  <si>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</si>
  <si>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</si>
  <si>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</si>
  <si>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</si>
  <si>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</si>
  <si>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</si>
  <si>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</si>
  <si>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</si>
  <si>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</si>
  <si>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</si>
  <si>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</si>
  <si>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</si>
  <si>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</si>
  <si>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</si>
  <si>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</si>
  <si>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</si>
  <si>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</si>
  <si>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</si>
  <si>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</si>
  <si>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</si>
  <si>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</si>
  <si>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</si>
  <si>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</si>
  <si>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</si>
  <si>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</si>
  <si>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</si>
  <si>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</si>
  <si>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</si>
  <si>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</si>
  <si>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</si>
  <si>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</si>
  <si>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</si>
  <si>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</si>
  <si>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</si>
  <si>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</si>
  <si>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</si>
  <si>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</si>
  <si>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</si>
  <si>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</si>
  <si>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</si>
  <si>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</si>
  <si>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</si>
  <si>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</si>
  <si>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</si>
  <si>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</si>
  <si>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</si>
  <si>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</si>
  <si>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</si>
  <si>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</si>
  <si>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</si>
  <si>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</si>
  <si>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</si>
  <si>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</si>
  <si>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</si>
  <si>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</si>
  <si>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</si>
  <si>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</si>
  <si>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</si>
  <si>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</si>
  <si>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</si>
  <si>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</si>
  <si>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</si>
  <si>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</si>
  <si>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</si>
  <si>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</si>
  <si>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</si>
  <si>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</si>
  <si>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</si>
  <si>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</si>
  <si>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</si>
  <si>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</si>
  <si>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</si>
  <si>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</si>
  <si>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</si>
  <si>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</si>
  <si>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</si>
  <si>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</si>
  <si>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</si>
  <si>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</si>
  <si>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</si>
  <si>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</si>
  <si>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</si>
  <si>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</si>
  <si>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</si>
  <si>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</si>
  <si>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</si>
  <si>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</si>
  <si>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</si>
  <si>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</si>
  <si>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</si>
  <si>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</si>
  <si>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</si>
  <si>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</si>
  <si>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</si>
  <si>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</si>
  <si>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</si>
  <si>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</si>
  <si>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</si>
  <si>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</si>
  <si>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</si>
  <si>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</si>
  <si>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</si>
  <si>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</si>
  <si>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</si>
  <si>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</si>
  <si>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</si>
  <si>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</si>
  <si>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</si>
  <si>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</si>
  <si>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</si>
  <si>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</si>
  <si>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</si>
  <si>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</si>
  <si>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</si>
  <si>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</si>
  <si>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</si>
  <si>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</si>
  <si>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</si>
  <si>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</si>
  <si>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</si>
  <si>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</si>
  <si>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</si>
  <si>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</si>
  <si>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</si>
  <si>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</si>
  <si>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</si>
  <si>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</si>
  <si>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</si>
  <si>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</si>
  <si>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</si>
  <si>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</si>
  <si>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</si>
  <si>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</si>
  <si>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</si>
  <si>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</si>
  <si>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</si>
  <si>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</si>
  <si>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</si>
  <si>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</si>
  <si>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</si>
  <si>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</si>
  <si>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</si>
  <si>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</si>
  <si>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</si>
  <si>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</si>
  <si>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</si>
  <si>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</si>
  <si>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</si>
  <si>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</si>
  <si>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</si>
  <si>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</si>
  <si>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</si>
  <si>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</si>
  <si>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</si>
  <si>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</si>
  <si>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</si>
  <si>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</si>
  <si>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</si>
  <si>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</si>
  <si>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</si>
  <si>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</si>
  <si>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</si>
  <si>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</si>
  <si>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</si>
  <si>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</si>
  <si>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</si>
  <si>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</si>
  <si>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</si>
  <si>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</si>
  <si>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</si>
  <si>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</si>
  <si>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</si>
  <si>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</si>
  <si>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</si>
  <si>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</si>
  <si>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</si>
  <si>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</si>
  <si>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</si>
  <si>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</si>
  <si>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</si>
  <si>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</si>
  <si>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</si>
  <si>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</si>
  <si>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</si>
  <si>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</si>
  <si>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</si>
  <si>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</si>
  <si>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</si>
  <si>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</si>
  <si>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</si>
  <si>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</si>
  <si>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</si>
  <si>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</si>
  <si>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</si>
  <si>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</si>
  <si>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</si>
  <si>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</si>
  <si>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</si>
  <si>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</si>
  <si>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</si>
  <si>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</si>
  <si>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</si>
  <si>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</si>
  <si>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</si>
  <si>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</si>
  <si>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</si>
  <si>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</si>
  <si>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</si>
  <si>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</si>
  <si>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</si>
  <si>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</si>
  <si>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</si>
  <si>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</si>
  <si>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</si>
  <si>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</si>
  <si>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</si>
  <si>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</si>
  <si>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</si>
  <si>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</si>
  <si>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</si>
  <si>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</si>
  <si>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</si>
  <si>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</si>
  <si>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</si>
  <si>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</si>
  <si>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</si>
  <si>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</si>
  <si>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</si>
  <si>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</si>
  <si>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</si>
  <si>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</si>
  <si>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</si>
  <si>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</si>
  <si>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</si>
  <si>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</si>
  <si>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</si>
  <si>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</si>
  <si>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</si>
  <si>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</si>
  <si>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</si>
  <si>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</si>
  <si>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</si>
  <si>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</si>
  <si>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</si>
  <si>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</si>
  <si>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</si>
  <si>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</si>
  <si>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</si>
  <si>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</si>
  <si>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</si>
  <si>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</si>
  <si>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</si>
  <si>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</si>
  <si>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</si>
  <si>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</si>
  <si>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</si>
  <si>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</si>
  <si>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</si>
  <si>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</si>
  <si>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</si>
  <si>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</si>
  <si>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</si>
  <si>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</si>
  <si>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</si>
  <si>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</si>
  <si>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</si>
  <si>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</si>
  <si>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</si>
  <si>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</si>
  <si>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</si>
  <si>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</si>
  <si>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</si>
  <si>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</si>
  <si>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</si>
  <si>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</si>
  <si>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</si>
  <si>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</si>
  <si>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</si>
  <si>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</si>
  <si>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</si>
  <si>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</si>
  <si>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</si>
  <si>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</si>
  <si>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</si>
  <si>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</si>
  <si>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</si>
  <si>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</si>
  <si>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</si>
  <si>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</si>
  <si>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</si>
  <si>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</si>
  <si>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</si>
  <si>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</si>
  <si>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</si>
  <si>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</si>
  <si>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</si>
  <si>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</si>
  <si>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</si>
  <si>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</si>
  <si>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</si>
  <si>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</si>
  <si>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</si>
  <si>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</si>
  <si>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</si>
  <si>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</si>
  <si>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</si>
  <si>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</si>
  <si>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</si>
  <si>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</si>
  <si>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</si>
  <si>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</si>
  <si>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</si>
  <si>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</si>
  <si>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</si>
  <si>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</si>
  <si>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</si>
  <si>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</si>
  <si>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</si>
  <si>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</si>
  <si>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</si>
  <si>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</si>
  <si>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</si>
  <si>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</si>
  <si>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</si>
  <si>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</si>
  <si>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</si>
  <si>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</si>
  <si>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</si>
  <si>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</si>
  <si>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</si>
  <si>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</si>
  <si>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</si>
  <si>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</si>
  <si>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</si>
  <si>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</si>
  <si>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</si>
  <si>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</si>
  <si>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</si>
  <si>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</si>
  <si>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</si>
  <si>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</si>
  <si>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</si>
  <si>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</si>
  <si>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</si>
  <si>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</si>
  <si>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</si>
  <si>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</si>
  <si>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</si>
  <si>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</si>
  <si>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</si>
  <si>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</si>
  <si>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</si>
  <si>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</si>
  <si>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</si>
  <si>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</si>
  <si>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</si>
  <si>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</si>
  <si>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</si>
  <si>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</si>
  <si>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</si>
  <si>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</si>
  <si>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</si>
  <si>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</si>
  <si>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</si>
  <si>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</si>
  <si>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</si>
  <si>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</si>
  <si>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</si>
  <si>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</si>
  <si>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</si>
  <si>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</si>
  <si>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</si>
  <si>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</si>
  <si>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</si>
  <si>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</si>
  <si>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</si>
  <si>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</si>
  <si>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</si>
  <si>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</si>
  <si>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</si>
  <si>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</si>
  <si>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</si>
  <si>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</si>
  <si>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</si>
  <si>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</si>
  <si>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</si>
  <si>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</si>
  <si>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</si>
  <si>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</si>
  <si>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</si>
  <si>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</si>
  <si>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</si>
  <si>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</si>
  <si>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</si>
  <si>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</si>
  <si>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</si>
  <si>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</si>
  <si>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</si>
  <si>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</si>
  <si>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</si>
  <si>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</si>
  <si>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</si>
  <si>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</si>
  <si>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</si>
  <si>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</si>
  <si>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</si>
  <si>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</si>
  <si>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</si>
  <si>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</si>
  <si>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</si>
  <si>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</si>
  <si>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</si>
  <si>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</si>
  <si>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</si>
  <si>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</si>
  <si>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</si>
  <si>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</si>
  <si>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</si>
  <si>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</si>
  <si>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</si>
  <si>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</si>
  <si>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</si>
  <si>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</si>
  <si>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</si>
  <si>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</si>
  <si>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</si>
  <si>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</si>
  <si>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</si>
  <si>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</si>
  <si>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</si>
  <si>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</si>
  <si>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</si>
  <si>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</si>
  <si>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</si>
  <si>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</si>
  <si>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</si>
  <si>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</si>
  <si>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</si>
  <si>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</si>
  <si>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</si>
  <si>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</si>
  <si>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</si>
  <si>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</si>
  <si>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</si>
  <si>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</si>
  <si>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</si>
  <si>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</si>
  <si>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</si>
  <si>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</si>
  <si>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</si>
  <si>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</si>
  <si>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</si>
  <si>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</si>
  <si>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</si>
  <si>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</si>
  <si>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</si>
  <si>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</si>
  <si>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</si>
  <si>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</si>
  <si>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</si>
  <si>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</si>
  <si>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</si>
  <si>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</si>
  <si>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</si>
  <si>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</si>
  <si>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</si>
  <si>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</si>
  <si>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</si>
  <si>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</si>
  <si>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</si>
  <si>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</si>
  <si>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</si>
  <si>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</si>
  <si>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</si>
  <si>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</si>
  <si>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</si>
  <si>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</si>
  <si>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</si>
  <si>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</si>
  <si>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</si>
  <si>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</si>
  <si>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</si>
  <si>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</si>
  <si>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</si>
  <si>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</si>
  <si>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</si>
  <si>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</si>
  <si>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</si>
  <si>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</si>
  <si>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</si>
  <si>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</si>
  <si>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</si>
  <si>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</si>
  <si>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</si>
  <si>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</si>
  <si>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</si>
  <si>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</si>
  <si>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</si>
  <si>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</si>
  <si>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</si>
  <si>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</si>
  <si>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</si>
  <si>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</si>
  <si>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</si>
  <si>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</si>
  <si>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</si>
  <si>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</si>
  <si>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</si>
  <si>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</si>
  <si>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</si>
  <si>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</si>
  <si>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</si>
  <si>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</si>
  <si>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</si>
  <si>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</si>
  <si>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</si>
  <si>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</si>
  <si>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</si>
  <si>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</si>
  <si>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</si>
  <si>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</si>
  <si>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</si>
  <si>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</si>
  <si>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</si>
  <si>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</si>
  <si>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</si>
  <si>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</si>
  <si>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</si>
  <si>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</si>
  <si>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</si>
  <si>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</si>
  <si>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</si>
  <si>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</si>
  <si>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</si>
  <si>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</si>
  <si>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</si>
  <si>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</si>
  <si>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</si>
  <si>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</si>
  <si>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</si>
  <si>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</si>
  <si>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</si>
  <si>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</si>
  <si>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</si>
  <si>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</si>
  <si>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</si>
  <si>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</si>
  <si>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</si>
  <si>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</si>
  <si>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</si>
  <si>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</si>
  <si>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</si>
  <si>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</si>
  <si>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</si>
  <si>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</si>
  <si>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</si>
  <si>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</si>
  <si>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</si>
  <si>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</si>
  <si>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</si>
  <si>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</si>
  <si>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</si>
  <si>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</si>
  <si>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</si>
  <si>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</si>
  <si>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</si>
  <si>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</si>
  <si>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</si>
  <si>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</si>
  <si>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</si>
  <si>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</si>
  <si>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</si>
  <si>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</si>
  <si>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</si>
  <si>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</si>
  <si>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</si>
  <si>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</si>
  <si>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</si>
  <si>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</si>
  <si>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</si>
  <si>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</si>
  <si>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</si>
  <si>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</si>
  <si>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</si>
  <si>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</si>
  <si>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</si>
  <si>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</si>
  <si>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</si>
  <si>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</si>
  <si>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</si>
  <si>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</si>
  <si>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</si>
  <si>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</si>
  <si>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</si>
  <si>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</si>
  <si>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</si>
  <si>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</si>
  <si>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</si>
  <si>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</si>
  <si>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</si>
  <si>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</si>
  <si>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</si>
  <si>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</si>
  <si>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</si>
  <si>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</si>
  <si>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</si>
  <si>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</si>
  <si>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</si>
  <si>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</si>
  <si>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</si>
  <si>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</si>
  <si>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</si>
  <si>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</si>
  <si>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</si>
  <si>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</si>
  <si>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</si>
  <si>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</si>
  <si>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</si>
  <si>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</si>
  <si>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</si>
  <si>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</si>
  <si>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</si>
  <si>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</si>
  <si>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</si>
  <si>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</si>
  <si>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</si>
  <si>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</si>
  <si>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</si>
  <si>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</si>
  <si>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</si>
  <si>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</si>
  <si>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</si>
  <si>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</si>
  <si>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</si>
  <si>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</si>
  <si>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</si>
  <si>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</si>
  <si>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</si>
  <si>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</si>
  <si>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</si>
  <si>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</si>
  <si>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</si>
  <si>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</si>
  <si>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</si>
  <si>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</si>
  <si>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</si>
  <si>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</si>
  <si>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</si>
  <si>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</si>
  <si>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</si>
  <si>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</si>
  <si>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</si>
  <si>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</si>
  <si>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</si>
  <si>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</si>
  <si>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</si>
  <si>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</si>
  <si>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</si>
  <si>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</si>
  <si>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</si>
  <si>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</si>
  <si>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</si>
  <si>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</si>
  <si>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</si>
  <si>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</si>
  <si>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</si>
  <si>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</si>
  <si>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</si>
  <si>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</si>
  <si>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</si>
  <si>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</si>
  <si>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</si>
  <si>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</si>
  <si>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</si>
  <si>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</si>
  <si>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</si>
  <si>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</si>
  <si>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</si>
  <si>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</si>
  <si>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</si>
  <si>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</si>
  <si>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</si>
  <si>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</si>
  <si>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</si>
  <si>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</si>
  <si>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</si>
  <si>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</si>
  <si>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</si>
  <si>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</si>
  <si>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</si>
  <si>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</si>
  <si>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</si>
  <si>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</si>
  <si>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</si>
  <si>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</si>
  <si>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</si>
  <si>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</si>
  <si>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</si>
  <si>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</si>
  <si>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</si>
  <si>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</si>
  <si>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</si>
  <si>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</si>
  <si>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</si>
  <si>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</si>
  <si>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</si>
  <si>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</si>
  <si>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</si>
  <si>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</si>
  <si>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</si>
  <si>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</si>
  <si>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</si>
  <si>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</si>
  <si>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</si>
  <si>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</si>
  <si>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</si>
  <si>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</si>
  <si>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</si>
  <si>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</si>
  <si>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</si>
  <si>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</si>
  <si>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</si>
  <si>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</si>
  <si>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</si>
  <si>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</si>
  <si>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</si>
  <si>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</si>
  <si>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</si>
  <si>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</si>
  <si>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</si>
  <si>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</si>
  <si>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</si>
  <si>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</si>
  <si>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</si>
  <si>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</si>
  <si>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</si>
  <si>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</si>
  <si>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</si>
  <si>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</si>
  <si>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Count of Category</t>
  </si>
  <si>
    <t>(All)</t>
  </si>
  <si>
    <t>Date Created Conversion</t>
  </si>
  <si>
    <t>Date Ended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</si>
  <si>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</si>
  <si>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</si>
  <si>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</si>
  <si>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</si>
  <si>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</si>
  <si>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</si>
  <si>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</si>
  <si>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</si>
  <si>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</si>
  <si>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</si>
  <si>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</si>
  <si>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</si>
  <si>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</si>
  <si>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Parent Category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</si>
  <si>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</si>
  <si>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</si>
  <si>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</si>
  <si>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</si>
  <si>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</si>
  <si>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</si>
  <si>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</si>
  <si>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</si>
  <si>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</si>
  <si>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</si>
  <si>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</si>
  <si>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</si>
  <si>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</si>
  <si>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</si>
  <si>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</si>
  <si>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</si>
  <si>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</si>
  <si>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</si>
  <si>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</si>
  <si>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</si>
  <si>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</si>
  <si>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</si>
  <si>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</t>
  </si>
  <si>
    <t>Median number of backers</t>
  </si>
  <si>
    <t>Minimum Number of backers</t>
  </si>
  <si>
    <t>Maximum Number of backers</t>
  </si>
  <si>
    <t>Variance of Number of backers</t>
  </si>
  <si>
    <t>Std Deviation of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</si>
</sst>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[$-C09]dd\-mmmm\-yy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wrapText="1"/>
    </xf>
    <xf numFmtId="165" fontId="3" fillId="2" borderId="0" xfId="0" applyNumberFormat="1" applyFont="1" applyFill="1" applyAlignment="1">
      <alignment horizontal="center"/>
    </xf>
    <xf numFmtId="164" fontId="3" fillId="2" borderId="0" xfId="1" applyFont="1" applyFill="1" applyAlignment="1">
      <alignment horizontal="center"/>
    </xf>
    <xf numFmtId="164" fontId="0" fillId="0" borderId="0" xfId="1" applyFont="1"/>
    <xf numFmtId="0" fontId="4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3300"/>
      <color rgb="FFFFFF00"/>
      <color rgb="FFFF0000"/>
      <color rgb="FFFFFF43"/>
      <color rgb="FF00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[StarterBook_Bonus_SA.xlsx]Piviot1_Category!PivotTable1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Piviot1_Category!$B$3:$B$4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Piviot1_Category!$A$5:$A$14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Piviot1_Category!$B$5:$B$14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5-415B-8FA7-D6355147D04D}"/>
            </c:ext>
          </c:extLst>
        </c:ser>
        <c:ser>
          <c:idx val="1"/>
          <c:order val="1"/>
          <c:tx>
            <c:strRef>
              <c:f>Piviot1_Category!$C$3:$C$4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Piviot1_Category!$A$5:$A$14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Piviot1_Category!$C$5:$C$14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65-415B-8FA7-D6355147D04D}"/>
            </c:ext>
          </c:extLst>
        </c:ser>
        <c:ser>
          <c:idx val="2"/>
          <c:order val="2"/>
          <c:tx>
            <c:strRef>
              <c:f>Piviot1_Category!$D$3:$D$4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Piviot1_Category!$A$5:$A$14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Piviot1_Category!$D$5:$D$14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65-415B-8FA7-D6355147D04D}"/>
            </c:ext>
          </c:extLst>
        </c:ser>
        <c:ser>
          <c:idx val="3"/>
          <c:order val="3"/>
          <c:tx>
            <c:strRef>
              <c:f>Piviot1_Category!$E$3:$E$4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Piviot1_Category!$A$5:$A$14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Piviot1_Category!$E$5:$E$14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65-415B-8FA7-D6355147D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950968"/>
        <c:axId val="685947688"/>
      </c:barChart>
      <c:catAx>
        <c:axId val="68595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47688"/>
        <c:crosses val="autoZero"/>
        <c:auto val="1"/>
        <c:lblAlgn val="ctr"/>
        <c:lblOffset val="100"/>
        <c:noMultiLvlLbl val="0"/>
      </c:catAx>
      <c:valAx>
        <c:axId val="68594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[StarterBook_Bonus_SA.xlsx]Pivot2_Sub_Category!PivotTable12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Pivot2_Sub_Category!$B$4:$B$5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7-4719-A271-DB1B3B6D399B}"/>
            </c:ext>
          </c:extLst>
        </c:ser>
        <c:ser>
          <c:idx val="1"/>
          <c:order val="1"/>
          <c:tx>
            <c:strRef>
              <c:f>Pivot2_Sub_Category!$C$4:$C$5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Pivot2_Sub_Category!$C$6:$C$47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AB-4E8C-8C9A-5BBC996F54ED}"/>
            </c:ext>
          </c:extLst>
        </c:ser>
        <c:ser>
          <c:idx val="2"/>
          <c:order val="2"/>
          <c:tx>
            <c:strRef>
              <c:f>Pivot2_Sub_Category!$D$4:$D$5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Pivot2_Sub_Category!$D$6:$D$47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AB-4E8C-8C9A-5BBC996F54ED}"/>
            </c:ext>
          </c:extLst>
        </c:ser>
        <c:ser>
          <c:idx val="3"/>
          <c:order val="3"/>
          <c:tx>
            <c:strRef>
              <c:f>Pivot2_Sub_Category!$E$4:$E$5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Pivot2_Sub_Category!$E$6:$E$47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AB-4E8C-8C9A-5BBC996F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001184"/>
        <c:axId val="674998560"/>
      </c:barChart>
      <c:catAx>
        <c:axId val="67500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98560"/>
        <c:crosses val="autoZero"/>
        <c:auto val="1"/>
        <c:lblAlgn val="ctr"/>
        <c:lblOffset val="100"/>
        <c:noMultiLvlLbl val="0"/>
      </c:catAx>
      <c:valAx>
        <c:axId val="6749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0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[StarterBook_Bonus_SA.xlsx]Pivot3_DateCreated!PivotTable6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Pivot3_DateCreated!$B$6:$B$18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F-4CC8-B566-2290B216759A}"/>
            </c:ext>
          </c:extLst>
        </c:ser>
        <c:ser>
          <c:idx val="1"/>
          <c:order val="1"/>
          <c:tx>
            <c:strRef>
              <c:f>Pivot3_DateCreated!$C$4:$C$5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Pivot3_DateCreated!$C$6:$C$18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4F-4CC8-B566-2290B216759A}"/>
            </c:ext>
          </c:extLst>
        </c:ser>
        <c:ser>
          <c:idx val="2"/>
          <c:order val="2"/>
          <c:tx>
            <c:strRef>
              <c:f>Pivot3_DateCreated!$D$4:$D$5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Pivot3_DateCreated!$D$6:$D$18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4F-4CC8-B566-2290B2167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177576"/>
        <c:axId val="577179872"/>
      </c:lineChart>
      <c:catAx>
        <c:axId val="57717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179872"/>
        <c:crosses val="autoZero"/>
        <c:auto val="1"/>
        <c:lblAlgn val="ctr"/>
        <c:lblOffset val="100"/>
        <c:noMultiLvlLbl val="0"/>
      </c:catAx>
      <c:valAx>
        <c:axId val="5771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17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656704"/>
        <c:axId val="663660640"/>
      </c:lineChart>
      <c:catAx>
        <c:axId val="663656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60640"/>
        <c:crosses val="autoZero"/>
        <c:auto val="1"/>
        <c:lblAlgn val="ctr"/>
        <c:lblOffset val="100"/>
        <c:noMultiLvlLbl val="0"/>
      </c:catAx>
      <c:valAx>
        <c:axId val="66366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5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4-4EC9-87CF-7A60C35B56A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4-4EC9-87CF-7A60C35B56A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4-4EC9-87CF-7A60C35B5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699800"/>
        <c:axId val="732701768"/>
      </c:lineChart>
      <c:catAx>
        <c:axId val="73269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01768"/>
        <c:crosses val="autoZero"/>
        <c:auto val="1"/>
        <c:lblAlgn val="ctr"/>
        <c:lblOffset val="100"/>
        <c:noMultiLvlLbl val="0"/>
      </c:catAx>
      <c:valAx>
        <c:axId val="73270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9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180975</xdr:rowOff>
    </xdr:from>
    <xdr:to>
      <xdr:col>14</xdr:col>
      <xdr:colOff>319087</xdr:colOff>
      <xdr:row>16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AD15D5-7D21-4297-854B-DFB9DFD54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11</xdr:row>
      <xdr:rowOff>104774</xdr:rowOff>
    </xdr:from>
    <xdr:to>
      <xdr:col>22</xdr:col>
      <xdr:colOff>209550</xdr:colOff>
      <xdr:row>32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B0365-3381-4508-90B4-7F9D60B95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604837</xdr:colOff>
      <xdr:row>2</xdr:row>
      <xdr:rowOff>190499</xdr:rowOff>
    </xdr:from>
    <xdr:to>
      <xdr:col>21</xdr:col>
      <xdr:colOff>9525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D3B68-05D2-45EA-A9C9-8AF049325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357187</xdr:colOff>
      <xdr:row>2</xdr:row>
      <xdr:rowOff>80962</xdr:rowOff>
    </xdr:from>
    <xdr:to>
      <xdr:col>16</xdr:col>
      <xdr:colOff>52387</xdr:colOff>
      <xdr:row>16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5FC62A-2E6F-4644-B9E7-7B4CEA0BA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300037</xdr:colOff>
      <xdr:row>13</xdr:row>
      <xdr:rowOff>128587</xdr:rowOff>
    </xdr:from>
    <xdr:to>
      <xdr:col>10</xdr:col>
      <xdr:colOff>361950</xdr:colOff>
      <xdr:row>28</xdr:row>
      <xdr:rowOff>14287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584447-FDB6-4C6F-BD8C-315ADB549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De Wind" refreshedDate="44630.565315856482" createdVersion="6" refreshedVersion="6" minRefreshableVersion="3" recordCount="4114" xr:uid="{BD10DD17-0E8B-4A19-95E8-3A8E5896C122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4633.489352199074" createdVersion="7" refreshedVersion="7" minRefreshableVersion="3" recordCount="4115" xr:uid="{723495CC-C018-425D-A2F5-16AA2480852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5-17T03:55:13" maxDate="2017-03-15T15:30:07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1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-05-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8-10T19:26:00" endDate="2017-05-03T19:12:00"/>
        <groupItems count="6">
          <s v="&lt;10-08-09"/>
          <s v="Qtr1"/>
          <s v="Qtr2"/>
          <s v="Qtr3"/>
          <s v="Qtr4"/>
          <s v="&gt;03-05-17"/>
        </groupItems>
      </fieldGroup>
    </cacheField>
    <cacheField name="Years" numFmtId="0" databaseField="0">
      <fieldGroup base="11">
        <rangePr groupBy="years" startDate="2009-08-10T19:26:00" endDate="2017-05-03T19:12:00"/>
        <groupItems count="11">
          <s v="&lt;10-08-09"/>
          <s v="2009"/>
          <s v="2010"/>
          <s v="2011"/>
          <s v="2012"/>
          <s v="2013"/>
          <s v="2014"/>
          <s v="2015"/>
          <s v="2016"/>
          <s v="2017"/>
          <s v="&gt;03-05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pledge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pledge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pledge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pledge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pledge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pledge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pledge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pledge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pledge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pledge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pledge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pledge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pledge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pledge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pledge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pledge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pledge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pledge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pledge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pledge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pledge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pledge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pledge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pledge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pledge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pledge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pledge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pledge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pledge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pledge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pledge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pledge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pledge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pledge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pledge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pledge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pledge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pledge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pledge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pledge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pledge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pledge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pledge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pledge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pledge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pledge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pledge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pledge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pledge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pledge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pledge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pledge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pledge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pledge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pledge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pledge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pledge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pledge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pledge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pledge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pledge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pledge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pledge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pledge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pledge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pledge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pledge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pledge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pledge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pledge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pledge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pledge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pledge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pledge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pledge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pledge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pledge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pledge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pledge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pledge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pledge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pledge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pledge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pledge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pledge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pledge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pledge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pledge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pledge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pledge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pledge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pledge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pledge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pledge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pledge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pledge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pledge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pledg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pledg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pledg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pledge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pledge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pledge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pledge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pledge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pledge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pledge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pledge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pledge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pledge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pledge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pledge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pledge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pledge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pledge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pledge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pledge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pledge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pledge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pledge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pledge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pledg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pledg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pledge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pledge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pledge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pledge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pledge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pledge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pledge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pledge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pledge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pledge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pledge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pledge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pledge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pledge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pledg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pledg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pledg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pledg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pledg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pledg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pledg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pledg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pledg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pledg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pledg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pledge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pledge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pledge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pledge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pledge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pledge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pledge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pledge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pledge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pledge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pledge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pledge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pledge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pledge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pledge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pledge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pledge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pledg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pledg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pledg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pledge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pledge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pledge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pledge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pledge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pledge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pledge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pledge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pledge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pledge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pledge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pledge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pledge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pledge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pledge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pledge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pledge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pledge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pledge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pledge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pledge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pledge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pledge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pledge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pledge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pledge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pledge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pledge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pledge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pledge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pledge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pledge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pledge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pledge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pledg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pledg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pledg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pledg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pledg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pledg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pledg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pledge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pledge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pledge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pledge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pledge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pledge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pledge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pledge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pledge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pledge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pledge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pledge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pledge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pledge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pledge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pledge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pledge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pledge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pledg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pledg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pledg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pledg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pledg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pledge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pledge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pledge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pledge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pledge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pledg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pledg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pledge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pledge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pledge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pledge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pledge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pledge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pledge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pledge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pledge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pledge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pledge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pledge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pledge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pledge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pledge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pledge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pledge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pledge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pledge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pledge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pledge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pledge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pledge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pledge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pledge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pledge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pledge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pledge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pledge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pledge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pledge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pledge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pledge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pledge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pledge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pledge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pledge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pledge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pledge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pledge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pledge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pledge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pledge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pledge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pledge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pledge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pledge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pledge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pledge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pledge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pledge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pledge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pledge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pledge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pledge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pledge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pledge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pledge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pledge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pledge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pledge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pledge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pledge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pledge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pledge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pledge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pledge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pledge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pledge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pledge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pledge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pledge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pledge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pledge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pledge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pledge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pledge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pledge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pledge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pledge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pledge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pledge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pledge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pledge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pledge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pledge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pledge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pledge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pledge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pledg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pledg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pledg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pledg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pledg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pledg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pledg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pledg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pledg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pledg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pledg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pledg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pledg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pledg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pledg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pledge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pledge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pledge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pledge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pledge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pledge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pledge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pledge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pledge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pledge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pledge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pledge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pledge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pledge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pledge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pledge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pledge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pledge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pledge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pledge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pledge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pledge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pledge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pledge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pledge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pledge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pledge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pledge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pledge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pledge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pledge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pledge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pledge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pledge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pledge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pledge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pledge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pledge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pledge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pledge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pledge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pledge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pledge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pledge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pledge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pledge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pledge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pledge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pledge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pledge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pledge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pledge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pledge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pledge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pledge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pledge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pledge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pledge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pledge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pledge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pledge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pledge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pledge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pledge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pledge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pledge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pledge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6-22T00:10:11"/>
    <n v="1434931811"/>
    <x v="0"/>
    <b v="0"/>
    <n v="182"/>
    <b v="1"/>
    <s v="film &amp; video/television"/>
    <n v="136.86000000000001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1-31T14:24:43"/>
    <n v="1485872683"/>
    <x v="1"/>
    <b v="0"/>
    <n v="79"/>
    <b v="1"/>
    <s v="film &amp; video/television"/>
    <n v="142.61000000000001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0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7-08T12:21:47"/>
    <n v="1404822107"/>
    <x v="3"/>
    <b v="0"/>
    <n v="150"/>
    <b v="1"/>
    <s v="film &amp; video/television"/>
    <n v="103.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1-19T20:01:19"/>
    <n v="1447963279"/>
    <x v="4"/>
    <b v="0"/>
    <n v="284"/>
    <b v="1"/>
    <s v="film &amp; video/television"/>
    <n v="122.99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12T22:23:27"/>
    <n v="1468362207"/>
    <x v="5"/>
    <b v="0"/>
    <n v="47"/>
    <b v="1"/>
    <s v="film &amp; video/television"/>
    <n v="109.7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04T01:44:10"/>
    <n v="1401846250"/>
    <x v="6"/>
    <b v="0"/>
    <n v="58"/>
    <b v="1"/>
    <s v="film &amp; video/television"/>
    <n v="106.49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5-26T01:07:47"/>
    <n v="1464224867"/>
    <x v="7"/>
    <b v="0"/>
    <n v="57"/>
    <b v="1"/>
    <s v="film &amp; video/television"/>
    <n v="101.22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08T22:40:12"/>
    <n v="1460155212"/>
    <x v="8"/>
    <b v="0"/>
    <n v="12"/>
    <b v="1"/>
    <s v="film &amp; video/television"/>
    <n v="100.04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3-18T02:29:0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5-21T01:37:59"/>
    <n v="1400636279"/>
    <x v="10"/>
    <b v="0"/>
    <n v="19"/>
    <b v="1"/>
    <s v="film &amp; video/television"/>
    <n v="100.5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7-21T18:41:02"/>
    <n v="1469126462"/>
    <x v="11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6-01T17:07:05"/>
    <n v="1401642425"/>
    <x v="12"/>
    <b v="0"/>
    <n v="827"/>
    <b v="1"/>
    <s v="film &amp; video/television"/>
    <n v="165.29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5-18T16:15:09"/>
    <n v="1463588109"/>
    <x v="13"/>
    <b v="0"/>
    <n v="51"/>
    <b v="1"/>
    <s v="film &amp; video/television"/>
    <n v="159.97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6-18T00:38:08"/>
    <n v="1403051888"/>
    <x v="14"/>
    <b v="0"/>
    <n v="41"/>
    <b v="1"/>
    <s v="film &amp; video/television"/>
    <n v="100.93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09T09:24:18"/>
    <n v="1441790658"/>
    <x v="15"/>
    <b v="0"/>
    <n v="98"/>
    <b v="1"/>
    <s v="film &amp; video/television"/>
    <n v="106.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5-01T19:06:51"/>
    <n v="1398971211"/>
    <x v="16"/>
    <b v="0"/>
    <n v="70"/>
    <b v="1"/>
    <s v="film &amp; video/television"/>
    <n v="100.2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0-05T17:33:42"/>
    <n v="1412530422"/>
    <x v="17"/>
    <b v="0"/>
    <n v="36"/>
    <b v="1"/>
    <s v="film &amp; video/television"/>
    <n v="100.67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8-18T13:00:56"/>
    <n v="1408366856"/>
    <x v="18"/>
    <b v="0"/>
    <n v="342"/>
    <b v="1"/>
    <s v="film &amp; video/television"/>
    <n v="106.3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6-20T19:35:34"/>
    <n v="1434828934"/>
    <x v="19"/>
    <b v="0"/>
    <n v="22"/>
    <b v="1"/>
    <s v="film &amp; video/television"/>
    <n v="145.29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7-15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8-27T15:03:09"/>
    <n v="1409151789"/>
    <x v="21"/>
    <b v="0"/>
    <n v="101"/>
    <b v="1"/>
    <s v="film &amp; video/television"/>
    <n v="109.14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4-12-16T21:52:20"/>
    <n v="1418766740"/>
    <x v="22"/>
    <b v="0"/>
    <n v="8"/>
    <b v="1"/>
    <s v="film &amp; video/television"/>
    <n v="117.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03T18:41:41"/>
    <n v="1428086501"/>
    <x v="23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8-13T19:41:03"/>
    <n v="1439494863"/>
    <x v="24"/>
    <b v="0"/>
    <n v="574"/>
    <b v="1"/>
    <s v="film &amp; video/television"/>
    <n v="108.8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5-11-10T00:36:01"/>
    <n v="1447115761"/>
    <x v="25"/>
    <b v="0"/>
    <n v="14"/>
    <b v="1"/>
    <s v="film &amp; video/television"/>
    <n v="133.3300000000000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7-08T12:22:24"/>
    <n v="1404822144"/>
    <x v="26"/>
    <b v="0"/>
    <n v="19"/>
    <b v="1"/>
    <s v="film &amp; video/television"/>
    <n v="155.19999999999999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0-17T03:57:13"/>
    <n v="1413518233"/>
    <x v="27"/>
    <b v="0"/>
    <n v="150"/>
    <b v="1"/>
    <s v="film &amp; video/television"/>
    <n v="111.73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1-16T23:08:04"/>
    <n v="1447715284"/>
    <x v="28"/>
    <b v="0"/>
    <n v="71"/>
    <b v="1"/>
    <s v="film &amp; video/television"/>
    <n v="100.35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6-22T16:09:28"/>
    <n v="1403453368"/>
    <x v="29"/>
    <b v="0"/>
    <n v="117"/>
    <b v="1"/>
    <s v="film &amp; video/television"/>
    <n v="123.3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7-22T07:01:55"/>
    <n v="1406012515"/>
    <x v="30"/>
    <b v="0"/>
    <n v="53"/>
    <b v="1"/>
    <s v="film &amp; video/television"/>
    <n v="101.3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07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4-01T15:03:37"/>
    <n v="1459523017"/>
    <x v="32"/>
    <b v="0"/>
    <n v="89"/>
    <b v="1"/>
    <s v="film &amp; video/television"/>
    <n v="100.2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0-09T15:51:41"/>
    <n v="1444405901"/>
    <x v="33"/>
    <b v="0"/>
    <n v="64"/>
    <b v="1"/>
    <s v="film &amp; video/television"/>
    <n v="102.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7-21T07:43:21"/>
    <n v="1405928601"/>
    <x v="34"/>
    <b v="0"/>
    <n v="68"/>
    <b v="1"/>
    <s v="film &amp; video/television"/>
    <n v="130.46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04T07:00:14"/>
    <n v="1428130814"/>
    <x v="35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3-05T07:22:05"/>
    <n v="1425540125"/>
    <x v="36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1-28T16:37:59"/>
    <n v="1422463079"/>
    <x v="37"/>
    <b v="0"/>
    <n v="253"/>
    <b v="1"/>
    <s v="film &amp; video/television"/>
    <n v="183.44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4-11T01:22:24"/>
    <n v="1365643344"/>
    <x v="38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4-25T01:07:48"/>
    <n v="1398388068"/>
    <x v="39"/>
    <b v="0"/>
    <n v="217"/>
    <b v="1"/>
    <s v="film &amp; video/television"/>
    <n v="130.9799999999999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5-30T05:08:08"/>
    <n v="1401426488"/>
    <x v="40"/>
    <b v="0"/>
    <n v="16"/>
    <b v="1"/>
    <s v="film &amp; video/television"/>
    <n v="101.35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09-05T13:39:1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1-28T15:20:26"/>
    <n v="1417188026"/>
    <x v="42"/>
    <b v="0"/>
    <n v="169"/>
    <b v="1"/>
    <s v="film &amp; video/television"/>
    <n v="141.8600000000000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6-12T18:58:06"/>
    <n v="1402599486"/>
    <x v="43"/>
    <b v="0"/>
    <n v="263"/>
    <b v="1"/>
    <s v="film &amp; video/television"/>
    <n v="308.66000000000003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08-23T02:22:1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3-28T14:58:2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1-15T23:09:34"/>
    <n v="1447628974"/>
    <x v="46"/>
    <b v="0"/>
    <n v="45"/>
    <b v="1"/>
    <s v="film &amp; video/television"/>
    <n v="104.1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0-20T19:40:07"/>
    <n v="1413834007"/>
    <x v="47"/>
    <b v="0"/>
    <n v="70"/>
    <b v="1"/>
    <s v="film &amp; video/television"/>
    <n v="107.6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1-29T12:24:20"/>
    <n v="1422534260"/>
    <x v="48"/>
    <b v="0"/>
    <n v="38"/>
    <b v="1"/>
    <s v="film &amp; video/television"/>
    <n v="107.95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09-24T04:14:0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4-12-22T18:04:18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7-11T22:17:17"/>
    <n v="1436653037"/>
    <x v="51"/>
    <b v="0"/>
    <n v="119"/>
    <b v="1"/>
    <s v="film &amp; video/television"/>
    <n v="128.0200000000000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6-17T16:50:46"/>
    <n v="1403023846"/>
    <x v="52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3-21T13:10:45"/>
    <n v="1395407445"/>
    <x v="53"/>
    <b v="0"/>
    <n v="117"/>
    <b v="1"/>
    <s v="film &amp; video/television"/>
    <n v="109.63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1-25T17:07:0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06T23:15:16"/>
    <n v="1462576516"/>
    <x v="55"/>
    <b v="0"/>
    <n v="86"/>
    <b v="1"/>
    <s v="film &amp; video/television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5-25T13:10:24"/>
    <n v="1432559424"/>
    <x v="56"/>
    <b v="0"/>
    <n v="174"/>
    <b v="1"/>
    <s v="film &amp; video/television"/>
    <n v="107.26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3-26T19:59:22"/>
    <n v="1427399962"/>
    <x v="57"/>
    <b v="0"/>
    <n v="69"/>
    <b v="1"/>
    <s v="film &amp; video/television"/>
    <n v="101.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0-20T17:52:52"/>
    <n v="1413827572"/>
    <x v="58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8-14T05:39:36"/>
    <n v="1439530776"/>
    <x v="59"/>
    <b v="0"/>
    <n v="33"/>
    <b v="1"/>
    <s v="film &amp; video/television"/>
    <n v="100.13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03T21:38:37"/>
    <n v="1393882717"/>
    <x v="60"/>
    <b v="0"/>
    <n v="108"/>
    <b v="1"/>
    <s v="film &amp; video/shorts"/>
    <n v="103.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5-15T19:32:37"/>
    <n v="1368646357"/>
    <x v="61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2-06T19:11:18"/>
    <n v="1360177878"/>
    <x v="62"/>
    <b v="0"/>
    <n v="48"/>
    <b v="1"/>
    <s v="film &amp; video/shorts"/>
    <n v="154.72999999999999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04T21:53:33"/>
    <n v="1386194013"/>
    <x v="63"/>
    <b v="0"/>
    <n v="64"/>
    <b v="1"/>
    <s v="film &amp; video/shorts"/>
    <n v="113.52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6-08T00:26:21"/>
    <n v="1370651181"/>
    <x v="64"/>
    <b v="0"/>
    <n v="24"/>
    <b v="1"/>
    <s v="film &amp; video/shorts"/>
    <n v="173.3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7-15T19:42:34"/>
    <n v="1405453354"/>
    <x v="65"/>
    <b v="0"/>
    <n v="57"/>
    <b v="1"/>
    <s v="film &amp; video/shorts"/>
    <n v="107.53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6-18T20:23:40"/>
    <n v="1466281420"/>
    <x v="66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6-15T14:00:04"/>
    <n v="1339768804"/>
    <x v="67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1-24T13:39:51"/>
    <n v="1390570791"/>
    <x v="68"/>
    <b v="0"/>
    <n v="36"/>
    <b v="1"/>
    <s v="film &amp; video/shorts"/>
    <n v="127.1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08-31T04:30:25"/>
    <n v="1314765025"/>
    <x v="69"/>
    <b v="0"/>
    <n v="178"/>
    <b v="1"/>
    <s v="film &amp; video/shorts"/>
    <n v="110.94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7-06T21:30:45"/>
    <n v="1309987845"/>
    <x v="70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3-29T06:30:57"/>
    <n v="1333002657"/>
    <x v="71"/>
    <b v="0"/>
    <n v="32"/>
    <b v="1"/>
    <s v="film &amp; video/shorts"/>
    <n v="123.9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0-26T00:14:41"/>
    <n v="1351210481"/>
    <x v="72"/>
    <b v="0"/>
    <n v="41"/>
    <b v="1"/>
    <s v="film &amp; video/shorts"/>
    <n v="108.4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2-13T18:09:44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5-12-22T11:41:35"/>
    <n v="1450784495"/>
    <x v="74"/>
    <b v="0"/>
    <n v="29"/>
    <b v="1"/>
    <s v="film &amp; video/shorts"/>
    <n v="112.9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3-24T05:01:12"/>
    <n v="1364101272"/>
    <x v="75"/>
    <b v="0"/>
    <n v="47"/>
    <b v="1"/>
    <s v="film &amp; video/shorts"/>
    <n v="115.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0-28T16:35:58"/>
    <n v="1319819758"/>
    <x v="76"/>
    <b v="0"/>
    <n v="15"/>
    <b v="1"/>
    <s v="film &amp; video/shorts"/>
    <n v="153.33000000000001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3-29T03:28:37"/>
    <n v="1332991717"/>
    <x v="7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8-22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3-26T18:38:1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1-05T02:00:56"/>
    <n v="1383616856"/>
    <x v="80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0T03:48:47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09-09T19:41:01"/>
    <n v="1315597261"/>
    <x v="82"/>
    <b v="0"/>
    <n v="100"/>
    <b v="1"/>
    <s v="film &amp; video/shorts"/>
    <n v="10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07T14:46:29"/>
    <n v="1423320389"/>
    <x v="83"/>
    <b v="0"/>
    <n v="13"/>
    <b v="1"/>
    <s v="film &amp; video/shorts"/>
    <n v="102.5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4-15T18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8-24T03:00:37"/>
    <n v="1314154837"/>
    <x v="85"/>
    <b v="0"/>
    <n v="21"/>
    <b v="1"/>
    <s v="film &amp; video/shorts"/>
    <n v="125.5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0-14T13:20:45"/>
    <n v="1444828845"/>
    <x v="86"/>
    <b v="0"/>
    <n v="17"/>
    <b v="1"/>
    <s v="film &amp; video/shorts"/>
    <n v="106.4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5-24T12:56:43"/>
    <n v="1274705803"/>
    <x v="87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5-27T15:48:51"/>
    <n v="1401205731"/>
    <x v="88"/>
    <b v="0"/>
    <n v="60"/>
    <b v="1"/>
    <s v="film &amp; video/shorts"/>
    <n v="102.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5-08T18:03:12"/>
    <n v="1368036192"/>
    <x v="89"/>
    <b v="0"/>
    <n v="56"/>
    <b v="1"/>
    <s v="film &amp; video/shorts"/>
    <n v="115.0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6-12T07:08:19"/>
    <n v="1307862499"/>
    <x v="90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3-17T09:39:2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6-12-17T04:46:23"/>
    <n v="1481949983"/>
    <x v="92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6-05T20:35:37"/>
    <n v="1338928537"/>
    <x v="93"/>
    <b v="0"/>
    <n v="15"/>
    <b v="1"/>
    <s v="film &amp; video/shorts"/>
    <n v="110.6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3-18T17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1-27T00:07:21"/>
    <n v="1327622841"/>
    <x v="95"/>
    <b v="0"/>
    <n v="21"/>
    <b v="1"/>
    <s v="film &amp; video/shorts"/>
    <n v="131.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5-26T15:54:01"/>
    <n v="1274889241"/>
    <x v="96"/>
    <b v="0"/>
    <n v="34"/>
    <b v="1"/>
    <s v="film &amp; video/shorts"/>
    <n v="114.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6-12T03:14:42"/>
    <n v="1307848482"/>
    <x v="97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1-01T19:04:34"/>
    <n v="1351796674"/>
    <x v="98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3-12-23T21:39:59"/>
    <n v="1387834799"/>
    <x v="99"/>
    <b v="0"/>
    <n v="39"/>
    <b v="1"/>
    <s v="film &amp; video/shorts"/>
    <n v="106.02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0-15T18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2-12-31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1-23T03:08:53"/>
    <n v="1290481733"/>
    <x v="102"/>
    <b v="0"/>
    <n v="65"/>
    <b v="1"/>
    <s v="film &amp; video/shorts"/>
    <n v="127.75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2-12T19:20:30"/>
    <n v="1392232830"/>
    <x v="103"/>
    <b v="0"/>
    <n v="49"/>
    <b v="1"/>
    <s v="film &amp; video/shorts"/>
    <n v="105.1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3-10T16:41:06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4-25T17:23:40"/>
    <n v="1461605020"/>
    <x v="105"/>
    <b v="0"/>
    <n v="60"/>
    <b v="1"/>
    <s v="film &amp; video/shorts"/>
    <n v="107.41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d v="2012-03-19T18:38:21"/>
    <n v="1332182301"/>
    <x v="106"/>
    <b v="0"/>
    <n v="27"/>
    <b v="1"/>
    <s v="film &amp; video/shorts"/>
    <n v="100.5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02T23:34:47"/>
    <n v="1301787287"/>
    <x v="107"/>
    <b v="0"/>
    <n v="69"/>
    <b v="1"/>
    <s v="film &amp; video/shorts"/>
    <n v="102.4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4-01T14:42:50"/>
    <n v="1364827370"/>
    <x v="108"/>
    <b v="0"/>
    <n v="47"/>
    <b v="1"/>
    <s v="film &amp; video/shorts"/>
    <n v="246.6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1-27T00:37:10"/>
    <n v="1296088630"/>
    <x v="109"/>
    <b v="0"/>
    <n v="47"/>
    <b v="1"/>
    <s v="film &amp; video/shorts"/>
    <n v="219.5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0-10T22:47:33"/>
    <n v="1381445253"/>
    <x v="110"/>
    <b v="0"/>
    <n v="26"/>
    <b v="1"/>
    <s v="film &amp; video/shorts"/>
    <n v="130.7700000000000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01T07:59:47"/>
    <n v="1430467187"/>
    <x v="111"/>
    <b v="0"/>
    <n v="53"/>
    <b v="1"/>
    <s v="film &amp; video/shorts"/>
    <n v="154.57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3-20T01:01:58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7-29T18:12:08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1-11-14T06:34:48"/>
    <n v="1321252488"/>
    <x v="114"/>
    <b v="0"/>
    <n v="35"/>
    <b v="1"/>
    <s v="film &amp; video/shorts"/>
    <n v="103.3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1-10T17:44:04"/>
    <n v="1326217444"/>
    <x v="115"/>
    <b v="0"/>
    <n v="22"/>
    <b v="1"/>
    <s v="film &amp; video/shorts"/>
    <n v="140.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2-21T11:55:55"/>
    <n v="1298289355"/>
    <x v="116"/>
    <b v="0"/>
    <n v="57"/>
    <b v="1"/>
    <s v="film &amp; video/shorts"/>
    <n v="113.6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3-11T20:02:24"/>
    <n v="1268337744"/>
    <x v="117"/>
    <b v="0"/>
    <n v="27"/>
    <b v="1"/>
    <s v="film &amp; video/shorts"/>
    <n v="100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6-29T01:17:16"/>
    <n v="1309310236"/>
    <x v="118"/>
    <b v="0"/>
    <n v="39"/>
    <b v="1"/>
    <s v="film &amp; video/shorts"/>
    <n v="113.0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7-15T01:39:46"/>
    <n v="1310693986"/>
    <x v="119"/>
    <b v="0"/>
    <n v="37"/>
    <b v="1"/>
    <s v="film &amp; video/shorts"/>
    <n v="104.56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09-03T01:11:47"/>
    <n v="1472865107"/>
    <x v="120"/>
    <b v="0"/>
    <n v="1"/>
    <b v="0"/>
    <s v="film &amp; video/science fiction"/>
    <n v="0.0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02T16:55:10"/>
    <n v="1427993710"/>
    <x v="121"/>
    <b v="0"/>
    <n v="1"/>
    <b v="0"/>
    <s v="film &amp; video/science fiction"/>
    <n v="0.03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08-11T10:21:47"/>
    <n v="1470910907"/>
    <x v="122"/>
    <b v="0"/>
    <n v="0"/>
    <b v="0"/>
    <s v="film &amp; video/science fiction"/>
    <n v="0"/>
    <s v="No pledges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09-22T18:46:04"/>
    <n v="1411411564"/>
    <x v="123"/>
    <b v="0"/>
    <n v="6"/>
    <b v="0"/>
    <s v="film &amp; video/science fiction"/>
    <n v="0.2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4-20T22:17:22"/>
    <n v="1429568242"/>
    <x v="124"/>
    <b v="0"/>
    <n v="0"/>
    <b v="0"/>
    <s v="film &amp; video/science fiction"/>
    <n v="0"/>
    <s v="No pledges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6-12-05T23:51:2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5-11T14:08:57"/>
    <n v="1431353337"/>
    <x v="126"/>
    <b v="0"/>
    <n v="13"/>
    <b v="0"/>
    <s v="film &amp; video/science fiction"/>
    <n v="5.55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3-04T14:59:01"/>
    <n v="1425481141"/>
    <x v="127"/>
    <b v="0"/>
    <n v="4"/>
    <b v="0"/>
    <s v="film &amp; video/science fiction"/>
    <n v="2.38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09-15T05:28:13"/>
    <n v="1473917293"/>
    <x v="128"/>
    <b v="0"/>
    <n v="6"/>
    <b v="0"/>
    <s v="film &amp; video/science fiction"/>
    <n v="1.8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08-31T22:29:43"/>
    <n v="1409524183"/>
    <x v="129"/>
    <b v="0"/>
    <n v="0"/>
    <b v="0"/>
    <s v="film &amp; video/science fiction"/>
    <n v="0"/>
    <s v="No pledge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5-19T21:58:12"/>
    <n v="1400536692"/>
    <x v="130"/>
    <b v="0"/>
    <n v="0"/>
    <b v="0"/>
    <s v="film &amp; video/science fiction"/>
    <n v="0"/>
    <s v="No pledges"/>
    <x v="0"/>
    <s v="science fiction"/>
  </r>
  <r>
    <n v="131"/>
    <s v="I (Canceled)"/>
    <s v="I"/>
    <n v="1200"/>
    <n v="0"/>
    <x v="1"/>
    <s v="US"/>
    <s v="USD"/>
    <n v="1467763200"/>
    <d v="2016-06-20T20:06:01"/>
    <n v="1466453161"/>
    <x v="131"/>
    <b v="0"/>
    <n v="0"/>
    <b v="0"/>
    <s v="film &amp; video/science fiction"/>
    <n v="0"/>
    <s v="No pledges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09-23T19:30:07"/>
    <n v="1411500607"/>
    <x v="132"/>
    <b v="0"/>
    <n v="81"/>
    <b v="0"/>
    <s v="film &amp; video/science fiction"/>
    <n v="9.57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01T19:23:04"/>
    <n v="1462130584"/>
    <x v="133"/>
    <b v="0"/>
    <n v="0"/>
    <b v="0"/>
    <s v="film &amp; video/science fiction"/>
    <n v="0"/>
    <s v="No pledges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8-05T21:50:18"/>
    <n v="1438811418"/>
    <x v="134"/>
    <b v="0"/>
    <n v="0"/>
    <b v="0"/>
    <s v="film &amp; video/science fiction"/>
    <n v="0"/>
    <s v="No pledges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5-29T09:09:57"/>
    <n v="1401354597"/>
    <x v="135"/>
    <b v="0"/>
    <n v="5"/>
    <b v="0"/>
    <s v="film &amp; video/science fiction"/>
    <n v="13.4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4-02T09:50:34"/>
    <n v="1427968234"/>
    <x v="136"/>
    <b v="0"/>
    <n v="0"/>
    <b v="0"/>
    <s v="film &amp; video/science fiction"/>
    <n v="0"/>
    <s v="No pledge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08-23T13:46:33"/>
    <n v="1440337593"/>
    <x v="137"/>
    <b v="0"/>
    <n v="0"/>
    <b v="0"/>
    <s v="film &amp; video/science fiction"/>
    <n v="0"/>
    <s v="No pledges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01T06:10:41"/>
    <n v="1435731041"/>
    <x v="138"/>
    <b v="0"/>
    <n v="58"/>
    <b v="0"/>
    <s v="film &amp; video/science fiction"/>
    <n v="3.14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0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2-18T04:45:32"/>
    <n v="1424234732"/>
    <x v="140"/>
    <b v="0"/>
    <n v="0"/>
    <b v="0"/>
    <s v="film &amp; video/science fiction"/>
    <n v="0"/>
    <s v="No pledges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4-16T03:40:23"/>
    <n v="1429155623"/>
    <x v="141"/>
    <b v="0"/>
    <n v="28"/>
    <b v="0"/>
    <s v="film &amp; video/science fiction"/>
    <n v="10.7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0-26T21:26:18"/>
    <n v="1414358778"/>
    <x v="142"/>
    <b v="0"/>
    <n v="1"/>
    <b v="0"/>
    <s v="film &amp; video/science fiction"/>
    <n v="0.3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7-08T01:32:22"/>
    <n v="1467941542"/>
    <x v="143"/>
    <b v="0"/>
    <n v="0"/>
    <b v="0"/>
    <s v="film &amp; video/science fiction"/>
    <n v="0"/>
    <s v="No pledges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2-12T18:17:52"/>
    <n v="1423765072"/>
    <x v="144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7-15T13:00:52"/>
    <n v="1436965252"/>
    <x v="145"/>
    <b v="0"/>
    <n v="9"/>
    <b v="0"/>
    <s v="film &amp; video/science fiction"/>
    <n v="7.5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6-11-19T00:23:18"/>
    <n v="1479514998"/>
    <x v="146"/>
    <b v="0"/>
    <n v="3"/>
    <b v="0"/>
    <s v="film &amp; video/science fiction"/>
    <n v="0.579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4-11-26T18:25:40"/>
    <n v="1417026340"/>
    <x v="147"/>
    <b v="0"/>
    <n v="0"/>
    <b v="0"/>
    <s v="film &amp; video/science fiction"/>
    <n v="0"/>
    <s v="No pledges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1-28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1-25T04:07:50"/>
    <n v="1416888470"/>
    <x v="149"/>
    <b v="0"/>
    <n v="6"/>
    <b v="0"/>
    <s v="film &amp; video/science fiction"/>
    <n v="0.92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3-27T03:53:02"/>
    <n v="1427428382"/>
    <x v="150"/>
    <b v="0"/>
    <n v="67"/>
    <b v="0"/>
    <s v="film &amp; video/science fiction"/>
    <n v="23.16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4-19T13:13:11"/>
    <n v="1429449191"/>
    <x v="151"/>
    <b v="0"/>
    <n v="5"/>
    <b v="0"/>
    <s v="film &amp; video/science fiction"/>
    <n v="0.0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8-24T01:51:40"/>
    <n v="1408845100"/>
    <x v="152"/>
    <b v="0"/>
    <n v="2"/>
    <b v="0"/>
    <s v="film &amp; video/science fiction"/>
    <n v="0.0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0-21T14:04:04"/>
    <n v="1413900244"/>
    <x v="153"/>
    <b v="0"/>
    <n v="10"/>
    <b v="0"/>
    <s v="film &amp; video/science fiction"/>
    <n v="0.7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4-21T13:08:15"/>
    <n v="1429621695"/>
    <x v="154"/>
    <b v="0"/>
    <n v="3"/>
    <b v="0"/>
    <s v="film &amp; video/science fiction"/>
    <n v="2.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6-13T13:25:35"/>
    <n v="1434201935"/>
    <x v="155"/>
    <b v="0"/>
    <n v="4"/>
    <b v="0"/>
    <s v="film &amp; video/science fiction"/>
    <n v="0.0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6-04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1-27T21:52:52"/>
    <n v="1453931572"/>
    <x v="157"/>
    <b v="0"/>
    <n v="2"/>
    <b v="0"/>
    <s v="film &amp; video/science fiction"/>
    <n v="0.2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09-22T01:50:28"/>
    <n v="1411350628"/>
    <x v="158"/>
    <b v="0"/>
    <n v="0"/>
    <b v="0"/>
    <s v="film &amp; video/science fiction"/>
    <n v="0"/>
    <s v="No pledges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5-24T10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6-16T21:54:51"/>
    <n v="1434491691"/>
    <x v="160"/>
    <b v="0"/>
    <n v="0"/>
    <b v="0"/>
    <s v="film &amp; video/drama"/>
    <n v="0"/>
    <s v="No pledges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6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7-15T03:02:36"/>
    <n v="1405393356"/>
    <x v="162"/>
    <b v="0"/>
    <n v="10"/>
    <b v="0"/>
    <s v="film &amp; video/drama"/>
    <n v="15.5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8-27T23:04:14"/>
    <n v="1440716654"/>
    <x v="163"/>
    <b v="0"/>
    <n v="0"/>
    <b v="0"/>
    <s v="film &amp; video/drama"/>
    <n v="0"/>
    <s v="No pledges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7-21T18:18:21"/>
    <n v="1405966701"/>
    <x v="164"/>
    <b v="0"/>
    <n v="7"/>
    <b v="0"/>
    <s v="film &amp; video/drama"/>
    <n v="0.53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5-12-13T15:48:44"/>
    <n v="1450021724"/>
    <x v="165"/>
    <b v="0"/>
    <n v="0"/>
    <b v="0"/>
    <s v="film &amp; video/drama"/>
    <n v="0"/>
    <s v="No pledges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6-12-17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6-05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2-17T20:02:50"/>
    <n v="1424203370"/>
    <x v="168"/>
    <b v="0"/>
    <n v="3"/>
    <b v="0"/>
    <s v="film &amp; video/drama"/>
    <n v="4.0599999999999996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09-18T12:07:39"/>
    <n v="1411042059"/>
    <x v="16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7-31T23:28:03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6-13T04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2-12T09:28:43"/>
    <n v="1423733323"/>
    <x v="172"/>
    <b v="0"/>
    <n v="0"/>
    <b v="0"/>
    <s v="film &amp; video/drama"/>
    <n v="0"/>
    <s v="No pledge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1-29T13:45:08"/>
    <n v="1422539108"/>
    <x v="173"/>
    <b v="0"/>
    <n v="0"/>
    <b v="0"/>
    <s v="film &amp; video/drama"/>
    <n v="0"/>
    <s v="No pledge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3-09T18:12:56"/>
    <n v="1425924776"/>
    <x v="174"/>
    <b v="0"/>
    <n v="0"/>
    <b v="0"/>
    <s v="film &amp; video/drama"/>
    <n v="0"/>
    <s v="No pledges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04T18:40:11"/>
    <n v="1407177611"/>
    <x v="175"/>
    <b v="0"/>
    <n v="26"/>
    <b v="0"/>
    <s v="film &amp; video/drama"/>
    <n v="6.49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7-06T19:46:39"/>
    <n v="1436211999"/>
    <x v="176"/>
    <b v="0"/>
    <n v="0"/>
    <b v="0"/>
    <s v="film &amp; video/drama"/>
    <n v="0"/>
    <s v="No pledges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07T01:08:4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0-27T22:55:45"/>
    <n v="1445986545"/>
    <x v="178"/>
    <b v="0"/>
    <n v="0"/>
    <b v="0"/>
    <s v="film &amp; video/drama"/>
    <n v="0"/>
    <s v="No pledges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2-03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3-04T23:47:23"/>
    <n v="1425512843"/>
    <x v="180"/>
    <b v="0"/>
    <n v="13"/>
    <b v="0"/>
    <s v="film &amp; video/drama"/>
    <n v="33.42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5-23T17:48:15"/>
    <n v="1432403295"/>
    <x v="181"/>
    <b v="0"/>
    <n v="4"/>
    <b v="0"/>
    <s v="film &amp; video/drama"/>
    <n v="21.09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6-12-08T00:17:12"/>
    <n v="1481156232"/>
    <x v="182"/>
    <b v="0"/>
    <n v="0"/>
    <b v="0"/>
    <s v="film &amp; video/drama"/>
    <n v="0"/>
    <s v="No pledges"/>
    <x v="0"/>
    <s v="drama"/>
  </r>
  <r>
    <n v="183"/>
    <s v="Three Little Words"/>
    <s v="Don't kill me until I meet my Dad"/>
    <n v="12500"/>
    <n v="4482"/>
    <x v="2"/>
    <s v="GB"/>
    <s v="GBP"/>
    <n v="1417033610"/>
    <d v="2014-10-27T19:26:50"/>
    <n v="1414438010"/>
    <x v="183"/>
    <b v="0"/>
    <n v="12"/>
    <b v="0"/>
    <s v="film &amp; video/drama"/>
    <n v="35.8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7-05T18:59:22"/>
    <n v="1404586762"/>
    <x v="184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7-19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2-01T19:30:34"/>
    <n v="1485977434"/>
    <x v="186"/>
    <b v="0"/>
    <n v="0"/>
    <b v="0"/>
    <s v="film &amp; video/drama"/>
    <n v="0"/>
    <s v="No pledges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6-27T05:37:37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8-06T04:23:35"/>
    <n v="1407299015"/>
    <x v="188"/>
    <b v="0"/>
    <n v="0"/>
    <b v="0"/>
    <s v="film &amp; video/drama"/>
    <n v="0"/>
    <s v="No pledges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7-05T16:34:37"/>
    <n v="1467736477"/>
    <x v="189"/>
    <b v="0"/>
    <n v="5"/>
    <b v="0"/>
    <s v="film &amp; video/drama"/>
    <n v="7.0000000000000007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06T15:37:26"/>
    <n v="1465227446"/>
    <x v="190"/>
    <b v="0"/>
    <n v="1"/>
    <b v="0"/>
    <s v="film &amp; video/drama"/>
    <n v="0.42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08-23T10:35: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09-17T19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09-29T22:26:06"/>
    <n v="1412029566"/>
    <x v="193"/>
    <b v="0"/>
    <n v="0"/>
    <b v="0"/>
    <s v="film &amp; video/drama"/>
    <n v="0"/>
    <s v="No pledges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1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5-11T16:05:32"/>
    <n v="1431360332"/>
    <x v="195"/>
    <b v="0"/>
    <n v="0"/>
    <b v="0"/>
    <s v="film &amp; video/drama"/>
    <n v="0"/>
    <s v="No pledges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09-12T13:01:38"/>
    <n v="1442062898"/>
    <x v="196"/>
    <b v="0"/>
    <n v="19"/>
    <b v="0"/>
    <s v="film &amp; video/drama"/>
    <n v="41.86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1-06T20:21:4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09-05T09:12:02"/>
    <n v="1409908322"/>
    <x v="198"/>
    <b v="0"/>
    <n v="6"/>
    <b v="0"/>
    <s v="film &amp; video/drama"/>
    <n v="1.120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02T02:58:22"/>
    <n v="1470106702"/>
    <x v="199"/>
    <b v="0"/>
    <n v="0"/>
    <b v="0"/>
    <s v="film &amp; video/drama"/>
    <n v="0"/>
    <s v="No pledges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8-16T02:00:03"/>
    <n v="1408154403"/>
    <x v="200"/>
    <b v="0"/>
    <n v="18"/>
    <b v="0"/>
    <s v="film &amp; video/drama"/>
    <n v="26.19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1-19T19:38:49"/>
    <n v="1421696329"/>
    <x v="201"/>
    <b v="0"/>
    <n v="7"/>
    <b v="0"/>
    <s v="film &amp; video/drama"/>
    <n v="58.46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09-08T22:16:04"/>
    <n v="1441750564"/>
    <x v="202"/>
    <b v="0"/>
    <n v="0"/>
    <b v="0"/>
    <s v="film &amp; video/drama"/>
    <n v="0"/>
    <s v="No pledges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4-11-30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7-05T14:00:03"/>
    <n v="1467727203"/>
    <x v="204"/>
    <b v="0"/>
    <n v="1293"/>
    <b v="0"/>
    <s v="film &amp; video/drama"/>
    <n v="50.72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09-01T15:10:22"/>
    <n v="1441120222"/>
    <x v="205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7-16T00:06:23"/>
    <n v="1468627583"/>
    <x v="206"/>
    <b v="0"/>
    <n v="0"/>
    <b v="0"/>
    <s v="film &amp; video/drama"/>
    <n v="0"/>
    <s v="No pledges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4-12-05T04:43:58"/>
    <n v="1417754638"/>
    <x v="207"/>
    <b v="0"/>
    <n v="13"/>
    <b v="0"/>
    <s v="film &amp; video/drama"/>
    <n v="15.21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1-16T08:52:47"/>
    <n v="1416127967"/>
    <x v="208"/>
    <b v="0"/>
    <n v="0"/>
    <b v="0"/>
    <s v="film &amp; video/drama"/>
    <n v="0"/>
    <s v="No pledge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6-10T22:08:55"/>
    <n v="1433974135"/>
    <x v="209"/>
    <b v="0"/>
    <n v="0"/>
    <b v="0"/>
    <s v="film &amp; video/drama"/>
    <n v="0"/>
    <s v="No pledges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09-02T01:33:12"/>
    <n v="1441157592"/>
    <x v="210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8-20T03:50:17"/>
    <n v="1440042617"/>
    <x v="211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2-16T21:08:40"/>
    <n v="1455656920"/>
    <x v="212"/>
    <b v="0"/>
    <n v="1"/>
    <b v="0"/>
    <s v="film &amp; video/drama"/>
    <n v="0.0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7-17T14:15:47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1-05T15:22:29"/>
    <n v="1420471349"/>
    <x v="214"/>
    <b v="0"/>
    <n v="1"/>
    <b v="0"/>
    <s v="film &amp; video/drama"/>
    <n v="0.0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1-06T05:31:22"/>
    <n v="1452058282"/>
    <x v="215"/>
    <b v="0"/>
    <n v="1"/>
    <b v="0"/>
    <s v="film &amp; video/drama"/>
    <n v="0.2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3-03T23:00:37"/>
    <n v="1425423637"/>
    <x v="216"/>
    <b v="0"/>
    <n v="84"/>
    <b v="0"/>
    <s v="film &amp; video/drama"/>
    <n v="55.7"/>
    <n v="331.54"/>
    <x v="0"/>
    <s v="drama"/>
  </r>
  <r>
    <n v="217"/>
    <s v="Bitch"/>
    <s v="A roadmovie by paw"/>
    <n v="100000"/>
    <n v="11943"/>
    <x v="2"/>
    <s v="SE"/>
    <s v="SEK"/>
    <n v="1419780149"/>
    <d v="2014-11-27T15:22:29"/>
    <n v="1417101749"/>
    <x v="217"/>
    <b v="0"/>
    <n v="38"/>
    <b v="0"/>
    <s v="film &amp; video/drama"/>
    <n v="11.94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3-16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2-29T07:50:25"/>
    <n v="1456732225"/>
    <x v="219"/>
    <b v="0"/>
    <n v="76"/>
    <b v="0"/>
    <s v="film &amp; video/drama"/>
    <n v="17.6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7-10T15:27:1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1-27T20:06:04"/>
    <n v="1422389164"/>
    <x v="221"/>
    <b v="0"/>
    <n v="0"/>
    <b v="0"/>
    <s v="film &amp; video/drama"/>
    <n v="0"/>
    <s v="No pledges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1-27T18:28:38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4-22T01:09:10"/>
    <n v="1461287350"/>
    <x v="223"/>
    <b v="0"/>
    <n v="0"/>
    <b v="0"/>
    <s v="film &amp; video/drama"/>
    <n v="0"/>
    <s v="No pledge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5-11T05:38:46"/>
    <n v="1431322726"/>
    <x v="224"/>
    <b v="0"/>
    <n v="0"/>
    <b v="0"/>
    <s v="film &amp; video/drama"/>
    <n v="0"/>
    <s v="No pledge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3-09T23:04:14"/>
    <n v="1457564654"/>
    <x v="225"/>
    <b v="0"/>
    <n v="0"/>
    <b v="0"/>
    <s v="film &amp; video/drama"/>
    <n v="0"/>
    <s v="No pledges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4-12T15:59:04"/>
    <n v="1428854344"/>
    <x v="226"/>
    <b v="0"/>
    <n v="2"/>
    <b v="0"/>
    <s v="film &amp; video/drama"/>
    <n v="0.8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6-09T21:27:21"/>
    <n v="1433885241"/>
    <x v="227"/>
    <b v="0"/>
    <n v="0"/>
    <b v="0"/>
    <s v="film &amp; video/drama"/>
    <n v="0"/>
    <s v="No pledges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4-02T16:28:25"/>
    <n v="1427992105"/>
    <x v="228"/>
    <b v="0"/>
    <n v="0"/>
    <b v="0"/>
    <s v="film &amp; video/drama"/>
    <n v="0"/>
    <s v="No pledge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1-14T22:24:57"/>
    <n v="1452810297"/>
    <x v="229"/>
    <b v="0"/>
    <n v="0"/>
    <b v="0"/>
    <s v="film &amp; video/drama"/>
    <n v="0"/>
    <s v="No pledges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5-05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5-12-03T23:00:51"/>
    <n v="1449183651"/>
    <x v="231"/>
    <b v="0"/>
    <n v="0"/>
    <b v="0"/>
    <s v="film &amp; video/drama"/>
    <n v="0"/>
    <s v="No pledges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1-28T19:49:06"/>
    <n v="1422474546"/>
    <x v="232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8-30T21:52:52"/>
    <n v="1472593972"/>
    <x v="233"/>
    <b v="0"/>
    <n v="0"/>
    <b v="0"/>
    <s v="film &amp; video/drama"/>
    <n v="0"/>
    <s v="No pledges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5-12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6-09T21:48:17"/>
    <n v="1433886497"/>
    <x v="235"/>
    <b v="0"/>
    <n v="0"/>
    <b v="0"/>
    <s v="film &amp; video/drama"/>
    <n v="0"/>
    <s v="No pledge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5-11-13T02:01:39"/>
    <n v="1447380099"/>
    <x v="236"/>
    <b v="0"/>
    <n v="0"/>
    <b v="0"/>
    <s v="film &amp; video/drama"/>
    <n v="0"/>
    <s v="No pledges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1-08T13:51:09"/>
    <n v="1452261069"/>
    <x v="237"/>
    <b v="0"/>
    <n v="1"/>
    <b v="0"/>
    <s v="film &amp; video/drama"/>
    <n v="0.3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09T23:06:00"/>
    <n v="1481324760"/>
    <x v="238"/>
    <b v="0"/>
    <n v="0"/>
    <b v="0"/>
    <s v="film &amp; video/drama"/>
    <n v="0"/>
    <s v="No pledges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0-20T02:38:5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3-21T17:00:11"/>
    <n v="1363885211"/>
    <x v="240"/>
    <b v="1"/>
    <n v="137"/>
    <b v="1"/>
    <s v="film &amp; video/documentary"/>
    <n v="107.63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1-06T16:45:04"/>
    <n v="1415292304"/>
    <x v="241"/>
    <b v="1"/>
    <n v="376"/>
    <b v="1"/>
    <s v="film &amp; video/documentary"/>
    <n v="112.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1-15T11:49:50"/>
    <n v="1321357790"/>
    <x v="242"/>
    <b v="1"/>
    <n v="202"/>
    <b v="1"/>
    <s v="film &amp; video/documentary"/>
    <n v="113.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1-23T01:08:24"/>
    <n v="1390439304"/>
    <x v="243"/>
    <b v="1"/>
    <n v="328"/>
    <b v="1"/>
    <s v="film &amp; video/documentary"/>
    <n v="102.5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2-04T07:45:59"/>
    <n v="1265269559"/>
    <x v="244"/>
    <b v="1"/>
    <n v="84"/>
    <b v="1"/>
    <s v="film &amp; video/documentary"/>
    <n v="113.76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7-17T01:16:25"/>
    <n v="1342487785"/>
    <x v="245"/>
    <b v="1"/>
    <n v="96"/>
    <b v="1"/>
    <s v="film &amp; video/documentary"/>
    <n v="103.7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0-29T08:43:25"/>
    <n v="1288341805"/>
    <x v="246"/>
    <b v="1"/>
    <n v="223"/>
    <b v="1"/>
    <s v="film &amp; video/documentary"/>
    <n v="305.45999999999998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09-09T14:30:14"/>
    <n v="1284042614"/>
    <x v="247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1-11-23T18:35:09"/>
    <n v="1322073309"/>
    <x v="248"/>
    <b v="1"/>
    <n v="146"/>
    <b v="1"/>
    <s v="film &amp; video/documentary"/>
    <n v="101.33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6-03T22:10:20"/>
    <n v="1275603020"/>
    <x v="249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5-07T13:34:51"/>
    <n v="1367933691"/>
    <x v="250"/>
    <b v="1"/>
    <n v="437"/>
    <b v="1"/>
    <s v="film &amp; video/documentary"/>
    <n v="105.5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4-14T18:54:06"/>
    <n v="1334429646"/>
    <x v="251"/>
    <b v="1"/>
    <n v="77"/>
    <b v="1"/>
    <s v="film &amp; video/documentary"/>
    <n v="125.57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3-29T15:54:18"/>
    <n v="1269878058"/>
    <x v="252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1-16T15:37:15"/>
    <n v="1326728235"/>
    <x v="253"/>
    <b v="1"/>
    <n v="7"/>
    <b v="1"/>
    <s v="film &amp; video/documentary"/>
    <n v="100.73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09-16T22:51:50"/>
    <n v="1442443910"/>
    <x v="254"/>
    <b v="1"/>
    <n v="314"/>
    <b v="1"/>
    <s v="film &amp; video/documentary"/>
    <n v="116.9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2-14T12:38:02"/>
    <n v="1297687082"/>
    <x v="255"/>
    <b v="1"/>
    <n v="188"/>
    <b v="1"/>
    <s v="film &amp; video/documentary"/>
    <n v="106.73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2-14T18:27:47"/>
    <n v="1360866467"/>
    <x v="256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4-19T15:02:42"/>
    <n v="1461078162"/>
    <x v="257"/>
    <b v="1"/>
    <n v="560"/>
    <b v="1"/>
    <s v="film &amp; video/documentary"/>
    <n v="106.73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5-19T01:14:26"/>
    <n v="1305767666"/>
    <x v="258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3-09T17:42:49"/>
    <n v="1425922969"/>
    <x v="259"/>
    <b v="1"/>
    <n v="942"/>
    <b v="1"/>
    <s v="film &amp; video/documentary"/>
    <n v="131.9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6-01T18:07:59"/>
    <n v="1275415679"/>
    <x v="260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4-18T21:15:04"/>
    <n v="1334783704"/>
    <x v="261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1-12T05:57:0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8-28T22:54:54"/>
    <n v="1346194494"/>
    <x v="263"/>
    <b v="1"/>
    <n v="963"/>
    <b v="1"/>
    <s v="film &amp; video/documentary"/>
    <n v="118.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4-11T14:53:15"/>
    <n v="1334155995"/>
    <x v="264"/>
    <b v="1"/>
    <n v="91"/>
    <b v="1"/>
    <s v="film &amp; video/documentary"/>
    <n v="118.2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3-30T05:53:50"/>
    <n v="1269928430"/>
    <x v="265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1-27T04:11:47"/>
    <n v="1264565507"/>
    <x v="266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5-26T10:51:39"/>
    <n v="1401101499"/>
    <x v="267"/>
    <b v="1"/>
    <n v="165"/>
    <b v="1"/>
    <s v="film &amp; video/documentary"/>
    <n v="131.63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09-23T03:39:38"/>
    <n v="1316749178"/>
    <x v="26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1-23T04:43:42"/>
    <n v="1485146622"/>
    <x v="269"/>
    <b v="1"/>
    <n v="1596"/>
    <b v="1"/>
    <s v="film &amp; video/documentary"/>
    <n v="147.22999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4-04T20:47:50"/>
    <n v="1301950070"/>
    <x v="270"/>
    <b v="1"/>
    <n v="61"/>
    <b v="1"/>
    <s v="film &amp; video/documentary"/>
    <n v="152.6100000000000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3-12-04T02:24:21"/>
    <n v="1386123861"/>
    <x v="271"/>
    <b v="1"/>
    <n v="287"/>
    <b v="1"/>
    <s v="film &amp; video/documentary"/>
    <n v="104.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2-26T21:36:31"/>
    <n v="1267220191"/>
    <x v="272"/>
    <b v="1"/>
    <n v="65"/>
    <b v="1"/>
    <s v="film &amp; video/documentary"/>
    <n v="177.43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6-03T11:57:46"/>
    <n v="1307102266"/>
    <x v="273"/>
    <b v="1"/>
    <n v="118"/>
    <b v="1"/>
    <s v="film &amp; video/documentary"/>
    <n v="107.7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3-01T21:53:49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0-11T00:46:06"/>
    <n v="1349916366"/>
    <x v="275"/>
    <b v="1"/>
    <n v="332"/>
    <b v="1"/>
    <s v="film &amp; video/documentary"/>
    <n v="108.4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2-28T01:57:54"/>
    <n v="1330394274"/>
    <x v="276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4-23T21:23:39"/>
    <n v="1429824219"/>
    <x v="277"/>
    <b v="1"/>
    <n v="951"/>
    <b v="1"/>
    <s v="film &amp; video/documentary"/>
    <n v="110.38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09-12T00:58:59"/>
    <n v="1347411539"/>
    <x v="278"/>
    <b v="1"/>
    <n v="415"/>
    <b v="1"/>
    <s v="film &amp; video/documentary"/>
    <n v="150.3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1-24T05:51:36"/>
    <n v="1485237096"/>
    <x v="279"/>
    <b v="1"/>
    <n v="305"/>
    <b v="1"/>
    <s v="film &amp; video/documentary"/>
    <n v="157.32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4-15T14:10:35"/>
    <n v="1397571035"/>
    <x v="280"/>
    <b v="1"/>
    <n v="2139"/>
    <b v="1"/>
    <s v="film &amp; video/documentary"/>
    <n v="156.139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5-17T03:55:13"/>
    <n v="1242532513"/>
    <x v="281"/>
    <b v="1"/>
    <n v="79"/>
    <b v="1"/>
    <s v="film &amp; video/documentary"/>
    <n v="120.59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1-16T22:04:52"/>
    <n v="1263679492"/>
    <x v="282"/>
    <b v="1"/>
    <n v="179"/>
    <b v="1"/>
    <s v="film &amp; video/documentary"/>
    <n v="101.19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12T17:02:24"/>
    <n v="1305219744"/>
    <x v="283"/>
    <b v="1"/>
    <n v="202"/>
    <b v="1"/>
    <s v="film &amp; video/documentary"/>
    <n v="114.27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1-12-27T17:43:00"/>
    <n v="1325007780"/>
    <x v="284"/>
    <b v="1"/>
    <n v="760"/>
    <b v="1"/>
    <s v="film &amp; video/documentary"/>
    <n v="104.63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8-20T18:08:48"/>
    <n v="1377022128"/>
    <x v="285"/>
    <b v="1"/>
    <n v="563"/>
    <b v="1"/>
    <s v="film &amp; video/documentary"/>
    <n v="228.83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2-08T19:35:24"/>
    <n v="1360352124"/>
    <x v="286"/>
    <b v="1"/>
    <n v="135"/>
    <b v="1"/>
    <s v="film &amp; video/documentary"/>
    <n v="109.15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0-02T06:40:18"/>
    <n v="1349160018"/>
    <x v="287"/>
    <b v="1"/>
    <n v="290"/>
    <b v="1"/>
    <s v="film &amp; video/documentary"/>
    <n v="176.3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5-22T04:03:13"/>
    <n v="1337659393"/>
    <x v="288"/>
    <b v="1"/>
    <n v="447"/>
    <b v="1"/>
    <s v="film &amp; video/documentary"/>
    <n v="103.21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0-03T10:57:14"/>
    <n v="1380797834"/>
    <x v="289"/>
    <b v="1"/>
    <n v="232"/>
    <b v="1"/>
    <s v="film &amp; video/documentary"/>
    <n v="104.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0-12-14T08:51:37"/>
    <n v="1292316697"/>
    <x v="290"/>
    <b v="1"/>
    <n v="168"/>
    <b v="1"/>
    <s v="film &amp; video/documentary"/>
    <n v="106.6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12T18:27:26"/>
    <n v="1365791246"/>
    <x v="291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09-26T19:16:39"/>
    <n v="1317064599"/>
    <x v="292"/>
    <b v="1"/>
    <n v="493"/>
    <b v="1"/>
    <s v="film &amp; video/documentary"/>
    <n v="101.51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3-21T16:01:54"/>
    <n v="1395417714"/>
    <x v="293"/>
    <b v="1"/>
    <n v="131"/>
    <b v="1"/>
    <s v="film &amp; video/documentary"/>
    <n v="101.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6-14T02:01:34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09-02T00:06:49"/>
    <n v="1378080409"/>
    <x v="295"/>
    <b v="1"/>
    <n v="665"/>
    <b v="1"/>
    <s v="film &amp; video/documentary"/>
    <n v="133.11000000000001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8-13T11:24:43"/>
    <n v="1344857083"/>
    <x v="296"/>
    <b v="1"/>
    <n v="129"/>
    <b v="1"/>
    <s v="film &amp; video/documentary"/>
    <n v="118.73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3-26T17:28:21"/>
    <n v="1427390901"/>
    <x v="297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3-11T11:07:28"/>
    <n v="1394536048"/>
    <x v="298"/>
    <b v="1"/>
    <n v="2436"/>
    <b v="1"/>
    <s v="film &amp; video/documentary"/>
    <n v="108.93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0-18T05:24:20"/>
    <n v="1287379460"/>
    <x v="299"/>
    <b v="1"/>
    <n v="244"/>
    <b v="1"/>
    <s v="film &amp; video/documentary"/>
    <n v="178.9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3-24T23:02:18"/>
    <n v="1301007738"/>
    <x v="300"/>
    <b v="1"/>
    <n v="298"/>
    <b v="1"/>
    <s v="film &amp; video/documentary"/>
    <n v="101.7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2-07T17:42:15"/>
    <n v="1360258935"/>
    <x v="301"/>
    <b v="1"/>
    <n v="251"/>
    <b v="1"/>
    <s v="film &amp; video/documentary"/>
    <n v="118.74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1-25T20:33:58"/>
    <n v="1327523638"/>
    <x v="302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5-03T01:42:26"/>
    <n v="1336009346"/>
    <x v="303"/>
    <b v="1"/>
    <n v="82"/>
    <b v="1"/>
    <s v="film &amp; video/documentary"/>
    <n v="137.4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7-24T02:16:37"/>
    <n v="1343096197"/>
    <x v="304"/>
    <b v="1"/>
    <n v="74"/>
    <b v="1"/>
    <s v="film &amp; video/documentary"/>
    <n v="231.65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2-09T15:07:29"/>
    <n v="1328800049"/>
    <x v="305"/>
    <b v="1"/>
    <n v="189"/>
    <b v="1"/>
    <s v="film &amp; video/documentary"/>
    <n v="130.3300000000000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2-28T20:05:33"/>
    <n v="1362081933"/>
    <x v="306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s v="US"/>
    <s v="USD"/>
    <n v="1360276801"/>
    <d v="2013-01-08T22:40:01"/>
    <n v="1357684801"/>
    <x v="307"/>
    <b v="1"/>
    <n v="576"/>
    <b v="1"/>
    <s v="film &amp; video/documentary"/>
    <n v="111.3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1-24T16:40:10"/>
    <n v="1295887210"/>
    <x v="308"/>
    <b v="1"/>
    <n v="202"/>
    <b v="1"/>
    <s v="film &amp; video/documentary"/>
    <n v="105.57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8-13T18:02:14"/>
    <n v="1344880934"/>
    <x v="309"/>
    <b v="1"/>
    <n v="238"/>
    <b v="1"/>
    <s v="film &amp; video/documentary"/>
    <n v="118.9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05T04:23:43"/>
    <n v="1317788623"/>
    <x v="310"/>
    <b v="1"/>
    <n v="36"/>
    <b v="1"/>
    <s v="film &amp; video/documentary"/>
    <n v="104.13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1-11-21T05:16:32"/>
    <n v="1321852592"/>
    <x v="311"/>
    <b v="1"/>
    <n v="150"/>
    <b v="1"/>
    <s v="film &amp; video/documentary"/>
    <n v="104.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3-15T21:03:52"/>
    <n v="1363381432"/>
    <x v="312"/>
    <b v="1"/>
    <n v="146"/>
    <b v="1"/>
    <s v="film &amp; video/documentary"/>
    <n v="111.88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6-28T05:28:14"/>
    <n v="1277702894"/>
    <x v="313"/>
    <b v="1"/>
    <n v="222"/>
    <b v="1"/>
    <s v="film &amp; video/documentary"/>
    <n v="104.74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1-30T19:59:48"/>
    <n v="1359575988"/>
    <x v="314"/>
    <b v="1"/>
    <n v="120"/>
    <b v="1"/>
    <s v="film &amp; video/documentary"/>
    <n v="385.1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7-23T18:32:14"/>
    <n v="1343068334"/>
    <x v="315"/>
    <b v="1"/>
    <n v="126"/>
    <b v="1"/>
    <s v="film &amp; video/documentary"/>
    <n v="101.25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1-07T22:09:57"/>
    <n v="1415398197"/>
    <x v="316"/>
    <b v="1"/>
    <n v="158"/>
    <b v="1"/>
    <s v="film &amp; video/documentary"/>
    <n v="113.77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1-11T16:14:43"/>
    <n v="1384186483"/>
    <x v="317"/>
    <b v="1"/>
    <n v="316"/>
    <b v="1"/>
    <s v="film &amp; video/documentary"/>
    <n v="100.8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2-25T00:55:51"/>
    <n v="1361753751"/>
    <x v="318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09-11-06T20:07:09"/>
    <n v="1257538029"/>
    <x v="31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1-23T13:13:53"/>
    <n v="1448284433"/>
    <x v="320"/>
    <b v="1"/>
    <n v="158"/>
    <b v="1"/>
    <s v="film &amp; video/documentary"/>
    <n v="106.58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0-04T10:43:06"/>
    <n v="1475577786"/>
    <x v="321"/>
    <b v="1"/>
    <n v="337"/>
    <b v="1"/>
    <s v="film &amp; video/documentary"/>
    <n v="102.66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4-13T13:40:48"/>
    <n v="1460554848"/>
    <x v="322"/>
    <b v="1"/>
    <n v="186"/>
    <b v="1"/>
    <s v="film &amp; video/documentary"/>
    <n v="107.9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1-23T07:42:46"/>
    <n v="1479886966"/>
    <x v="323"/>
    <b v="1"/>
    <n v="58"/>
    <b v="1"/>
    <s v="film &amp; video/documentary"/>
    <n v="123.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6-29T15:01:48"/>
    <n v="1435590108"/>
    <x v="324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1-15T04:30:33"/>
    <n v="1479184233"/>
    <x v="325"/>
    <b v="1"/>
    <n v="736"/>
    <b v="1"/>
    <s v="film &amp; video/documentary"/>
    <n v="104.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2-09T07:33:26"/>
    <n v="1486625606"/>
    <x v="326"/>
    <b v="1"/>
    <n v="1151"/>
    <b v="1"/>
    <s v="film &amp; video/documentary"/>
    <n v="112.9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2-23T05:38:49"/>
    <n v="1424669929"/>
    <x v="327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01T22:43:08"/>
    <n v="1443739388"/>
    <x v="328"/>
    <b v="1"/>
    <n v="498"/>
    <b v="1"/>
    <s v="film &amp; video/documentary"/>
    <n v="103.6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0-14T11:12:07"/>
    <n v="1444821127"/>
    <x v="329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4-15T12:22:43"/>
    <n v="1366028563"/>
    <x v="330"/>
    <b v="1"/>
    <n v="340"/>
    <b v="1"/>
    <s v="film &amp; video/documentary"/>
    <n v="101.83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5-17T13:57:14"/>
    <n v="1463493434"/>
    <x v="331"/>
    <b v="1"/>
    <n v="438"/>
    <b v="1"/>
    <s v="film &amp; video/documentary"/>
    <n v="106.61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09-16T16:19:37"/>
    <n v="1442420377"/>
    <x v="332"/>
    <b v="1"/>
    <n v="555"/>
    <b v="1"/>
    <s v="film &amp; video/documentary"/>
    <n v="113.02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3-08T15:16:31"/>
    <n v="1457450191"/>
    <x v="333"/>
    <b v="1"/>
    <n v="266"/>
    <b v="1"/>
    <s v="film &amp; video/documentary"/>
    <n v="125.23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4-07T16:22:37"/>
    <n v="1428423757"/>
    <x v="334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4-07T17:41:55"/>
    <n v="1428428515"/>
    <x v="335"/>
    <b v="1"/>
    <n v="80"/>
    <b v="1"/>
    <s v="film &amp; video/documentary"/>
    <n v="102.76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0-14T14:18:38"/>
    <n v="1444832318"/>
    <x v="336"/>
    <b v="1"/>
    <n v="493"/>
    <b v="1"/>
    <s v="film &amp; video/documentary"/>
    <n v="116.84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2-12T03:05:08"/>
    <n v="1423710308"/>
    <x v="337"/>
    <b v="1"/>
    <n v="31"/>
    <b v="1"/>
    <s v="film &amp; video/documentary"/>
    <n v="101.17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7-08T18:08:10"/>
    <n v="1468001290"/>
    <x v="338"/>
    <b v="1"/>
    <n v="236"/>
    <b v="1"/>
    <s v="film &amp; video/documentary"/>
    <n v="110.13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3-30T18:14:28"/>
    <n v="1427739268"/>
    <x v="339"/>
    <b v="1"/>
    <n v="89"/>
    <b v="1"/>
    <s v="film &amp; video/documentary"/>
    <n v="108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2-06T16:03:27"/>
    <n v="1486397007"/>
    <x v="340"/>
    <b v="1"/>
    <n v="299"/>
    <b v="1"/>
    <s v="film &amp; video/documentary"/>
    <n v="125.02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12T21:06:38"/>
    <n v="1410555998"/>
    <x v="341"/>
    <b v="1"/>
    <n v="55"/>
    <b v="1"/>
    <s v="film &amp; video/documentary"/>
    <n v="106.7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3-30T18:44:25"/>
    <n v="1459363465"/>
    <x v="342"/>
    <b v="1"/>
    <n v="325"/>
    <b v="1"/>
    <s v="film &amp; video/documentary"/>
    <n v="100.37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0-14T17:42:25"/>
    <n v="1413308545"/>
    <x v="343"/>
    <b v="1"/>
    <n v="524"/>
    <b v="1"/>
    <s v="film &amp; video/documentary"/>
    <n v="102.03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4-17T23:18:14"/>
    <n v="1429312694"/>
    <x v="344"/>
    <b v="1"/>
    <n v="285"/>
    <b v="1"/>
    <s v="film &amp; video/documentary"/>
    <n v="102.08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4-20T22:39:50"/>
    <n v="1429569590"/>
    <x v="345"/>
    <b v="1"/>
    <n v="179"/>
    <b v="1"/>
    <s v="film &amp; video/documentary"/>
    <n v="123.28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09-14T12:00:21"/>
    <n v="1442232021"/>
    <x v="346"/>
    <b v="1"/>
    <n v="188"/>
    <b v="1"/>
    <s v="film &amp; video/documentary"/>
    <n v="170.29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0-15T11:53:29"/>
    <n v="1444910009"/>
    <x v="347"/>
    <b v="1"/>
    <n v="379"/>
    <b v="1"/>
    <s v="film &amp; video/documentary"/>
    <n v="111.5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7-22T14:05: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1-25T11:58:28"/>
    <n v="1485345508"/>
    <x v="349"/>
    <b v="1"/>
    <n v="167"/>
    <b v="1"/>
    <s v="film &amp; video/documentary"/>
    <n v="106.64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8-04T01:35:09"/>
    <n v="1470274509"/>
    <x v="350"/>
    <b v="1"/>
    <n v="221"/>
    <b v="1"/>
    <s v="film &amp; video/documentary"/>
    <n v="114.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2-27T23:09:14"/>
    <n v="1456614554"/>
    <x v="351"/>
    <b v="1"/>
    <n v="964"/>
    <b v="1"/>
    <s v="film &amp; video/documentary"/>
    <n v="127.3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09-08T04:01:08"/>
    <n v="1410148868"/>
    <x v="352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0-20T19:00:19"/>
    <n v="1445367619"/>
    <x v="353"/>
    <b v="1"/>
    <n v="613"/>
    <b v="1"/>
    <s v="film &amp; video/documentary"/>
    <n v="108.6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3-09T19:52:01"/>
    <n v="1457553121"/>
    <x v="354"/>
    <b v="1"/>
    <n v="29"/>
    <b v="1"/>
    <s v="film &amp; video/documentary"/>
    <n v="103.9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0-31T07:03:14"/>
    <n v="1414738994"/>
    <x v="355"/>
    <b v="1"/>
    <n v="165"/>
    <b v="1"/>
    <s v="film &amp; video/documentary"/>
    <n v="116.2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2-15T19:16:33"/>
    <n v="1455563793"/>
    <x v="356"/>
    <b v="1"/>
    <n v="97"/>
    <b v="1"/>
    <s v="film &amp; video/documentary"/>
    <n v="102.6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3-15T05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5-17T20:38:41"/>
    <n v="1463517521"/>
    <x v="358"/>
    <b v="1"/>
    <n v="267"/>
    <b v="1"/>
    <s v="film &amp; video/documentary"/>
    <n v="103.09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0-23T01:41:30"/>
    <n v="1414028490"/>
    <x v="359"/>
    <b v="1"/>
    <n v="302"/>
    <b v="1"/>
    <s v="film &amp; video/documentary"/>
    <n v="104.8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6-08T21:33:00"/>
    <n v="1433799180"/>
    <x v="360"/>
    <b v="0"/>
    <n v="87"/>
    <b v="1"/>
    <s v="film &amp; video/documentary"/>
    <n v="101.38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0-24T00:01:46"/>
    <n v="1414108906"/>
    <x v="361"/>
    <b v="0"/>
    <n v="354"/>
    <b v="1"/>
    <s v="film &amp; video/documentary"/>
    <n v="111.0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7-17T05:03:11"/>
    <n v="1405573391"/>
    <x v="362"/>
    <b v="0"/>
    <n v="86"/>
    <b v="1"/>
    <s v="film &amp; video/documentary"/>
    <n v="124.1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3-18T17:52:16"/>
    <n v="1268934736"/>
    <x v="363"/>
    <b v="0"/>
    <n v="26"/>
    <b v="1"/>
    <s v="film &amp; video/documentary"/>
    <n v="101.33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5-21T20:37:52"/>
    <n v="1400704672"/>
    <x v="364"/>
    <b v="0"/>
    <n v="113"/>
    <b v="1"/>
    <s v="film &amp; video/documentary"/>
    <n v="110.1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1-29T14:33:19"/>
    <n v="1391005999"/>
    <x v="365"/>
    <b v="0"/>
    <n v="65"/>
    <b v="1"/>
    <s v="film &amp; video/documentary"/>
    <n v="103.97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4-20T19:01:58"/>
    <n v="1334948518"/>
    <x v="366"/>
    <b v="0"/>
    <n v="134"/>
    <b v="1"/>
    <s v="film &amp; video/documentary"/>
    <n v="101.3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3-22T13:51:18"/>
    <n v="1363960278"/>
    <x v="367"/>
    <b v="0"/>
    <n v="119"/>
    <b v="1"/>
    <s v="film &amp; video/documentary"/>
    <n v="103.3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2-08T14:32:02"/>
    <n v="1423405922"/>
    <x v="368"/>
    <b v="0"/>
    <n v="159"/>
    <b v="1"/>
    <s v="film &amp; video/documentary"/>
    <n v="104.1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1-12-16T13:14:29"/>
    <n v="1324041269"/>
    <x v="369"/>
    <b v="0"/>
    <n v="167"/>
    <b v="1"/>
    <s v="film &amp; video/documentary"/>
    <n v="110.16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6-12-07T19:05:00"/>
    <n v="1481137500"/>
    <x v="37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2-12-18T18:25:39"/>
    <n v="1355855139"/>
    <x v="371"/>
    <b v="0"/>
    <n v="1062"/>
    <b v="1"/>
    <s v="film &amp; video/documentary"/>
    <n v="114.17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2-25T13:50:44"/>
    <n v="1456408244"/>
    <x v="372"/>
    <b v="0"/>
    <n v="9"/>
    <b v="1"/>
    <s v="film &amp; video/documentary"/>
    <n v="125.33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6-18T21:53:18"/>
    <n v="1340056398"/>
    <x v="373"/>
    <b v="0"/>
    <n v="89"/>
    <b v="1"/>
    <s v="film &amp; video/documentary"/>
    <n v="106.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8-02T21:20:31"/>
    <n v="1312320031"/>
    <x v="374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1-18T23:38:31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7-25T10:51:56"/>
    <n v="1469443916"/>
    <x v="376"/>
    <b v="0"/>
    <n v="48"/>
    <b v="1"/>
    <s v="film &amp; video/documentary"/>
    <n v="105.9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0-15T06:01:08"/>
    <n v="1444888868"/>
    <x v="377"/>
    <b v="0"/>
    <n v="133"/>
    <b v="1"/>
    <s v="film &amp; video/documentary"/>
    <n v="114.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01T13:43:28"/>
    <n v="1451655808"/>
    <x v="378"/>
    <b v="0"/>
    <n v="83"/>
    <b v="1"/>
    <s v="film &amp; video/documentary"/>
    <n v="111.77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3-19T16:31:12"/>
    <n v="1332174672"/>
    <x v="379"/>
    <b v="0"/>
    <n v="149"/>
    <b v="1"/>
    <s v="film &amp; video/documentary"/>
    <n v="116.08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5-12-29T17:16:32"/>
    <n v="1451409392"/>
    <x v="380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6-25T16:45:17"/>
    <n v="1340642717"/>
    <x v="381"/>
    <b v="0"/>
    <n v="251"/>
    <b v="1"/>
    <s v="film &amp; video/documentary"/>
    <n v="104.73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8-23T17:01:40"/>
    <n v="1345741300"/>
    <x v="382"/>
    <b v="0"/>
    <n v="22"/>
    <b v="1"/>
    <s v="film &amp; video/documentary"/>
    <n v="255.83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4-26T02:49:19"/>
    <n v="1398480559"/>
    <x v="383"/>
    <b v="0"/>
    <n v="48"/>
    <b v="1"/>
    <s v="film &amp; video/documentary"/>
    <n v="206.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4-12-07T18:45:47"/>
    <n v="1417977947"/>
    <x v="384"/>
    <b v="0"/>
    <n v="383"/>
    <b v="1"/>
    <s v="film &amp; video/documentary"/>
    <n v="112.1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0-22T14:01:41"/>
    <n v="1413986501"/>
    <x v="385"/>
    <b v="0"/>
    <n v="237"/>
    <b v="1"/>
    <s v="film &amp; video/documentary"/>
    <n v="105.9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7-26T22:49:51"/>
    <n v="1437950991"/>
    <x v="386"/>
    <b v="0"/>
    <n v="13"/>
    <b v="1"/>
    <s v="film &amp; video/documentary"/>
    <n v="100.1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7-15T16:14:18"/>
    <n v="1436976858"/>
    <x v="387"/>
    <b v="0"/>
    <n v="562"/>
    <b v="1"/>
    <s v="film &amp; video/documentary"/>
    <n v="213.9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6-28T01:49:40"/>
    <n v="1467078580"/>
    <x v="388"/>
    <b v="0"/>
    <n v="71"/>
    <b v="1"/>
    <s v="film &amp; video/documentary"/>
    <n v="126.1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2-04T01:30:50"/>
    <n v="1391477450"/>
    <x v="389"/>
    <b v="0"/>
    <n v="1510"/>
    <b v="1"/>
    <s v="film &amp; video/documentary"/>
    <n v="181.5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4-18T00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1-18T01:00:51"/>
    <n v="1321578051"/>
    <x v="39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8-08T17:12:51"/>
    <n v="1312823571"/>
    <x v="392"/>
    <b v="0"/>
    <n v="206"/>
    <b v="1"/>
    <s v="film &amp; video/documentary"/>
    <n v="100.9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09-09T17:00:52"/>
    <n v="1378746052"/>
    <x v="393"/>
    <b v="0"/>
    <n v="351"/>
    <b v="1"/>
    <s v="film &amp; video/documentary"/>
    <n v="110.45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2-17T19:38:02"/>
    <n v="1455737882"/>
    <x v="394"/>
    <b v="0"/>
    <n v="50"/>
    <b v="1"/>
    <s v="film &amp; video/documentary"/>
    <n v="111.89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3-22T21:49:20"/>
    <n v="1332452960"/>
    <x v="395"/>
    <b v="0"/>
    <n v="184"/>
    <b v="1"/>
    <s v="film &amp; video/documentary"/>
    <n v="108.04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6-22T13:33:26"/>
    <n v="1340372006"/>
    <x v="396"/>
    <b v="0"/>
    <n v="196"/>
    <b v="1"/>
    <s v="film &amp; video/documentary"/>
    <n v="106.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7-20T18:38:04"/>
    <n v="1279651084"/>
    <x v="397"/>
    <b v="0"/>
    <n v="229"/>
    <b v="1"/>
    <s v="film &amp; video/documentary"/>
    <n v="103.9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3-15T19:02:06"/>
    <n v="1426446126"/>
    <x v="398"/>
    <b v="0"/>
    <n v="67"/>
    <b v="1"/>
    <s v="film &amp; video/documentary"/>
    <n v="125.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1-13T21:01:07"/>
    <n v="1479070867"/>
    <x v="399"/>
    <b v="0"/>
    <n v="95"/>
    <b v="1"/>
    <s v="film &amp; video/documentary"/>
    <n v="106.81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4-16T15:15:47"/>
    <n v="1397661347"/>
    <x v="400"/>
    <b v="0"/>
    <n v="62"/>
    <b v="1"/>
    <s v="film &amp; video/documentary"/>
    <n v="112.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7-08T20:12:50"/>
    <n v="1310155970"/>
    <x v="401"/>
    <b v="0"/>
    <n v="73"/>
    <b v="1"/>
    <s v="film &amp; video/documentary"/>
    <n v="103.81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0-15T12:56:57"/>
    <n v="1444913817"/>
    <x v="402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6-24T07:27:21"/>
    <n v="1308900441"/>
    <x v="403"/>
    <b v="0"/>
    <n v="70"/>
    <b v="1"/>
    <s v="film &amp; video/documentary"/>
    <n v="105.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1-07T15:04:22"/>
    <n v="1389107062"/>
    <x v="404"/>
    <b v="0"/>
    <n v="271"/>
    <b v="1"/>
    <s v="film &amp; video/documentary"/>
    <n v="103.0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2-04T02:02:19"/>
    <n v="1391479339"/>
    <x v="405"/>
    <b v="0"/>
    <n v="55"/>
    <b v="1"/>
    <s v="film &amp; video/documentary"/>
    <n v="107.6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4-05T03:53:57"/>
    <n v="1301975637"/>
    <x v="406"/>
    <b v="0"/>
    <n v="35"/>
    <b v="1"/>
    <s v="film &amp; video/documentary"/>
    <n v="107.7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09-20T20:54:10"/>
    <n v="1316552050"/>
    <x v="407"/>
    <b v="0"/>
    <n v="22"/>
    <b v="1"/>
    <s v="film &amp; video/documentary"/>
    <n v="101.55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09-26T17:39:50"/>
    <n v="1380217190"/>
    <x v="408"/>
    <b v="0"/>
    <n v="38"/>
    <b v="1"/>
    <s v="film &amp; video/documentary"/>
    <n v="101.44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6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4-19T23:33:17"/>
    <n v="1429486397"/>
    <x v="410"/>
    <b v="0"/>
    <n v="7"/>
    <b v="1"/>
    <s v="film &amp; video/documentary"/>
    <n v="128.30000000000001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1-20T04:13:24"/>
    <n v="1384920804"/>
    <x v="411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09T17:49:38"/>
    <n v="1341856178"/>
    <x v="412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6-19T21:03:31"/>
    <n v="1340139811"/>
    <x v="413"/>
    <b v="0"/>
    <n v="171"/>
    <b v="1"/>
    <s v="film &amp; video/documentary"/>
    <n v="105.0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09-12T01:31:05"/>
    <n v="1378949465"/>
    <x v="414"/>
    <b v="0"/>
    <n v="208"/>
    <b v="1"/>
    <s v="film &amp; video/documentary"/>
    <n v="102.85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09-22T20:26:42"/>
    <n v="1411417602"/>
    <x v="415"/>
    <b v="0"/>
    <n v="21"/>
    <b v="1"/>
    <s v="film &amp; video/documentary"/>
    <n v="102.1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1-09T09:30:31"/>
    <n v="1389259831"/>
    <x v="416"/>
    <b v="0"/>
    <n v="25"/>
    <b v="1"/>
    <s v="film &amp; video/documentary"/>
    <n v="120.2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3-27T23:17:40"/>
    <n v="1364426260"/>
    <x v="417"/>
    <b v="0"/>
    <n v="52"/>
    <b v="1"/>
    <s v="film &amp; video/documentary"/>
    <n v="100.2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6-23T06:46:37"/>
    <n v="1435041997"/>
    <x v="418"/>
    <b v="0"/>
    <n v="104"/>
    <b v="1"/>
    <s v="film &amp; video/documentary"/>
    <n v="100.63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4-30T20:13:07"/>
    <n v="1367352787"/>
    <x v="419"/>
    <b v="0"/>
    <n v="73"/>
    <b v="1"/>
    <s v="film &amp; video/documentary"/>
    <n v="100.44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2-12T05:40:31"/>
    <n v="1392183631"/>
    <x v="420"/>
    <b v="0"/>
    <n v="3"/>
    <b v="0"/>
    <s v="film &amp; video/animation"/>
    <n v="0.4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6-22T11:47:36"/>
    <n v="1434973656"/>
    <x v="421"/>
    <b v="0"/>
    <n v="6"/>
    <b v="0"/>
    <s v="film &amp; video/animation"/>
    <n v="2.009999999999999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8-12T06:14:57"/>
    <n v="1407824097"/>
    <x v="422"/>
    <b v="0"/>
    <n v="12"/>
    <b v="0"/>
    <s v="film &amp; video/animation"/>
    <n v="1.08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5-06T22:13:50"/>
    <n v="1367878430"/>
    <x v="423"/>
    <b v="0"/>
    <n v="13"/>
    <b v="0"/>
    <s v="film &amp; video/animation"/>
    <n v="0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1-26T09:01:39"/>
    <n v="1327568499"/>
    <x v="424"/>
    <b v="0"/>
    <n v="5"/>
    <b v="0"/>
    <s v="film &amp; video/animation"/>
    <n v="6.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09-28T20:40:04"/>
    <n v="1443472804"/>
    <x v="425"/>
    <b v="0"/>
    <n v="2"/>
    <b v="0"/>
    <s v="film &amp; video/animation"/>
    <n v="0.0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1-31T17:05:14"/>
    <n v="1454259914"/>
    <x v="426"/>
    <b v="0"/>
    <n v="8"/>
    <b v="0"/>
    <s v="film &amp; video/animation"/>
    <n v="1.3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08T21:49:00"/>
    <n v="1444340940"/>
    <x v="427"/>
    <b v="0"/>
    <n v="0"/>
    <b v="0"/>
    <s v="film &amp; video/animation"/>
    <n v="0"/>
    <s v="No pledges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5-19T18:24:05"/>
    <n v="1400523845"/>
    <x v="428"/>
    <b v="0"/>
    <n v="13"/>
    <b v="0"/>
    <s v="film &amp; video/animation"/>
    <n v="5.63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09-14T21:38:02"/>
    <n v="1252964282"/>
    <x v="429"/>
    <b v="0"/>
    <n v="0"/>
    <b v="0"/>
    <s v="film &amp; video/animation"/>
    <n v="0"/>
    <s v="No pledges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8-27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6-05T20:54:43"/>
    <n v="1465160083"/>
    <x v="431"/>
    <b v="0"/>
    <n v="8"/>
    <b v="0"/>
    <s v="film &amp; video/animation"/>
    <n v="13.83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08-22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08-12T15:07:02"/>
    <n v="1439392022"/>
    <x v="433"/>
    <b v="0"/>
    <n v="0"/>
    <b v="0"/>
    <s v="film &amp; video/animation"/>
    <n v="0"/>
    <s v="No pledges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0-29T20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8-14T17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01T08:41:53"/>
    <n v="1372668113"/>
    <x v="436"/>
    <b v="0"/>
    <n v="0"/>
    <b v="0"/>
    <s v="film &amp; video/animation"/>
    <n v="0"/>
    <s v="No pledge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08-09T07:38:46"/>
    <n v="1470728326"/>
    <x v="437"/>
    <b v="0"/>
    <n v="0"/>
    <b v="0"/>
    <s v="film &amp; video/animation"/>
    <n v="0"/>
    <s v="No pledges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0-19T06:15:58"/>
    <n v="1445235358"/>
    <x v="438"/>
    <b v="0"/>
    <n v="11"/>
    <b v="0"/>
    <s v="film &amp; video/animation"/>
    <n v="9.3800000000000008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07T18:16:58"/>
    <n v="1412705818"/>
    <x v="439"/>
    <b v="0"/>
    <n v="0"/>
    <b v="0"/>
    <s v="film &amp; video/animation"/>
    <n v="0"/>
    <s v="No pledges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2-23T23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0-03T19:03:16"/>
    <n v="1380826996"/>
    <x v="441"/>
    <b v="0"/>
    <n v="0"/>
    <b v="0"/>
    <s v="film &amp; video/animation"/>
    <n v="0"/>
    <s v="No pledges"/>
    <x v="0"/>
    <s v="animation"/>
  </r>
  <r>
    <n v="442"/>
    <s v="The Paranormal Idiot"/>
    <s v="Doomsday is here"/>
    <n v="17000"/>
    <n v="6691"/>
    <x v="2"/>
    <s v="US"/>
    <s v="USD"/>
    <n v="1424380783"/>
    <d v="2015-01-20T21:19:43"/>
    <n v="1421788783"/>
    <x v="442"/>
    <b v="0"/>
    <n v="17"/>
    <b v="0"/>
    <s v="film &amp; video/animation"/>
    <n v="39.36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1-11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1-12-17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06T08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2-02T02:00:20"/>
    <n v="1422842420"/>
    <x v="446"/>
    <b v="0"/>
    <n v="16"/>
    <b v="0"/>
    <s v="film &amp; video/animation"/>
    <n v="7.3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2-26T13:19:23"/>
    <n v="1361884763"/>
    <x v="447"/>
    <b v="0"/>
    <n v="1"/>
    <b v="0"/>
    <s v="film &amp; video/animation"/>
    <n v="0.0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4-24T18:11:35"/>
    <n v="1398363095"/>
    <x v="448"/>
    <b v="0"/>
    <n v="4"/>
    <b v="0"/>
    <s v="film &amp; video/animation"/>
    <n v="3.28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09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1-15T22:43:20"/>
    <n v="1389825800"/>
    <x v="450"/>
    <b v="0"/>
    <n v="7"/>
    <b v="0"/>
    <s v="film &amp; video/animation"/>
    <n v="0.79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3-12-26T17:09:51"/>
    <n v="1388077791"/>
    <x v="451"/>
    <b v="0"/>
    <n v="0"/>
    <b v="0"/>
    <s v="film &amp; video/animation"/>
    <n v="0"/>
    <s v="No pledges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4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03T19:47:59"/>
    <n v="1422992879"/>
    <x v="453"/>
    <b v="0"/>
    <n v="2"/>
    <b v="0"/>
    <s v="film &amp; video/animation"/>
    <n v="0.0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0-26T17:12:51"/>
    <n v="1414343571"/>
    <x v="454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3-03T00:03:42"/>
    <n v="1330733022"/>
    <x v="455"/>
    <b v="0"/>
    <n v="2"/>
    <b v="0"/>
    <s v="film &amp; video/animation"/>
    <n v="7.0000000000000007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09-30T16:40:01"/>
    <n v="1380559201"/>
    <x v="456"/>
    <b v="0"/>
    <n v="3"/>
    <b v="0"/>
    <s v="film &amp; video/animation"/>
    <n v="0.69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7-17T18:25:12"/>
    <n v="1405621512"/>
    <x v="457"/>
    <b v="0"/>
    <n v="0"/>
    <b v="0"/>
    <s v="film &amp; video/animation"/>
    <n v="0"/>
    <s v="No pledges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4-14T16:47:40"/>
    <n v="1365958060"/>
    <x v="458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09-14T15:22:07"/>
    <n v="1316013727"/>
    <x v="459"/>
    <b v="0"/>
    <n v="1"/>
    <b v="0"/>
    <s v="film &amp; video/animation"/>
    <n v="0.06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4-30T13:01:15"/>
    <n v="1398862875"/>
    <x v="460"/>
    <b v="0"/>
    <n v="2"/>
    <b v="0"/>
    <s v="film &amp; video/animation"/>
    <n v="0.28999999999999998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5-13T20:19:27"/>
    <n v="1368476367"/>
    <x v="461"/>
    <b v="0"/>
    <n v="0"/>
    <b v="0"/>
    <s v="film &amp; video/animation"/>
    <n v="0"/>
    <s v="No pledge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6-11T03:02:21"/>
    <n v="1307761341"/>
    <x v="462"/>
    <b v="0"/>
    <n v="0"/>
    <b v="0"/>
    <s v="film &amp; video/animation"/>
    <n v="0"/>
    <s v="No pledges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7-26T17:02:33"/>
    <n v="1311699753"/>
    <x v="463"/>
    <b v="0"/>
    <n v="11"/>
    <b v="0"/>
    <s v="film &amp; video/animation"/>
    <n v="2.27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4-28T20:22:15"/>
    <n v="1461874935"/>
    <x v="464"/>
    <b v="0"/>
    <n v="1"/>
    <b v="0"/>
    <s v="film &amp; video/animation"/>
    <n v="0.1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11T02:52:54"/>
    <n v="1402455174"/>
    <x v="465"/>
    <b v="0"/>
    <n v="8"/>
    <b v="0"/>
    <s v="film &amp; video/animation"/>
    <n v="26.9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8-08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8-14T16:18:54"/>
    <n v="1344961134"/>
    <x v="467"/>
    <b v="0"/>
    <n v="39"/>
    <b v="0"/>
    <s v="film &amp; video/animation"/>
    <n v="21.58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5-12T04:01:23"/>
    <n v="1336795283"/>
    <x v="468"/>
    <b v="0"/>
    <n v="0"/>
    <b v="0"/>
    <s v="film &amp; video/animation"/>
    <n v="0"/>
    <s v="No pledges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7-07T23:45:24"/>
    <n v="1404776724"/>
    <x v="469"/>
    <b v="0"/>
    <n v="0"/>
    <b v="0"/>
    <s v="film &amp; video/animation"/>
    <n v="0"/>
    <s v="No pledges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3-11-27T04:01:29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3-05T17:19:39"/>
    <n v="1394039979"/>
    <x v="471"/>
    <b v="0"/>
    <n v="170"/>
    <b v="0"/>
    <s v="film &amp; video/animation"/>
    <n v="11.89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7-24T22:08:38"/>
    <n v="1406239718"/>
    <x v="472"/>
    <b v="0"/>
    <n v="5"/>
    <b v="0"/>
    <s v="film &amp; video/animation"/>
    <n v="17.6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8-18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1-18T07:53:49"/>
    <n v="1484726029"/>
    <x v="474"/>
    <b v="0"/>
    <n v="1"/>
    <b v="0"/>
    <s v="film &amp; video/animation"/>
    <n v="0.03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4-06T02:04:03"/>
    <n v="1428285843"/>
    <x v="475"/>
    <b v="0"/>
    <n v="0"/>
    <b v="0"/>
    <s v="film &amp; video/animation"/>
    <n v="0"/>
    <s v="No pledges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4-28T23:24:01"/>
    <n v="1398727441"/>
    <x v="476"/>
    <b v="0"/>
    <n v="124"/>
    <b v="0"/>
    <s v="film &amp; video/animation"/>
    <n v="2.23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3-19T20:02:14"/>
    <n v="1332187334"/>
    <x v="477"/>
    <b v="0"/>
    <n v="0"/>
    <b v="0"/>
    <s v="film &amp; video/animation"/>
    <n v="0"/>
    <s v="No pledge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3-02T21:51:49"/>
    <n v="1425333109"/>
    <x v="478"/>
    <b v="0"/>
    <n v="0"/>
    <b v="0"/>
    <s v="film &amp; video/animation"/>
    <n v="0"/>
    <s v="No pledges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09-22T09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7-10T12:00:15"/>
    <n v="1373457615"/>
    <x v="480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09-10T16:08:09"/>
    <n v="1347293289"/>
    <x v="481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3-18T21:31:3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2-11-30T04:44:32"/>
    <n v="1354250672"/>
    <x v="483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09-25T22:32:52"/>
    <n v="1443220372"/>
    <x v="484"/>
    <b v="0"/>
    <n v="11"/>
    <b v="0"/>
    <s v="film &amp; video/animation"/>
    <n v="0.19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4-17T12:08:19"/>
    <n v="1366200499"/>
    <x v="485"/>
    <b v="0"/>
    <n v="125"/>
    <b v="0"/>
    <s v="film &amp; video/animation"/>
    <n v="21.91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5-02T22:37:19"/>
    <n v="1399070239"/>
    <x v="486"/>
    <b v="0"/>
    <n v="1"/>
    <b v="0"/>
    <s v="film &amp; video/animation"/>
    <n v="0.0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0-26T14:16:34"/>
    <n v="1477491394"/>
    <x v="487"/>
    <b v="0"/>
    <n v="0"/>
    <b v="0"/>
    <s v="film &amp; video/animation"/>
    <n v="0"/>
    <s v="No pledge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6-12-10T01:18:20"/>
    <n v="1481332700"/>
    <x v="488"/>
    <b v="0"/>
    <n v="0"/>
    <b v="0"/>
    <s v="film &amp; video/animation"/>
    <n v="0"/>
    <s v="No pledges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1-12-05T11:33:36"/>
    <n v="1323084816"/>
    <x v="489"/>
    <b v="0"/>
    <n v="3"/>
    <b v="0"/>
    <s v="film &amp; video/animation"/>
    <n v="0.28999999999999998"/>
    <n v="71.67"/>
    <x v="0"/>
    <s v="animation"/>
  </r>
  <r>
    <n v="490"/>
    <s v="PROJECT IS CANCELLED"/>
    <s v="Cancelled"/>
    <n v="1000"/>
    <n v="0"/>
    <x v="2"/>
    <s v="US"/>
    <s v="USD"/>
    <n v="1345677285"/>
    <d v="2012-07-23T23:14:45"/>
    <n v="1343085285"/>
    <x v="490"/>
    <b v="0"/>
    <n v="0"/>
    <b v="0"/>
    <s v="film &amp; video/animation"/>
    <n v="0"/>
    <s v="No pledge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5-12-28T23:34:59"/>
    <n v="1451345699"/>
    <x v="491"/>
    <b v="0"/>
    <n v="0"/>
    <b v="0"/>
    <s v="film &amp; video/animation"/>
    <n v="0"/>
    <s v="No pledge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08-14T00:50:30"/>
    <n v="1471135830"/>
    <x v="492"/>
    <b v="0"/>
    <n v="0"/>
    <b v="0"/>
    <s v="film &amp; video/animation"/>
    <n v="0"/>
    <s v="No pledge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4-20T17:25:38"/>
    <n v="1429550738"/>
    <x v="493"/>
    <b v="0"/>
    <n v="0"/>
    <b v="0"/>
    <s v="film &amp; video/animation"/>
    <n v="0"/>
    <s v="No pledges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6-09T19:56:05"/>
    <n v="1402343765"/>
    <x v="494"/>
    <b v="0"/>
    <n v="3"/>
    <b v="0"/>
    <s v="film &amp; video/animation"/>
    <n v="0.16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6-16T19:51:45"/>
    <n v="1434484305"/>
    <x v="495"/>
    <b v="0"/>
    <n v="0"/>
    <b v="0"/>
    <s v="film &amp; video/animation"/>
    <n v="0"/>
    <s v="No pledges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3-12-12T22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1-02T00:54:25"/>
    <n v="1414889665"/>
    <x v="497"/>
    <b v="0"/>
    <n v="3"/>
    <b v="0"/>
    <s v="film &amp; video/animation"/>
    <n v="0.6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1-11T18:17:29"/>
    <n v="1321035449"/>
    <x v="498"/>
    <b v="0"/>
    <n v="22"/>
    <b v="0"/>
    <s v="film &amp; video/animation"/>
    <n v="4.5999999999999996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08-18T21:29:28"/>
    <n v="1250630968"/>
    <x v="499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3-10T21:15:51"/>
    <n v="1268255751"/>
    <x v="500"/>
    <b v="0"/>
    <n v="4"/>
    <b v="0"/>
    <s v="film &amp; video/animation"/>
    <n v="3.31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6-09T05:37:31"/>
    <n v="1307597851"/>
    <x v="501"/>
    <b v="0"/>
    <n v="0"/>
    <b v="0"/>
    <s v="film &amp; video/animation"/>
    <n v="0"/>
    <s v="No pledges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2-17T13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4-12-18T12:38:23"/>
    <n v="1418906303"/>
    <x v="503"/>
    <b v="0"/>
    <n v="9"/>
    <b v="0"/>
    <s v="film &amp; video/animation"/>
    <n v="1.75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2-10T23:36:27"/>
    <n v="1328916987"/>
    <x v="504"/>
    <b v="0"/>
    <n v="5"/>
    <b v="0"/>
    <s v="film &amp; video/animation"/>
    <n v="1.3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1-10T02:21:26"/>
    <n v="1447122086"/>
    <x v="505"/>
    <b v="0"/>
    <n v="14"/>
    <b v="0"/>
    <s v="film &amp; video/animation"/>
    <n v="0.4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7-11T13:15:20"/>
    <n v="1373548520"/>
    <x v="506"/>
    <b v="0"/>
    <n v="1"/>
    <b v="0"/>
    <s v="film &amp; video/animation"/>
    <n v="0.1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09-04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3-27T00:35:01"/>
    <n v="1332808501"/>
    <x v="508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5-29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1-31T04:13:59"/>
    <n v="1454213639"/>
    <x v="510"/>
    <b v="0"/>
    <n v="0"/>
    <b v="0"/>
    <s v="film &amp; video/animation"/>
    <n v="0"/>
    <s v="No pledges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3-07T07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0-06T17:48:47"/>
    <n v="1475776127"/>
    <x v="512"/>
    <b v="0"/>
    <n v="2"/>
    <b v="0"/>
    <s v="film &amp; video/animation"/>
    <n v="0.1400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7-01T15:41:45"/>
    <n v="1467387705"/>
    <x v="513"/>
    <b v="0"/>
    <n v="68"/>
    <b v="0"/>
    <s v="film &amp; video/animation"/>
    <n v="13.92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7-10T14:44:07"/>
    <n v="1405003447"/>
    <x v="514"/>
    <b v="0"/>
    <n v="3"/>
    <b v="0"/>
    <s v="film &amp; video/animation"/>
    <n v="3.3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1-19T11:46:41"/>
    <n v="1447933601"/>
    <x v="515"/>
    <b v="0"/>
    <n v="34"/>
    <b v="0"/>
    <s v="film &amp; video/animation"/>
    <n v="25.41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3-28T18:41:20"/>
    <n v="1427568080"/>
    <x v="516"/>
    <b v="0"/>
    <n v="0"/>
    <b v="0"/>
    <s v="film &amp; video/animation"/>
    <n v="0"/>
    <s v="No pledges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1-03T14:46:01"/>
    <n v="1483454761"/>
    <x v="517"/>
    <b v="0"/>
    <n v="3"/>
    <b v="0"/>
    <s v="film &amp; video/animation"/>
    <n v="1.3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8-07T14:47:04"/>
    <n v="1438958824"/>
    <x v="518"/>
    <b v="0"/>
    <n v="0"/>
    <b v="0"/>
    <s v="film &amp; video/animation"/>
    <n v="0"/>
    <s v="No pledges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1-05T09:23:41"/>
    <n v="1352107421"/>
    <x v="519"/>
    <b v="0"/>
    <n v="70"/>
    <b v="0"/>
    <s v="film &amp; video/animation"/>
    <n v="22.88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1-10T16:51:01"/>
    <n v="1447174261"/>
    <x v="520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03T02:13:39"/>
    <n v="1475460819"/>
    <x v="521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01T00:58:45"/>
    <n v="1456793925"/>
    <x v="522"/>
    <b v="0"/>
    <n v="31"/>
    <b v="1"/>
    <s v="theater/plays"/>
    <n v="114.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8-22T03:11:16"/>
    <n v="1440213076"/>
    <x v="523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5-02T17:12:49"/>
    <n v="1462209169"/>
    <x v="524"/>
    <b v="0"/>
    <n v="130"/>
    <b v="1"/>
    <s v="theater/plays"/>
    <n v="108.67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7-30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7-07T14:12:24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1-18T04:56:06"/>
    <n v="1484715366"/>
    <x v="527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5-31T22:05:07"/>
    <n v="1433109907"/>
    <x v="528"/>
    <b v="0"/>
    <n v="30"/>
    <b v="1"/>
    <s v="theater/plays"/>
    <n v="115.65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6-12-21T00:44:54"/>
    <n v="1482281094"/>
    <x v="529"/>
    <b v="0"/>
    <n v="18"/>
    <b v="1"/>
    <s v="theater/plays"/>
    <n v="130.41999999999999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02T14:11:08"/>
    <n v="1433254268"/>
    <x v="530"/>
    <b v="0"/>
    <n v="29"/>
    <b v="1"/>
    <s v="theater/plays"/>
    <n v="107.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1-02T01:33:49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4-13T00:10:08"/>
    <n v="1460506208"/>
    <x v="532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4-22T10:26:05"/>
    <n v="1461320765"/>
    <x v="533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09-23T19:27:50"/>
    <n v="1443036470"/>
    <x v="534"/>
    <b v="0"/>
    <n v="48"/>
    <b v="1"/>
    <s v="theater/plays"/>
    <n v="104.67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6-12-07T13:05:05"/>
    <n v="1481115905"/>
    <x v="535"/>
    <b v="0"/>
    <n v="59"/>
    <b v="1"/>
    <s v="theater/plays"/>
    <n v="102.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6-24T08:16:47"/>
    <n v="1435133807"/>
    <x v="536"/>
    <b v="0"/>
    <n v="39"/>
    <b v="1"/>
    <s v="theater/plays"/>
    <n v="118.2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0-05T18:26:31"/>
    <n v="1444069591"/>
    <x v="537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4-13T19:04:23"/>
    <n v="1460574263"/>
    <x v="538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6-14T01:11:47"/>
    <n v="1465866707"/>
    <x v="539"/>
    <b v="0"/>
    <n v="20"/>
    <b v="1"/>
    <s v="theater/plays"/>
    <n v="100.6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1-05T19:36:46"/>
    <n v="1420486606"/>
    <x v="540"/>
    <b v="0"/>
    <n v="1"/>
    <b v="0"/>
    <s v="technology/web"/>
    <n v="0.0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09-29T01:07:14"/>
    <n v="1443488834"/>
    <x v="541"/>
    <b v="0"/>
    <n v="1"/>
    <b v="0"/>
    <s v="technology/web"/>
    <n v="0.5600000000000000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3-04T17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02T02:12:42"/>
    <n v="1412215962"/>
    <x v="543"/>
    <b v="0"/>
    <n v="2"/>
    <b v="0"/>
    <s v="technology/web"/>
    <n v="0.3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6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0-06T14:13:09"/>
    <n v="1444140789"/>
    <x v="545"/>
    <b v="0"/>
    <n v="34"/>
    <b v="0"/>
    <s v="technology/web"/>
    <n v="27.38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09-02T16:01:55"/>
    <n v="1441209715"/>
    <x v="546"/>
    <b v="0"/>
    <n v="2"/>
    <b v="0"/>
    <s v="technology/web"/>
    <n v="0.09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1-11T16:42:44"/>
    <n v="1452530564"/>
    <x v="547"/>
    <b v="0"/>
    <n v="0"/>
    <b v="0"/>
    <s v="technology/web"/>
    <n v="0"/>
    <s v="No pledges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09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6-08T15:17:02"/>
    <n v="1433776622"/>
    <x v="549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18T16:17:25"/>
    <n v="1484756245"/>
    <x v="550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6-18T06:37:04"/>
    <n v="1434609424"/>
    <x v="551"/>
    <b v="0"/>
    <n v="28"/>
    <b v="0"/>
    <s v="technology/web"/>
    <n v="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5-11-10T14:48:16"/>
    <n v="1447166896"/>
    <x v="552"/>
    <b v="0"/>
    <n v="0"/>
    <b v="0"/>
    <s v="technology/web"/>
    <n v="0"/>
    <s v="No pledges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0-15T17:16:31"/>
    <n v="1413393391"/>
    <x v="553"/>
    <b v="0"/>
    <n v="6"/>
    <b v="0"/>
    <s v="technology/web"/>
    <n v="0.4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09-19T16:26:12"/>
    <n v="1411143972"/>
    <x v="554"/>
    <b v="0"/>
    <n v="22"/>
    <b v="0"/>
    <s v="technology/web"/>
    <n v="36.590000000000003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5-13T08:29:03"/>
    <n v="1463128143"/>
    <x v="555"/>
    <b v="0"/>
    <n v="0"/>
    <b v="0"/>
    <s v="technology/web"/>
    <n v="0"/>
    <s v="No pledges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5-12-07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1-02T22:36:43"/>
    <n v="1478126203"/>
    <x v="557"/>
    <b v="0"/>
    <n v="20"/>
    <b v="0"/>
    <s v="technology/web"/>
    <n v="0.9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2-22T21:11:45"/>
    <n v="1424639505"/>
    <x v="558"/>
    <b v="0"/>
    <n v="0"/>
    <b v="0"/>
    <s v="technology/web"/>
    <n v="0"/>
    <s v="No pledges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1-13T06:47:40"/>
    <n v="1447397260"/>
    <x v="559"/>
    <b v="0"/>
    <n v="1"/>
    <b v="0"/>
    <s v="technology/web"/>
    <n v="0.0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1-17T18:30:45"/>
    <n v="1416249045"/>
    <x v="560"/>
    <b v="0"/>
    <n v="3"/>
    <b v="0"/>
    <s v="technology/web"/>
    <n v="0.0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09-21T15:48:33"/>
    <n v="1442850513"/>
    <x v="561"/>
    <b v="0"/>
    <n v="2"/>
    <b v="0"/>
    <s v="technology/web"/>
    <n v="0.3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1-18T09:20:15"/>
    <n v="1479460815"/>
    <x v="562"/>
    <b v="0"/>
    <n v="0"/>
    <b v="0"/>
    <s v="technology/web"/>
    <n v="0"/>
    <s v="No pledges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1-18T01:40:47"/>
    <n v="1421545247"/>
    <x v="563"/>
    <b v="0"/>
    <n v="2"/>
    <b v="0"/>
    <s v="technology/web"/>
    <n v="0.09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2-11T22:37:55"/>
    <n v="1455230275"/>
    <x v="564"/>
    <b v="0"/>
    <n v="1"/>
    <b v="0"/>
    <s v="technology/web"/>
    <n v="0.0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6-10T18:50:49"/>
    <n v="1433962249"/>
    <x v="565"/>
    <b v="0"/>
    <n v="0"/>
    <b v="0"/>
    <s v="technology/web"/>
    <n v="0"/>
    <s v="No pledges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6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4-12-02T20:13:14"/>
    <n v="1417551194"/>
    <x v="567"/>
    <b v="0"/>
    <n v="0"/>
    <b v="0"/>
    <s v="technology/web"/>
    <n v="0"/>
    <s v="No pledges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5-12-10T22:07:03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5-12-02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1-19T19:09:29"/>
    <n v="1453230569"/>
    <x v="570"/>
    <b v="0"/>
    <n v="1"/>
    <b v="0"/>
    <s v="technology/web"/>
    <n v="0.1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07T19:35:23"/>
    <n v="1436297723"/>
    <x v="571"/>
    <b v="0"/>
    <n v="2"/>
    <b v="0"/>
    <s v="technology/web"/>
    <n v="0.4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0-05T17:11:28"/>
    <n v="1444065088"/>
    <x v="572"/>
    <b v="0"/>
    <n v="0"/>
    <b v="0"/>
    <s v="technology/web"/>
    <n v="0"/>
    <s v="No pledges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4-11-20T01:12:11"/>
    <n v="1416445931"/>
    <x v="573"/>
    <b v="0"/>
    <n v="9"/>
    <b v="0"/>
    <s v="technology/web"/>
    <n v="0.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09-19T10:38:27"/>
    <n v="1474281507"/>
    <x v="574"/>
    <b v="0"/>
    <n v="4"/>
    <b v="0"/>
    <s v="technology/web"/>
    <n v="0.72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5-14T16:37:23"/>
    <n v="1431621443"/>
    <x v="575"/>
    <b v="0"/>
    <n v="4"/>
    <b v="0"/>
    <s v="technology/web"/>
    <n v="0.4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1-27T11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3-21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8-14T13:53:13"/>
    <n v="1439560393"/>
    <x v="578"/>
    <b v="0"/>
    <n v="7"/>
    <b v="0"/>
    <s v="technology/web"/>
    <n v="0.0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1-25T20:27:03"/>
    <n v="1416947223"/>
    <x v="579"/>
    <b v="0"/>
    <n v="5"/>
    <b v="0"/>
    <s v="technology/web"/>
    <n v="1.46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8-23T21:47:47"/>
    <n v="1471988867"/>
    <x v="580"/>
    <b v="0"/>
    <n v="1"/>
    <b v="0"/>
    <s v="technology/web"/>
    <n v="0.03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7-03T00:18:24"/>
    <n v="1435882704"/>
    <x v="581"/>
    <b v="0"/>
    <n v="0"/>
    <b v="0"/>
    <s v="technology/web"/>
    <n v="0"/>
    <s v="No pledges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2-20T17:45:19"/>
    <n v="1424454319"/>
    <x v="582"/>
    <b v="0"/>
    <n v="0"/>
    <b v="0"/>
    <s v="technology/web"/>
    <n v="0"/>
    <s v="No pledges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2-17T22:31:27"/>
    <n v="1424212287"/>
    <x v="583"/>
    <b v="0"/>
    <n v="1"/>
    <b v="0"/>
    <s v="technology/web"/>
    <n v="0.0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2-14T17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0-06T09:22:57"/>
    <n v="1444123377"/>
    <x v="585"/>
    <b v="0"/>
    <n v="0"/>
    <b v="0"/>
    <s v="technology/web"/>
    <n v="0"/>
    <s v="No pledges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1-16T20:30:07"/>
    <n v="1421440207"/>
    <x v="586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3-17T18:10:33"/>
    <n v="1426615833"/>
    <x v="587"/>
    <b v="0"/>
    <n v="7"/>
    <b v="0"/>
    <s v="technology/web"/>
    <n v="9.08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09-18T18:28:06"/>
    <n v="1474223286"/>
    <x v="588"/>
    <b v="0"/>
    <n v="2"/>
    <b v="0"/>
    <s v="technology/web"/>
    <n v="3.34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6-23T14:44:59"/>
    <n v="1435070699"/>
    <x v="589"/>
    <b v="0"/>
    <n v="1"/>
    <b v="0"/>
    <s v="technology/web"/>
    <n v="0.0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1-08T13:18:51"/>
    <n v="1452259131"/>
    <x v="590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6-22T13:02:10"/>
    <n v="1434978130"/>
    <x v="591"/>
    <b v="0"/>
    <n v="2"/>
    <b v="0"/>
    <s v="technology/web"/>
    <n v="0.06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1-03T05:34:20"/>
    <n v="1414992860"/>
    <x v="592"/>
    <b v="0"/>
    <n v="1"/>
    <b v="0"/>
    <s v="technology/web"/>
    <n v="3.3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3-07T16:15: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3-17T18:43:26"/>
    <n v="1458240206"/>
    <x v="594"/>
    <b v="0"/>
    <n v="2"/>
    <b v="0"/>
    <s v="technology/web"/>
    <n v="0.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3-20T01:40:38"/>
    <n v="1426815638"/>
    <x v="595"/>
    <b v="0"/>
    <n v="8"/>
    <b v="0"/>
    <s v="technology/web"/>
    <n v="0.4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0-03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6-24T16:55:35"/>
    <n v="1466787335"/>
    <x v="597"/>
    <b v="0"/>
    <n v="2"/>
    <b v="0"/>
    <s v="technology/web"/>
    <n v="0.27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1-05T00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2-12T19:30:02"/>
    <n v="1423769402"/>
    <x v="599"/>
    <b v="0"/>
    <n v="2"/>
    <b v="0"/>
    <s v="technology/web"/>
    <n v="0.06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3-10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1-26T20:35:39"/>
    <n v="1417034139"/>
    <x v="601"/>
    <b v="0"/>
    <n v="6"/>
    <b v="0"/>
    <s v="technology/web"/>
    <n v="1.4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5-19T19:03:35"/>
    <n v="1432062215"/>
    <x v="602"/>
    <b v="0"/>
    <n v="0"/>
    <b v="0"/>
    <s v="technology/web"/>
    <n v="0"/>
    <s v="No pledges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7-15T15:20:23"/>
    <n v="1405437623"/>
    <x v="603"/>
    <b v="0"/>
    <n v="13"/>
    <b v="0"/>
    <s v="technology/web"/>
    <n v="3.93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7-29T00:50:56"/>
    <n v="1406595056"/>
    <x v="604"/>
    <b v="0"/>
    <n v="0"/>
    <b v="0"/>
    <s v="technology/web"/>
    <n v="0"/>
    <s v="No pledges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7-09T08:35:08"/>
    <n v="1436430908"/>
    <x v="605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4-08T15:36:49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0-23T19:48:56"/>
    <n v="1445629736"/>
    <x v="607"/>
    <b v="0"/>
    <n v="0"/>
    <b v="0"/>
    <s v="technology/web"/>
    <n v="0"/>
    <s v="No pledges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5-16T22:06:20"/>
    <n v="1431813980"/>
    <x v="608"/>
    <b v="0"/>
    <n v="5"/>
    <b v="0"/>
    <s v="technology/web"/>
    <n v="0.9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0-30T00:49:04"/>
    <n v="1446166144"/>
    <x v="609"/>
    <b v="0"/>
    <n v="1"/>
    <b v="0"/>
    <s v="technology/web"/>
    <n v="0.6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3-23T19:56:26"/>
    <n v="1427140586"/>
    <x v="610"/>
    <b v="0"/>
    <n v="0"/>
    <b v="0"/>
    <s v="technology/web"/>
    <n v="0"/>
    <s v="No pledges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5-11-20T13:27:17"/>
    <n v="1448026037"/>
    <x v="611"/>
    <b v="0"/>
    <n v="0"/>
    <b v="0"/>
    <s v="technology/web"/>
    <n v="0"/>
    <s v="No pledges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8-03T00:45:46"/>
    <n v="1470185146"/>
    <x v="612"/>
    <b v="0"/>
    <n v="0"/>
    <b v="0"/>
    <s v="technology/web"/>
    <n v="0"/>
    <s v="No pledges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8-31T11:55:20"/>
    <n v="1441022120"/>
    <x v="613"/>
    <b v="0"/>
    <n v="121"/>
    <b v="0"/>
    <s v="technology/web"/>
    <n v="21.36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5-25T01:29:00"/>
    <n v="1464139740"/>
    <x v="614"/>
    <b v="0"/>
    <n v="0"/>
    <b v="0"/>
    <s v="technology/web"/>
    <n v="0"/>
    <s v="No pledges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8-26T02:55:59"/>
    <n v="1440557759"/>
    <x v="615"/>
    <b v="0"/>
    <n v="0"/>
    <b v="0"/>
    <s v="technology/web"/>
    <n v="0"/>
    <s v="No pledges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1-26T09:01:47"/>
    <n v="1485421307"/>
    <x v="616"/>
    <b v="0"/>
    <n v="0"/>
    <b v="0"/>
    <s v="technology/web"/>
    <n v="0"/>
    <s v="No pledges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3-24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1-09T19:26:43"/>
    <n v="1447097203"/>
    <x v="618"/>
    <b v="0"/>
    <n v="0"/>
    <b v="0"/>
    <s v="technology/web"/>
    <n v="0"/>
    <s v="No pledges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09-26T15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7-11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6-07T23:42:17"/>
    <n v="1465342937"/>
    <x v="621"/>
    <b v="0"/>
    <n v="3"/>
    <b v="0"/>
    <s v="technology/web"/>
    <n v="1.0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6-11T18:35:38"/>
    <n v="1465670138"/>
    <x v="622"/>
    <b v="0"/>
    <n v="9"/>
    <b v="0"/>
    <s v="technology/web"/>
    <n v="5.68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4-28T00:13:17"/>
    <n v="1430179997"/>
    <x v="623"/>
    <b v="0"/>
    <n v="0"/>
    <b v="0"/>
    <s v="technology/web"/>
    <n v="0"/>
    <s v="No pledges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4-14T23:44:01"/>
    <n v="1429055041"/>
    <x v="624"/>
    <b v="0"/>
    <n v="0"/>
    <b v="0"/>
    <s v="technology/web"/>
    <n v="0"/>
    <s v="No pledges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2-24T21:29:37"/>
    <n v="1487971777"/>
    <x v="625"/>
    <b v="0"/>
    <n v="0"/>
    <b v="0"/>
    <s v="technology/web"/>
    <n v="0"/>
    <s v="No pledges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7-13T13:25:39"/>
    <n v="1436793939"/>
    <x v="626"/>
    <b v="0"/>
    <n v="39"/>
    <b v="0"/>
    <s v="technology/web"/>
    <n v="17.38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1-15T07:21:51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6-13T16:37:37"/>
    <n v="1402677457"/>
    <x v="628"/>
    <b v="0"/>
    <n v="0"/>
    <b v="0"/>
    <s v="technology/web"/>
    <n v="0"/>
    <s v="No pledges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4-14T15:18:28"/>
    <n v="1460647108"/>
    <x v="629"/>
    <b v="0"/>
    <n v="3"/>
    <b v="0"/>
    <s v="technology/web"/>
    <n v="0.18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8-07T14:52:01"/>
    <n v="1438959121"/>
    <x v="630"/>
    <b v="0"/>
    <n v="1"/>
    <b v="0"/>
    <s v="technology/web"/>
    <n v="0.08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4-29T18:32:09"/>
    <n v="1461954729"/>
    <x v="631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0-26T15:49:25"/>
    <n v="1445874565"/>
    <x v="632"/>
    <b v="0"/>
    <n v="0"/>
    <b v="0"/>
    <s v="technology/web"/>
    <n v="0"/>
    <s v="No pledges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5-17T07:11:02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1-27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3-13T02:12:42"/>
    <n v="1426212762"/>
    <x v="635"/>
    <b v="0"/>
    <n v="1"/>
    <b v="0"/>
    <s v="technology/web"/>
    <n v="0.0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5-07T10:55:5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1-27T23:05:18"/>
    <n v="1485558318"/>
    <x v="637"/>
    <b v="0"/>
    <n v="0"/>
    <b v="0"/>
    <s v="technology/web"/>
    <n v="0"/>
    <s v="No pledges"/>
    <x v="2"/>
    <s v="web"/>
  </r>
  <r>
    <n v="638"/>
    <s v="W (Canceled)"/>
    <s v="O0"/>
    <n v="200000"/>
    <n v="18"/>
    <x v="1"/>
    <s v="DE"/>
    <s v="EUR"/>
    <n v="1490447662"/>
    <d v="2017-01-24T14:14:22"/>
    <n v="1485267262"/>
    <x v="638"/>
    <b v="0"/>
    <n v="6"/>
    <b v="0"/>
    <s v="technology/web"/>
    <n v="0.01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08-14T13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09T10:05:15"/>
    <n v="1478685915"/>
    <x v="640"/>
    <b v="0"/>
    <n v="2"/>
    <b v="1"/>
    <s v="technology/wearables"/>
    <n v="144.2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7-14T13:40:48"/>
    <n v="1436881248"/>
    <x v="641"/>
    <b v="0"/>
    <n v="315"/>
    <b v="1"/>
    <s v="technology/wearables"/>
    <n v="119.16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7-14T15:37:54"/>
    <n v="1436888274"/>
    <x v="642"/>
    <b v="0"/>
    <n v="2174"/>
    <b v="1"/>
    <s v="technology/wearables"/>
    <n v="1460.49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4-06T15:24:35"/>
    <n v="1428333875"/>
    <x v="643"/>
    <b v="0"/>
    <n v="152"/>
    <b v="1"/>
    <s v="technology/wearables"/>
    <n v="105.81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09-16T15:58:59"/>
    <n v="1410883139"/>
    <x v="644"/>
    <b v="0"/>
    <n v="1021"/>
    <b v="1"/>
    <s v="technology/wearables"/>
    <n v="300.12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7-13T00:37:54"/>
    <n v="1468370274"/>
    <x v="645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7-12T20:27:47"/>
    <n v="1405196867"/>
    <x v="646"/>
    <b v="0"/>
    <n v="27"/>
    <b v="1"/>
    <s v="technology/wearables"/>
    <n v="131.8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2-16T18:25:49"/>
    <n v="1455647149"/>
    <x v="647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09-09T16:38:28"/>
    <n v="1410280708"/>
    <x v="648"/>
    <b v="0"/>
    <n v="27"/>
    <b v="1"/>
    <s v="technology/wearables"/>
    <n v="126.82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8-26T21:53:33"/>
    <n v="1409090013"/>
    <x v="649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0-20T00:53:04"/>
    <n v="1413766384"/>
    <x v="650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1-13T00:25:11"/>
    <n v="1415838311"/>
    <x v="651"/>
    <b v="0"/>
    <n v="105"/>
    <b v="1"/>
    <s v="technology/wearables"/>
    <n v="100.53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1-01T16:34:10"/>
    <n v="1478018050"/>
    <x v="652"/>
    <b v="0"/>
    <n v="28"/>
    <b v="1"/>
    <s v="technology/wearables"/>
    <n v="100.47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7-14T14:50:40"/>
    <n v="1436885440"/>
    <x v="653"/>
    <b v="0"/>
    <n v="1107"/>
    <b v="1"/>
    <s v="technology/wearables"/>
    <n v="141.44999999999999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6-08T22:58:33"/>
    <n v="1433804313"/>
    <x v="654"/>
    <b v="0"/>
    <n v="1013"/>
    <b v="1"/>
    <s v="technology/wearables"/>
    <n v="267.29000000000002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2-10T22:58:32"/>
    <n v="1423609112"/>
    <x v="655"/>
    <b v="0"/>
    <n v="274"/>
    <b v="1"/>
    <s v="technology/wearables"/>
    <n v="146.8899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2-17T19:18:39"/>
    <n v="1455736719"/>
    <x v="656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1-23T20:17:52"/>
    <n v="1448309872"/>
    <x v="657"/>
    <b v="0"/>
    <n v="99"/>
    <b v="1"/>
    <s v="technology/wearables"/>
    <n v="125.7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6-24T03:51:29"/>
    <n v="1435117889"/>
    <x v="658"/>
    <b v="0"/>
    <n v="276"/>
    <b v="1"/>
    <s v="technology/wearables"/>
    <n v="104.46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7-24T14:14:55"/>
    <n v="1437747295"/>
    <x v="659"/>
    <b v="0"/>
    <n v="21"/>
    <b v="1"/>
    <s v="technology/wearables"/>
    <n v="100.5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0-10T17:47:59"/>
    <n v="1412963279"/>
    <x v="660"/>
    <b v="0"/>
    <n v="18"/>
    <b v="0"/>
    <s v="technology/wearables"/>
    <n v="3.06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09-23T15:29:19"/>
    <n v="1474644559"/>
    <x v="661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4-12-17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6-18T20:14:16"/>
    <n v="1434658456"/>
    <x v="663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3-14T15:59:35"/>
    <n v="1426348775"/>
    <x v="664"/>
    <b v="0"/>
    <n v="29"/>
    <b v="0"/>
    <s v="technology/wearables"/>
    <n v="7.53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6-11-14T17:04:21"/>
    <n v="1479143061"/>
    <x v="665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7-18T19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09-19T08:57:43"/>
    <n v="1474275463"/>
    <x v="667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3-27T19:57:02"/>
    <n v="1427486222"/>
    <x v="668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6-06T15:00:58"/>
    <n v="1465225258"/>
    <x v="669"/>
    <b v="0"/>
    <n v="28"/>
    <b v="0"/>
    <s v="technology/wearables"/>
    <n v="21.51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5-16T17:02:00"/>
    <n v="1463418120"/>
    <x v="670"/>
    <b v="0"/>
    <n v="310"/>
    <b v="0"/>
    <s v="technology/wearables"/>
    <n v="29.2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4-12-11T16:37:32"/>
    <n v="1418315852"/>
    <x v="671"/>
    <b v="0"/>
    <n v="15"/>
    <b v="0"/>
    <s v="technology/wearables"/>
    <n v="39.4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01T05:16:04"/>
    <n v="1417410964"/>
    <x v="672"/>
    <b v="0"/>
    <n v="215"/>
    <b v="0"/>
    <s v="technology/wearables"/>
    <n v="21.6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7-18T20:10:17"/>
    <n v="1405714217"/>
    <x v="673"/>
    <b v="0"/>
    <n v="3"/>
    <b v="0"/>
    <s v="technology/wearables"/>
    <n v="0.21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6-13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4-12-02T22:20:04"/>
    <n v="1417558804"/>
    <x v="675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1-08T18:26:21"/>
    <n v="1420741581"/>
    <x v="676"/>
    <b v="0"/>
    <n v="24"/>
    <b v="0"/>
    <s v="technology/wearables"/>
    <n v="1.47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5-14T09:41:35"/>
    <n v="1463218895"/>
    <x v="677"/>
    <b v="0"/>
    <n v="96"/>
    <b v="0"/>
    <s v="technology/wearables"/>
    <n v="25.5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4-21T09:02:18"/>
    <n v="1461229338"/>
    <x v="678"/>
    <b v="0"/>
    <n v="17"/>
    <b v="0"/>
    <s v="technology/wearables"/>
    <n v="3.8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7-05T16:41:49"/>
    <n v="1467736909"/>
    <x v="679"/>
    <b v="0"/>
    <n v="94"/>
    <b v="0"/>
    <s v="technology/wearables"/>
    <n v="15.4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8-13T12:02:11"/>
    <n v="1407931331"/>
    <x v="680"/>
    <b v="0"/>
    <n v="129"/>
    <b v="0"/>
    <s v="technology/wearables"/>
    <n v="25.91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09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2-12T18:22:02"/>
    <n v="1486923722"/>
    <x v="682"/>
    <b v="0"/>
    <n v="4"/>
    <b v="0"/>
    <s v="technology/wearables"/>
    <n v="0.1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09-21T21:36:04"/>
    <n v="1474493764"/>
    <x v="683"/>
    <b v="0"/>
    <n v="3"/>
    <b v="0"/>
    <s v="technology/wearables"/>
    <n v="0.85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6-19T11:21:31"/>
    <n v="1403176891"/>
    <x v="684"/>
    <b v="0"/>
    <n v="135"/>
    <b v="0"/>
    <s v="technology/wearables"/>
    <n v="7.48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4-11-28T20:47:52"/>
    <n v="1417207672"/>
    <x v="685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7-04T16:09:30"/>
    <n v="1436026170"/>
    <x v="686"/>
    <b v="0"/>
    <n v="0"/>
    <b v="0"/>
    <s v="technology/wearables"/>
    <n v="0"/>
    <s v="No pledg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6-12-07T18:00:53"/>
    <n v="1481133653"/>
    <x v="687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09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1-01T16:01:37"/>
    <n v="1478016097"/>
    <x v="689"/>
    <b v="0"/>
    <n v="336"/>
    <b v="0"/>
    <s v="technology/wearables"/>
    <n v="57.65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7-28T15:14:01"/>
    <n v="1469718841"/>
    <x v="690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03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1-22T09:01:03"/>
    <n v="1479805263"/>
    <x v="692"/>
    <b v="0"/>
    <n v="201"/>
    <b v="0"/>
    <s v="technology/wearables"/>
    <n v="6.53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3-31T19:23:47"/>
    <n v="1427829827"/>
    <x v="693"/>
    <b v="0"/>
    <n v="296"/>
    <b v="0"/>
    <s v="technology/wearables"/>
    <n v="35.340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1-02T15:55:59"/>
    <n v="1483372559"/>
    <x v="694"/>
    <b v="0"/>
    <n v="7"/>
    <b v="0"/>
    <s v="technology/wearables"/>
    <n v="0.3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01T12:30:20"/>
    <n v="1412166620"/>
    <x v="695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6-25T22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1-19T12:33:09"/>
    <n v="1453206789"/>
    <x v="697"/>
    <b v="0"/>
    <n v="114"/>
    <b v="0"/>
    <s v="technology/wearables"/>
    <n v="46.38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8-15T22:20:45"/>
    <n v="1408141245"/>
    <x v="698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0-16T11:39:08"/>
    <n v="1381923548"/>
    <x v="699"/>
    <b v="0"/>
    <n v="890"/>
    <b v="0"/>
    <s v="technology/wearables"/>
    <n v="82.4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6-12-11T16:31:21"/>
    <n v="1481473881"/>
    <x v="700"/>
    <b v="0"/>
    <n v="31"/>
    <b v="0"/>
    <s v="technology/wearables"/>
    <n v="2.69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6-23T15:54:40"/>
    <n v="1403538880"/>
    <x v="701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0-25T17:26:27"/>
    <n v="1477416387"/>
    <x v="702"/>
    <b v="0"/>
    <n v="37"/>
    <b v="0"/>
    <s v="technology/wearables"/>
    <n v="30.8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6-12-07T22:49:09"/>
    <n v="1481150949"/>
    <x v="703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6-12-22T04:37:48"/>
    <n v="1482381468"/>
    <x v="704"/>
    <b v="0"/>
    <n v="4"/>
    <b v="0"/>
    <s v="technology/wearables"/>
    <n v="0.87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6-12-22T11:47:58"/>
    <n v="1482407278"/>
    <x v="705"/>
    <b v="0"/>
    <n v="5"/>
    <b v="0"/>
    <s v="technology/wearables"/>
    <n v="0.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1-02T23:53:03"/>
    <n v="1478130783"/>
    <x v="706"/>
    <b v="0"/>
    <n v="0"/>
    <b v="0"/>
    <s v="technology/wearables"/>
    <n v="0"/>
    <s v="No pledg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6-11-22T15:55:27"/>
    <n v="1479830127"/>
    <x v="707"/>
    <b v="0"/>
    <n v="456"/>
    <b v="0"/>
    <s v="technology/wearables"/>
    <n v="78.93000000000000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7-15T13:56:40"/>
    <n v="1405432600"/>
    <x v="708"/>
    <b v="0"/>
    <n v="369"/>
    <b v="0"/>
    <s v="technology/wearables"/>
    <n v="22.09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1-05T00:59:19"/>
    <n v="1415149159"/>
    <x v="709"/>
    <b v="0"/>
    <n v="2"/>
    <b v="0"/>
    <s v="technology/wearables"/>
    <n v="0.41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7-17T23:38:22"/>
    <n v="1405640302"/>
    <x v="710"/>
    <b v="0"/>
    <n v="0"/>
    <b v="0"/>
    <s v="technology/wearables"/>
    <n v="0"/>
    <s v="No pledg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1-04T11:01:08"/>
    <n v="1478257268"/>
    <x v="711"/>
    <b v="0"/>
    <n v="338"/>
    <b v="0"/>
    <s v="technology/wearables"/>
    <n v="33.7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1-15T16:20:32"/>
    <n v="1452874832"/>
    <x v="712"/>
    <b v="0"/>
    <n v="4"/>
    <b v="0"/>
    <s v="technology/wearables"/>
    <n v="0.2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5-06T12:42:12"/>
    <n v="1462538532"/>
    <x v="713"/>
    <b v="0"/>
    <n v="1"/>
    <b v="0"/>
    <s v="technology/wearables"/>
    <n v="0.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6-12-30T18:54:42"/>
    <n v="1483124082"/>
    <x v="714"/>
    <b v="0"/>
    <n v="28"/>
    <b v="0"/>
    <s v="technology/wearables"/>
    <n v="14.99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09-26T02:10:40"/>
    <n v="1443233440"/>
    <x v="715"/>
    <b v="0"/>
    <n v="12"/>
    <b v="0"/>
    <s v="technology/wearables"/>
    <n v="5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0-28T15:48:27"/>
    <n v="1414511307"/>
    <x v="716"/>
    <b v="0"/>
    <n v="16"/>
    <b v="0"/>
    <s v="technology/wearables"/>
    <n v="10.210000000000001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8-06T20:30:02"/>
    <n v="1407357002"/>
    <x v="717"/>
    <b v="0"/>
    <n v="4"/>
    <b v="0"/>
    <s v="technology/wearables"/>
    <n v="0.3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1-17T20:17:27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09T00:57:56"/>
    <n v="1454979476"/>
    <x v="719"/>
    <b v="0"/>
    <n v="10"/>
    <b v="0"/>
    <s v="technology/wearables"/>
    <n v="1.2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01T15:34:51"/>
    <n v="1325432091"/>
    <x v="720"/>
    <b v="0"/>
    <n v="41"/>
    <b v="1"/>
    <s v="publishing/nonfiction"/>
    <n v="143.94999999999999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6-17T13:43:27"/>
    <n v="1403012607"/>
    <x v="721"/>
    <b v="0"/>
    <n v="119"/>
    <b v="1"/>
    <s v="publishing/nonfiction"/>
    <n v="122.11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3-09T19:19:38"/>
    <n v="1331320778"/>
    <x v="722"/>
    <b v="0"/>
    <n v="153"/>
    <b v="1"/>
    <s v="publishing/nonfiction"/>
    <n v="132.020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6-29T19:35:49"/>
    <n v="1435606549"/>
    <x v="723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5-31T15:19:23"/>
    <n v="1306855163"/>
    <x v="724"/>
    <b v="0"/>
    <n v="143"/>
    <b v="1"/>
    <s v="publishing/nonfiction"/>
    <n v="105.47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1-13T15:01:52"/>
    <n v="1447426912"/>
    <x v="725"/>
    <b v="0"/>
    <n v="140"/>
    <b v="1"/>
    <s v="publishing/nonfiction"/>
    <n v="100.35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3-13T01:01:27"/>
    <n v="1363136487"/>
    <x v="726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2-12-04T00:29:09"/>
    <n v="1354580949"/>
    <x v="727"/>
    <b v="0"/>
    <n v="149"/>
    <b v="1"/>
    <s v="publishing/nonfiction"/>
    <n v="155.5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7-07T20:05:57"/>
    <n v="1310069157"/>
    <x v="728"/>
    <b v="0"/>
    <n v="130"/>
    <b v="1"/>
    <s v="publishing/nonfiction"/>
    <n v="105.57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7-21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1-07T17:53:11"/>
    <n v="1320688391"/>
    <x v="730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1-12-02T19:05:47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7-31T10:11:0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1-20T10:04:52"/>
    <n v="1384941892"/>
    <x v="733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4-08T03:57:00"/>
    <n v="1428465420"/>
    <x v="734"/>
    <b v="0"/>
    <n v="57"/>
    <b v="1"/>
    <s v="publishing/nonfiction"/>
    <n v="125.53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1-03T00:42:26"/>
    <n v="1414975346"/>
    <x v="735"/>
    <b v="0"/>
    <n v="229"/>
    <b v="1"/>
    <s v="publishing/nonfiction"/>
    <n v="114.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01T17:37:20"/>
    <n v="1383327440"/>
    <x v="736"/>
    <b v="0"/>
    <n v="108"/>
    <b v="1"/>
    <s v="publishing/nonfiction"/>
    <n v="315.14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1-28T06:36:27"/>
    <n v="1390890987"/>
    <x v="737"/>
    <b v="0"/>
    <n v="108"/>
    <b v="1"/>
    <s v="publishing/nonfiction"/>
    <n v="122.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0-31T14:29:54"/>
    <n v="1414765794"/>
    <x v="738"/>
    <b v="0"/>
    <n v="41"/>
    <b v="1"/>
    <s v="publishing/nonfiction"/>
    <n v="106.73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7-09T12:03:49"/>
    <n v="1404907429"/>
    <x v="739"/>
    <b v="0"/>
    <n v="139"/>
    <b v="1"/>
    <s v="publishing/nonfiction"/>
    <n v="158.3300000000000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07T03:31:22"/>
    <n v="1433647882"/>
    <x v="740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5-07T15:33:26"/>
    <n v="1367940806"/>
    <x v="741"/>
    <b v="0"/>
    <n v="94"/>
    <b v="1"/>
    <s v="publishing/nonfiction"/>
    <n v="102.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2-19T22:01:52"/>
    <n v="1392847312"/>
    <x v="742"/>
    <b v="0"/>
    <n v="23"/>
    <b v="1"/>
    <s v="publishing/nonfiction"/>
    <n v="110.7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3-22T17:01:25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1-13T22:58:23"/>
    <n v="1352847503"/>
    <x v="744"/>
    <b v="0"/>
    <n v="62"/>
    <b v="1"/>
    <s v="publishing/nonfiction"/>
    <n v="102.3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4-03T13:44:05"/>
    <n v="1364996645"/>
    <x v="745"/>
    <b v="0"/>
    <n v="74"/>
    <b v="1"/>
    <s v="publishing/nonfiction"/>
    <n v="179.1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05T01:01:49"/>
    <n v="1346806909"/>
    <x v="746"/>
    <b v="0"/>
    <n v="97"/>
    <b v="1"/>
    <s v="publishing/nonfiction"/>
    <n v="111.0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4-12-15T13:10:19"/>
    <n v="1418649019"/>
    <x v="747"/>
    <b v="0"/>
    <n v="55"/>
    <b v="1"/>
    <s v="publishing/nonfiction"/>
    <n v="100.0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7-11T20:19:26"/>
    <n v="1405109966"/>
    <x v="748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6-12-29T22:35:30"/>
    <n v="1483050930"/>
    <x v="749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1-25T21:04:32"/>
    <n v="1359147872"/>
    <x v="750"/>
    <b v="0"/>
    <n v="59"/>
    <b v="1"/>
    <s v="publishing/nonfiction"/>
    <n v="102.59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6-19T15:07:55"/>
    <n v="1308496075"/>
    <x v="751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09-26T10:06:57"/>
    <n v="1474884417"/>
    <x v="752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1-15T14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2-12-06T17:58:41"/>
    <n v="1354816721"/>
    <x v="754"/>
    <b v="0"/>
    <n v="49"/>
    <b v="1"/>
    <s v="publishing/nonfiction"/>
    <n v="103.7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4-19T14:31:17"/>
    <n v="1366381877"/>
    <x v="755"/>
    <b v="0"/>
    <n v="68"/>
    <b v="1"/>
    <s v="publishing/nonfiction"/>
    <n v="101.9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2-16T18:24:19"/>
    <n v="1297880659"/>
    <x v="756"/>
    <b v="0"/>
    <n v="22"/>
    <b v="1"/>
    <s v="publishing/nonfiction"/>
    <n v="117.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1-22T01:18:3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09-08T20:04:2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5-30T07:55:39"/>
    <n v="1401436539"/>
    <x v="759"/>
    <b v="0"/>
    <n v="99"/>
    <b v="1"/>
    <s v="publishing/nonfiction"/>
    <n v="101.9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0-27T18:20:13"/>
    <n v="1477592413"/>
    <x v="760"/>
    <b v="0"/>
    <n v="0"/>
    <b v="0"/>
    <s v="publishing/fiction"/>
    <n v="0"/>
    <s v="No pledges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1-03T18:02:06"/>
    <n v="1388772126"/>
    <x v="761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1-16T20:36:10"/>
    <n v="1479328570"/>
    <x v="762"/>
    <b v="0"/>
    <n v="0"/>
    <b v="0"/>
    <s v="publishing/fiction"/>
    <n v="0"/>
    <s v="No pledges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7-16T10:43:28"/>
    <n v="1373971408"/>
    <x v="763"/>
    <b v="0"/>
    <n v="1"/>
    <b v="0"/>
    <s v="publishing/fiction"/>
    <n v="0.12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8-11T04:09:21"/>
    <n v="1439266161"/>
    <x v="764"/>
    <b v="0"/>
    <n v="0"/>
    <b v="0"/>
    <s v="publishing/fiction"/>
    <n v="0"/>
    <s v="No pledges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09-19T13:01:24"/>
    <n v="1411131684"/>
    <x v="765"/>
    <b v="0"/>
    <n v="44"/>
    <b v="0"/>
    <s v="publishing/fiction"/>
    <n v="36.01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1-17T18:48:03"/>
    <n v="1421520483"/>
    <x v="766"/>
    <b v="0"/>
    <n v="0"/>
    <b v="0"/>
    <s v="publishing/fiction"/>
    <n v="0"/>
    <s v="No pledges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4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1-16T04:58:10"/>
    <n v="1384577890"/>
    <x v="768"/>
    <b v="0"/>
    <n v="0"/>
    <b v="0"/>
    <s v="publishing/fiction"/>
    <n v="0"/>
    <s v="No pledges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1-26T23:54:54"/>
    <n v="1385510094"/>
    <x v="769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1-15T23:59:29"/>
    <n v="1358294369"/>
    <x v="770"/>
    <b v="0"/>
    <n v="0"/>
    <b v="0"/>
    <s v="publishing/fiction"/>
    <n v="0"/>
    <s v="No pledges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5-12-11T19:46:42"/>
    <n v="1449863202"/>
    <x v="771"/>
    <b v="0"/>
    <n v="1"/>
    <b v="0"/>
    <s v="publishing/fiction"/>
    <n v="0.03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09-12T01:21:59"/>
    <n v="1252718519"/>
    <x v="772"/>
    <b v="0"/>
    <n v="1"/>
    <b v="0"/>
    <s v="publishing/fiction"/>
    <n v="3.3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4-06T17:39:45"/>
    <n v="1428341985"/>
    <x v="773"/>
    <b v="0"/>
    <n v="2"/>
    <b v="0"/>
    <s v="publishing/fiction"/>
    <n v="0.8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1-24T18:43:38"/>
    <n v="1390589018"/>
    <x v="774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1-16T01:26:35"/>
    <n v="1321406795"/>
    <x v="77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09-03T16:27:25"/>
    <n v="1441297645"/>
    <x v="776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01T23:32:57"/>
    <n v="1372721577"/>
    <x v="7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3-31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09-15T16:25:05"/>
    <n v="1284567905"/>
    <x v="779"/>
    <b v="0"/>
    <n v="6"/>
    <b v="0"/>
    <s v="publishing/fiction"/>
    <n v="2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4-03T16:10:25"/>
    <n v="1301847025"/>
    <x v="780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5-09T00:01:14"/>
    <n v="1368057674"/>
    <x v="781"/>
    <b v="0"/>
    <n v="25"/>
    <b v="1"/>
    <s v="music/rock"/>
    <n v="133.1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7-26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3-19T18:34:09"/>
    <n v="1332182049"/>
    <x v="783"/>
    <b v="0"/>
    <n v="35"/>
    <b v="1"/>
    <s v="music/rock"/>
    <n v="148.1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2-05T03:35:19"/>
    <n v="1391571319"/>
    <x v="784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1-29T14:15:15"/>
    <n v="1359468915"/>
    <x v="785"/>
    <b v="0"/>
    <n v="29"/>
    <b v="1"/>
    <s v="music/rock"/>
    <n v="180.63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3-15T01:20:34"/>
    <n v="1331774434"/>
    <x v="786"/>
    <b v="0"/>
    <n v="44"/>
    <b v="1"/>
    <s v="music/rock"/>
    <n v="142.80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0-02T15:03:46"/>
    <n v="1380726226"/>
    <x v="787"/>
    <b v="0"/>
    <n v="17"/>
    <b v="1"/>
    <s v="music/rock"/>
    <n v="114.17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5-30T00:09:48"/>
    <n v="1338336588"/>
    <x v="788"/>
    <b v="0"/>
    <n v="34"/>
    <b v="1"/>
    <s v="music/rock"/>
    <n v="203.51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03T04:28:00"/>
    <n v="1357187280"/>
    <x v="789"/>
    <b v="0"/>
    <n v="14"/>
    <b v="1"/>
    <s v="music/rock"/>
    <n v="109.4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02T01:08:59"/>
    <n v="1357088939"/>
    <x v="790"/>
    <b v="0"/>
    <n v="156"/>
    <b v="1"/>
    <s v="music/rock"/>
    <n v="144.37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0-10T18:44:06"/>
    <n v="1381430646"/>
    <x v="791"/>
    <b v="0"/>
    <n v="128"/>
    <b v="1"/>
    <s v="music/rock"/>
    <n v="103.87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0-08T20:58:03"/>
    <n v="1381265883"/>
    <x v="792"/>
    <b v="0"/>
    <n v="60"/>
    <b v="1"/>
    <s v="music/rock"/>
    <n v="100.44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6-17T17:47:24"/>
    <n v="1371491244"/>
    <x v="793"/>
    <b v="0"/>
    <n v="32"/>
    <b v="1"/>
    <s v="music/rock"/>
    <n v="102.78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7-12T02:45:37"/>
    <n v="1310438737"/>
    <x v="794"/>
    <b v="0"/>
    <n v="53"/>
    <b v="1"/>
    <s v="music/rock"/>
    <n v="105.3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2-24T14:42:46"/>
    <n v="1330094566"/>
    <x v="795"/>
    <b v="0"/>
    <n v="184"/>
    <b v="1"/>
    <s v="music/rock"/>
    <n v="111.7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8-16T21:11:25"/>
    <n v="1376687485"/>
    <x v="796"/>
    <b v="0"/>
    <n v="90"/>
    <b v="1"/>
    <s v="music/rock"/>
    <n v="101.35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3-28T23:51:28"/>
    <n v="1332978688"/>
    <x v="797"/>
    <b v="0"/>
    <n v="71"/>
    <b v="1"/>
    <s v="music/rock"/>
    <n v="107.5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8-31T14:09:47"/>
    <n v="1409494187"/>
    <x v="798"/>
    <b v="0"/>
    <n v="87"/>
    <b v="1"/>
    <s v="music/rock"/>
    <n v="114.8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3-28T16:00:46"/>
    <n v="1332950446"/>
    <x v="799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8-12T10:24:14"/>
    <n v="1407839054"/>
    <x v="800"/>
    <b v="0"/>
    <n v="56"/>
    <b v="1"/>
    <s v="music/rock"/>
    <n v="152.1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6-01T19:05:20"/>
    <n v="1306955120"/>
    <x v="801"/>
    <b v="0"/>
    <n v="51"/>
    <b v="1"/>
    <s v="music/rock"/>
    <n v="111.5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8-02T00:32:04"/>
    <n v="1343867524"/>
    <x v="802"/>
    <b v="0"/>
    <n v="75"/>
    <b v="1"/>
    <s v="music/rock"/>
    <n v="101.3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02T22:47:58"/>
    <n v="1304376478"/>
    <x v="803"/>
    <b v="0"/>
    <n v="38"/>
    <b v="1"/>
    <s v="music/rock"/>
    <n v="123.26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06T02:32:06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5-27T19:45:12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8-08T16:35:39"/>
    <n v="1312821339"/>
    <x v="806"/>
    <b v="0"/>
    <n v="71"/>
    <b v="1"/>
    <s v="music/rock"/>
    <n v="104.4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1-24T15:05:11"/>
    <n v="1485270311"/>
    <x v="807"/>
    <b v="0"/>
    <n v="57"/>
    <b v="1"/>
    <s v="music/rock"/>
    <n v="105.13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1-19T02:24:46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3-12-20T20:00:30"/>
    <n v="1387569630"/>
    <x v="809"/>
    <b v="0"/>
    <n v="52"/>
    <b v="1"/>
    <s v="music/rock"/>
    <n v="103.78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02T01:21:0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6-18T15:26:42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1-08T00:25:52"/>
    <n v="1357604752"/>
    <x v="812"/>
    <b v="0"/>
    <n v="33"/>
    <b v="1"/>
    <s v="music/rock"/>
    <n v="151.8300000000000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6-20T23:02:4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16T17:50:01"/>
    <n v="1305568201"/>
    <x v="814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0-02T22:01:4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3-08T20:54:03"/>
    <n v="1362776043"/>
    <x v="816"/>
    <b v="0"/>
    <n v="205"/>
    <b v="1"/>
    <s v="music/rock"/>
    <n v="115.1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1-17T14:23:31"/>
    <n v="1326810211"/>
    <x v="817"/>
    <b v="0"/>
    <n v="23"/>
    <b v="1"/>
    <s v="music/rock"/>
    <n v="137.11000000000001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7-30T21:11:21"/>
    <n v="1343682681"/>
    <x v="818"/>
    <b v="0"/>
    <n v="19"/>
    <b v="1"/>
    <s v="music/rock"/>
    <n v="155.71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11T23:57:34"/>
    <n v="1386806254"/>
    <x v="819"/>
    <b v="0"/>
    <n v="14"/>
    <b v="1"/>
    <s v="music/rock"/>
    <n v="108.75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5-09T20:12:22"/>
    <n v="1399666342"/>
    <x v="820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3-30T22:07:45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09-05T22:44:10"/>
    <n v="1346885050"/>
    <x v="822"/>
    <b v="0"/>
    <n v="69"/>
    <b v="1"/>
    <s v="music/rock"/>
    <n v="119.1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2-20T23:20:52"/>
    <n v="1424474452"/>
    <x v="823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3-13T05:48:38"/>
    <n v="1268459318"/>
    <x v="824"/>
    <b v="0"/>
    <n v="54"/>
    <b v="1"/>
    <s v="music/rock"/>
    <n v="134.38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04T07:21:24"/>
    <n v="1349335284"/>
    <x v="825"/>
    <b v="0"/>
    <n v="99"/>
    <b v="1"/>
    <s v="music/rock"/>
    <n v="100.43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05T00:55:30"/>
    <n v="1330908930"/>
    <x v="826"/>
    <b v="0"/>
    <n v="49"/>
    <b v="1"/>
    <s v="music/rock"/>
    <n v="101.45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1-19T11:21:47"/>
    <n v="1326972107"/>
    <x v="827"/>
    <b v="0"/>
    <n v="11"/>
    <b v="1"/>
    <s v="music/rock"/>
    <n v="103.3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13T01:13:02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5-14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2-20T12:37:05"/>
    <n v="1361363825"/>
    <x v="830"/>
    <b v="0"/>
    <n v="32"/>
    <b v="1"/>
    <s v="music/rock"/>
    <n v="107.83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3-28T15:31:34"/>
    <n v="1332948694"/>
    <x v="831"/>
    <b v="0"/>
    <n v="20"/>
    <b v="1"/>
    <s v="music/rock"/>
    <n v="233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1-11-22T16:12:15"/>
    <n v="1321978335"/>
    <x v="832"/>
    <b v="0"/>
    <n v="154"/>
    <b v="1"/>
    <s v="music/rock"/>
    <n v="100.61"/>
    <n v="97.99"/>
    <x v="4"/>
    <s v="rock"/>
  </r>
  <r>
    <n v="833"/>
    <s v="Ragman Rolls"/>
    <s v="This is an American rock album."/>
    <n v="6000"/>
    <n v="6100"/>
    <x v="0"/>
    <s v="US"/>
    <s v="USD"/>
    <n v="1397941475"/>
    <d v="2014-03-20T21:04:35"/>
    <n v="1395349475"/>
    <x v="833"/>
    <b v="0"/>
    <n v="41"/>
    <b v="1"/>
    <s v="music/rock"/>
    <n v="101.67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5-28T19:44:52"/>
    <n v="1369770292"/>
    <x v="834"/>
    <b v="0"/>
    <n v="75"/>
    <b v="1"/>
    <s v="music/rock"/>
    <n v="131.0200000000000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4-06T10:59:18"/>
    <n v="1333709958"/>
    <x v="835"/>
    <b v="0"/>
    <n v="40"/>
    <b v="1"/>
    <s v="music/rock"/>
    <n v="117.25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09-07T01:21:58"/>
    <n v="1378516918"/>
    <x v="836"/>
    <b v="0"/>
    <n v="46"/>
    <b v="1"/>
    <s v="music/rock"/>
    <n v="100.93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4-01T23:57:42"/>
    <n v="1396396662"/>
    <x v="837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1-12-18T21:33:05"/>
    <n v="1324243985"/>
    <x v="838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8-23T18:19:16"/>
    <n v="1345745956"/>
    <x v="839"/>
    <b v="0"/>
    <n v="96"/>
    <b v="1"/>
    <s v="music/rock"/>
    <n v="116.62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8-25T05:26:27"/>
    <n v="1472102787"/>
    <x v="840"/>
    <b v="0"/>
    <n v="190"/>
    <b v="1"/>
    <s v="music/metal"/>
    <n v="120.4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0-11T20:07:43"/>
    <n v="1413058063"/>
    <x v="841"/>
    <b v="1"/>
    <n v="94"/>
    <b v="1"/>
    <s v="music/metal"/>
    <n v="101.32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09-09T14:13:03"/>
    <n v="1378735983"/>
    <x v="842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1-21T06:11:20"/>
    <n v="1479708680"/>
    <x v="843"/>
    <b v="0"/>
    <n v="127"/>
    <b v="1"/>
    <s v="music/metal"/>
    <n v="267.1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09-23T16:25:52"/>
    <n v="1411489552"/>
    <x v="844"/>
    <b v="1"/>
    <n v="159"/>
    <b v="1"/>
    <s v="music/metal"/>
    <n v="194.1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7-27T04:56:36"/>
    <n v="1469595396"/>
    <x v="845"/>
    <b v="0"/>
    <n v="177"/>
    <b v="1"/>
    <s v="music/metal"/>
    <n v="120.38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2-24T09:24:15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d v="2015-06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3-15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2-16T03:34:24"/>
    <n v="1424057664"/>
    <x v="849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3-23T19:51:57"/>
    <n v="1458762717"/>
    <x v="850"/>
    <b v="0"/>
    <n v="133"/>
    <b v="1"/>
    <s v="music/metal"/>
    <n v="155.1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6-01T21:07:33"/>
    <n v="1464815253"/>
    <x v="851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13T19:19:55"/>
    <n v="1476386395"/>
    <x v="852"/>
    <b v="0"/>
    <n v="62"/>
    <b v="1"/>
    <s v="music/metal"/>
    <n v="104.97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1-17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1-28T05:05:46"/>
    <n v="1480309546"/>
    <x v="854"/>
    <b v="0"/>
    <n v="499"/>
    <b v="1"/>
    <s v="music/metal"/>
    <n v="118.22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6-24T03:00:17"/>
    <n v="1466737217"/>
    <x v="855"/>
    <b v="0"/>
    <n v="47"/>
    <b v="1"/>
    <s v="music/metal"/>
    <n v="103.45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08-27T07:29:16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0-14T13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3-16T17:53:38"/>
    <n v="1426528418"/>
    <x v="858"/>
    <b v="0"/>
    <n v="76"/>
    <b v="1"/>
    <s v="music/metal"/>
    <n v="144.01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5-04T19:41:08"/>
    <n v="1430768468"/>
    <x v="859"/>
    <b v="0"/>
    <n v="98"/>
    <b v="1"/>
    <s v="music/metal"/>
    <n v="104.68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0-23T11:35:13"/>
    <n v="1382528113"/>
    <x v="860"/>
    <b v="0"/>
    <n v="48"/>
    <b v="0"/>
    <s v="music/jazz"/>
    <n v="18.1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8-17T23:10:04"/>
    <n v="1471475404"/>
    <x v="861"/>
    <b v="0"/>
    <n v="2"/>
    <b v="0"/>
    <s v="music/jazz"/>
    <n v="2.24000000000000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0-12T13:19:08"/>
    <n v="1381583948"/>
    <x v="862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1-13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09-24T02:33:58"/>
    <n v="1379990038"/>
    <x v="864"/>
    <b v="0"/>
    <n v="79"/>
    <b v="0"/>
    <s v="music/jazz"/>
    <n v="41.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2-11-17T18:33:17"/>
    <n v="1353177197"/>
    <x v="865"/>
    <b v="0"/>
    <n v="2"/>
    <b v="0"/>
    <s v="music/jazz"/>
    <n v="2.0499999999999998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1-21T15:18:38"/>
    <n v="1421853518"/>
    <x v="866"/>
    <b v="0"/>
    <n v="11"/>
    <b v="0"/>
    <s v="music/jazz"/>
    <n v="18.29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0-02T02:31:46"/>
    <n v="1254450706"/>
    <x v="867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3-12-08T00:39:58"/>
    <n v="1386463198"/>
    <x v="868"/>
    <b v="0"/>
    <n v="1"/>
    <b v="0"/>
    <s v="music/jazz"/>
    <n v="0.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3-09T20:17:37"/>
    <n v="1362860257"/>
    <x v="869"/>
    <b v="0"/>
    <n v="3"/>
    <b v="0"/>
    <s v="music/jazz"/>
    <n v="11.8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02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0-30T13:28:15"/>
    <n v="1383139695"/>
    <x v="871"/>
    <b v="0"/>
    <n v="12"/>
    <b v="0"/>
    <s v="music/jazz"/>
    <n v="5.4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1-24T19:48:47"/>
    <n v="1295898527"/>
    <x v="872"/>
    <b v="0"/>
    <n v="2"/>
    <b v="0"/>
    <s v="music/jazz"/>
    <n v="0.8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0-02T04:00:40"/>
    <n v="1349150440"/>
    <x v="873"/>
    <b v="0"/>
    <n v="5"/>
    <b v="0"/>
    <s v="music/jazz"/>
    <n v="1.2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4-04T14:00:34"/>
    <n v="1365084034"/>
    <x v="874"/>
    <b v="0"/>
    <n v="21"/>
    <b v="0"/>
    <s v="music/jazz"/>
    <n v="24.33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01T17:22:11"/>
    <n v="1441128131"/>
    <x v="875"/>
    <b v="0"/>
    <n v="0"/>
    <b v="0"/>
    <s v="music/jazz"/>
    <n v="0"/>
    <s v="No pledges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1-02T11:55:27"/>
    <n v="1357127727"/>
    <x v="876"/>
    <b v="0"/>
    <n v="45"/>
    <b v="0"/>
    <s v="music/jazz"/>
    <n v="40.799999999999997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1-19T18:56:00"/>
    <n v="1384887360"/>
    <x v="877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1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08T19:55:05"/>
    <n v="1336506905"/>
    <x v="879"/>
    <b v="0"/>
    <n v="30"/>
    <b v="0"/>
    <s v="music/jazz"/>
    <n v="30.6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09-27T07:42:18"/>
    <n v="1348731738"/>
    <x v="880"/>
    <b v="0"/>
    <n v="8"/>
    <b v="0"/>
    <s v="music/indie rock"/>
    <n v="2.99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1-11-30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8-04T20:39:10"/>
    <n v="1312490350"/>
    <x v="882"/>
    <b v="0"/>
    <n v="14"/>
    <b v="0"/>
    <s v="music/indie rock"/>
    <n v="20.1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1-02T22:27:15"/>
    <n v="1451773635"/>
    <x v="883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3-13T19:15:46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09T22:35: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8-21T20:53:3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4-27T23:00:55"/>
    <n v="1335567655"/>
    <x v="887"/>
    <b v="0"/>
    <n v="0"/>
    <b v="0"/>
    <s v="music/indie rock"/>
    <n v="0"/>
    <s v="No pledges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7-27T18:04:45"/>
    <n v="1311789885"/>
    <x v="888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09-05T18:49:03"/>
    <n v="1409942943"/>
    <x v="889"/>
    <b v="0"/>
    <n v="32"/>
    <b v="0"/>
    <s v="music/indie rock"/>
    <n v="9.4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0-22T16:46:19"/>
    <n v="1382460379"/>
    <x v="890"/>
    <b v="0"/>
    <n v="4"/>
    <b v="0"/>
    <s v="music/indie rock"/>
    <n v="4.1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7-22T00:45:30"/>
    <n v="1405989930"/>
    <x v="891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5-06T04:48:03"/>
    <n v="1273121283"/>
    <x v="892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3-02T21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5-06T23:33:30"/>
    <n v="1462577610"/>
    <x v="894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09-10T03:03:49"/>
    <n v="1284087829"/>
    <x v="895"/>
    <b v="0"/>
    <n v="7"/>
    <b v="0"/>
    <s v="music/indie rock"/>
    <n v="2.44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02T20:57:06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0-29T16:31:48"/>
    <n v="1351528308"/>
    <x v="897"/>
    <b v="0"/>
    <n v="0"/>
    <b v="0"/>
    <s v="music/indie rock"/>
    <n v="0"/>
    <s v="No pledges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1-12-01T18:11:50"/>
    <n v="1322763110"/>
    <x v="898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4-13T02:22:42"/>
    <n v="1302661362"/>
    <x v="899"/>
    <b v="0"/>
    <n v="8"/>
    <b v="0"/>
    <s v="music/indie rock"/>
    <n v="37.3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2-29T20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4-23T19:28:34"/>
    <n v="1272050914"/>
    <x v="901"/>
    <b v="0"/>
    <n v="0"/>
    <b v="0"/>
    <s v="music/jazz"/>
    <n v="0"/>
    <s v="No pledges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7-09T23:10:22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8-28T19:06:2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5-12-04T01:55:37"/>
    <n v="1449194137"/>
    <x v="904"/>
    <b v="0"/>
    <n v="3"/>
    <b v="0"/>
    <s v="music/jazz"/>
    <n v="0.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0-11-25T05:45:26"/>
    <n v="1290663926"/>
    <x v="905"/>
    <b v="0"/>
    <n v="6"/>
    <b v="0"/>
    <s v="music/jazz"/>
    <n v="3.02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2-11T04:33:10"/>
    <n v="1392093190"/>
    <x v="906"/>
    <b v="0"/>
    <n v="0"/>
    <b v="0"/>
    <s v="music/jazz"/>
    <n v="0"/>
    <s v="No pledges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8-12T04:37:03"/>
    <n v="1313123823"/>
    <x v="907"/>
    <b v="0"/>
    <n v="0"/>
    <b v="0"/>
    <s v="music/jazz"/>
    <n v="0"/>
    <s v="No pledge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6-11T19:14:15"/>
    <n v="1276283655"/>
    <x v="908"/>
    <b v="0"/>
    <n v="0"/>
    <b v="0"/>
    <s v="music/jazz"/>
    <n v="0"/>
    <s v="No pledges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6-21T16:34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1-02T13:05:19"/>
    <n v="1483362319"/>
    <x v="910"/>
    <b v="0"/>
    <n v="5"/>
    <b v="0"/>
    <s v="music/jazz"/>
    <n v="22.3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03T00:07:25"/>
    <n v="1388707645"/>
    <x v="911"/>
    <b v="0"/>
    <n v="0"/>
    <b v="0"/>
    <s v="music/jazz"/>
    <n v="0"/>
    <s v="No pledges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0-12T02:37:27"/>
    <n v="1350009447"/>
    <x v="912"/>
    <b v="0"/>
    <n v="2"/>
    <b v="0"/>
    <s v="music/jazz"/>
    <n v="0.86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4-05T03:20:19"/>
    <n v="1333596019"/>
    <x v="913"/>
    <b v="0"/>
    <n v="24"/>
    <b v="0"/>
    <s v="music/jazz"/>
    <n v="6.61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7-26T18:19:07"/>
    <n v="1343326747"/>
    <x v="914"/>
    <b v="0"/>
    <n v="0"/>
    <b v="0"/>
    <s v="music/jazz"/>
    <n v="0"/>
    <s v="No pledges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1-29T16:18:34"/>
    <n v="1327853914"/>
    <x v="915"/>
    <b v="0"/>
    <n v="9"/>
    <b v="0"/>
    <s v="music/jazz"/>
    <n v="5.7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09-13T20:28:54"/>
    <n v="1284409734"/>
    <x v="916"/>
    <b v="0"/>
    <n v="0"/>
    <b v="0"/>
    <s v="music/jazz"/>
    <n v="0"/>
    <s v="No pledges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6-12T22:38:5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1-01T21:59:21"/>
    <n v="1414879161"/>
    <x v="918"/>
    <b v="0"/>
    <n v="10"/>
    <b v="0"/>
    <s v="music/jazz"/>
    <n v="5.03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1-14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0-15T16:07:02"/>
    <n v="1381853222"/>
    <x v="920"/>
    <b v="0"/>
    <n v="0"/>
    <b v="0"/>
    <s v="music/jazz"/>
    <n v="0"/>
    <s v="No pledges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0-31T04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08-27T12:43:13"/>
    <n v="1409143393"/>
    <x v="922"/>
    <b v="0"/>
    <n v="30"/>
    <b v="0"/>
    <s v="music/jazz"/>
    <n v="21.04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0-22T23:02:03"/>
    <n v="1414018923"/>
    <x v="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1-14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0-28T21:08:31"/>
    <n v="1382994511"/>
    <x v="925"/>
    <b v="0"/>
    <n v="5"/>
    <b v="0"/>
    <s v="music/jazz"/>
    <n v="2.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6-09T00:28:50"/>
    <n v="1276043330"/>
    <x v="926"/>
    <b v="0"/>
    <n v="0"/>
    <b v="0"/>
    <s v="music/jazz"/>
    <n v="0"/>
    <s v="No pledges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4-14T19:44:55"/>
    <n v="1334432695"/>
    <x v="927"/>
    <b v="0"/>
    <n v="0"/>
    <b v="0"/>
    <s v="music/jazz"/>
    <n v="0"/>
    <s v="No pledges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09-28T20:41:53"/>
    <n v="1348864913"/>
    <x v="928"/>
    <b v="0"/>
    <n v="28"/>
    <b v="0"/>
    <s v="music/jazz"/>
    <n v="10.8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3-10T05:42:49"/>
    <n v="1331358169"/>
    <x v="929"/>
    <b v="0"/>
    <n v="0"/>
    <b v="0"/>
    <s v="music/jazz"/>
    <n v="0"/>
    <s v="No pledges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5-14T21:58:26"/>
    <n v="1273874306"/>
    <x v="930"/>
    <b v="0"/>
    <n v="5"/>
    <b v="0"/>
    <s v="music/jazz"/>
    <n v="38.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2-10T08:38:22"/>
    <n v="1392021502"/>
    <x v="931"/>
    <b v="0"/>
    <n v="7"/>
    <b v="0"/>
    <s v="music/jazz"/>
    <n v="6.55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2-05T23:15:45"/>
    <n v="1360106145"/>
    <x v="932"/>
    <b v="0"/>
    <n v="30"/>
    <b v="0"/>
    <s v="music/jazz"/>
    <n v="14.54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3-13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4-04T17:41:24"/>
    <n v="1396633284"/>
    <x v="93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5-12-30T08:00:29"/>
    <n v="1451462429"/>
    <x v="935"/>
    <b v="0"/>
    <n v="2"/>
    <b v="0"/>
    <s v="music/jazz"/>
    <n v="1.4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1-12-06T00:34:49"/>
    <n v="1323131689"/>
    <x v="936"/>
    <b v="0"/>
    <n v="0"/>
    <b v="0"/>
    <s v="music/jazz"/>
    <n v="0"/>
    <s v="No pledges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0-04T19:09:17"/>
    <n v="1380913757"/>
    <x v="937"/>
    <b v="0"/>
    <n v="2"/>
    <b v="0"/>
    <s v="music/jazz"/>
    <n v="1.1399999999999999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8-03T11:30:48"/>
    <n v="1343993448"/>
    <x v="938"/>
    <b v="0"/>
    <n v="1"/>
    <b v="0"/>
    <s v="music/jazz"/>
    <n v="0.36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5-22T18:18:58"/>
    <n v="1369246738"/>
    <x v="939"/>
    <b v="0"/>
    <n v="2"/>
    <b v="0"/>
    <s v="music/jazz"/>
    <n v="1.4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6-27T00:12:06"/>
    <n v="1435363926"/>
    <x v="940"/>
    <b v="0"/>
    <n v="14"/>
    <b v="0"/>
    <s v="technology/wearables"/>
    <n v="17.16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1-11T02:19:05"/>
    <n v="1484101145"/>
    <x v="941"/>
    <b v="0"/>
    <n v="31"/>
    <b v="0"/>
    <s v="technology/wearables"/>
    <n v="2.3199999999999998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1-13T20:14:20"/>
    <n v="1452716060"/>
    <x v="942"/>
    <b v="0"/>
    <n v="16"/>
    <b v="0"/>
    <s v="technology/wearables"/>
    <n v="8.91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0-30T16:01:45"/>
    <n v="1477843305"/>
    <x v="943"/>
    <b v="0"/>
    <n v="12"/>
    <b v="0"/>
    <s v="technology/wearables"/>
    <n v="9.63000000000000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3-15T14:00:50"/>
    <n v="1458050450"/>
    <x v="944"/>
    <b v="0"/>
    <n v="96"/>
    <b v="0"/>
    <s v="technology/wearables"/>
    <n v="13.3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6-12-28T20:57:06"/>
    <n v="1482958626"/>
    <x v="945"/>
    <b v="0"/>
    <n v="16"/>
    <b v="0"/>
    <s v="technology/wearables"/>
    <n v="2.4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8-10T18:00:48"/>
    <n v="1470852048"/>
    <x v="946"/>
    <b v="0"/>
    <n v="5"/>
    <b v="0"/>
    <s v="technology/wearables"/>
    <n v="1.91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5-01T18:45:06"/>
    <n v="1462128306"/>
    <x v="947"/>
    <b v="0"/>
    <n v="0"/>
    <b v="0"/>
    <s v="technology/wearables"/>
    <n v="0"/>
    <s v="No pledg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2-11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5-12-23T01:02:56"/>
    <n v="1450832576"/>
    <x v="949"/>
    <b v="0"/>
    <n v="7"/>
    <b v="0"/>
    <s v="technology/wearables"/>
    <n v="1.3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5-12-18T18:01:01"/>
    <n v="1450461661"/>
    <x v="950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4-20T15:41:12"/>
    <n v="1461166872"/>
    <x v="951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0-19T14:43:32"/>
    <n v="1476888212"/>
    <x v="952"/>
    <b v="0"/>
    <n v="196"/>
    <b v="0"/>
    <s v="technology/wearables"/>
    <n v="39.9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4-12-26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7-09T20:00:39"/>
    <n v="1436472039"/>
    <x v="954"/>
    <b v="0"/>
    <n v="73"/>
    <b v="0"/>
    <s v="technology/wearables"/>
    <n v="43.41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8-04T07:05:00"/>
    <n v="1470294300"/>
    <x v="955"/>
    <b v="0"/>
    <n v="93"/>
    <b v="0"/>
    <s v="technology/wearables"/>
    <n v="5.6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2-25T21:55:59"/>
    <n v="1424901359"/>
    <x v="956"/>
    <b v="0"/>
    <n v="17"/>
    <b v="0"/>
    <s v="technology/wearables"/>
    <n v="1.7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0-17T13:15:33"/>
    <n v="1476710133"/>
    <x v="957"/>
    <b v="0"/>
    <n v="7"/>
    <b v="0"/>
    <s v="technology/wearables"/>
    <n v="1.9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3-19T19:16:03"/>
    <n v="1426792563"/>
    <x v="958"/>
    <b v="0"/>
    <n v="17"/>
    <b v="0"/>
    <s v="technology/wearables"/>
    <n v="11.33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4-12-20T04:11:05"/>
    <n v="1419048665"/>
    <x v="959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1-31T15:02:35"/>
    <n v="1485874955"/>
    <x v="960"/>
    <b v="0"/>
    <n v="188"/>
    <b v="0"/>
    <s v="technology/wearables"/>
    <n v="46.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1-05T16:38:55"/>
    <n v="1483634335"/>
    <x v="961"/>
    <b v="0"/>
    <n v="110"/>
    <b v="0"/>
    <s v="technology/wearables"/>
    <n v="42.19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1-04T17:05:53"/>
    <n v="1451927153"/>
    <x v="962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09-12T15:15:19"/>
    <n v="1473693319"/>
    <x v="963"/>
    <b v="0"/>
    <n v="9"/>
    <b v="0"/>
    <s v="technology/wearables"/>
    <n v="1.08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7-23T15:05:19"/>
    <n v="1437663919"/>
    <x v="964"/>
    <b v="0"/>
    <n v="29"/>
    <b v="0"/>
    <s v="technology/wearables"/>
    <n v="0.8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09-24T00:24:06"/>
    <n v="1474676646"/>
    <x v="965"/>
    <b v="0"/>
    <n v="6"/>
    <b v="0"/>
    <s v="technology/wearables"/>
    <n v="1.1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09-06T15:15:32"/>
    <n v="1473174932"/>
    <x v="966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2-22T06:06:14"/>
    <n v="1456121174"/>
    <x v="967"/>
    <b v="0"/>
    <n v="81"/>
    <b v="0"/>
    <s v="technology/wearables"/>
    <n v="17.809999999999999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7-16T20:20:34"/>
    <n v="1405542034"/>
    <x v="968"/>
    <b v="0"/>
    <n v="4"/>
    <b v="0"/>
    <s v="technology/wearables"/>
    <n v="1.33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1-07T07:16:47"/>
    <n v="1483773407"/>
    <x v="969"/>
    <b v="0"/>
    <n v="11"/>
    <b v="0"/>
    <s v="technology/wearables"/>
    <n v="46.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6-12-17T05:17:33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4-17T17:01:00"/>
    <n v="1429290060"/>
    <x v="971"/>
    <b v="0"/>
    <n v="5"/>
    <b v="0"/>
    <s v="technology/wearables"/>
    <n v="0.2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8-05T20:46:38"/>
    <n v="1407271598"/>
    <x v="972"/>
    <b v="0"/>
    <n v="45"/>
    <b v="0"/>
    <s v="technology/wearables"/>
    <n v="34.630000000000003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09-10T00:21:33"/>
    <n v="1441844493"/>
    <x v="973"/>
    <b v="0"/>
    <n v="8"/>
    <b v="0"/>
    <s v="technology/wearables"/>
    <n v="2.06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2-24T17:59:16"/>
    <n v="1456336756"/>
    <x v="974"/>
    <b v="0"/>
    <n v="3"/>
    <b v="0"/>
    <s v="technology/wearables"/>
    <n v="0.56000000000000005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4-29T16:43:05"/>
    <n v="1461948185"/>
    <x v="975"/>
    <b v="0"/>
    <n v="24"/>
    <b v="0"/>
    <s v="technology/wearables"/>
    <n v="2.61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6-30T01:24:57"/>
    <n v="1435627497"/>
    <x v="976"/>
    <b v="0"/>
    <n v="18"/>
    <b v="0"/>
    <s v="technology/wearables"/>
    <n v="1.9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1-22T22:36:37"/>
    <n v="1453502197"/>
    <x v="977"/>
    <b v="0"/>
    <n v="12"/>
    <b v="0"/>
    <s v="technology/wearables"/>
    <n v="33.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1-26T07:25:01"/>
    <n v="1453793101"/>
    <x v="978"/>
    <b v="0"/>
    <n v="123"/>
    <b v="0"/>
    <s v="technology/wearables"/>
    <n v="56.2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5-16T10:00:28"/>
    <n v="1463392828"/>
    <x v="979"/>
    <b v="0"/>
    <n v="96"/>
    <b v="0"/>
    <s v="technology/wearables"/>
    <n v="82.8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0-16T21:42:02"/>
    <n v="1413495722"/>
    <x v="980"/>
    <b v="0"/>
    <n v="31"/>
    <b v="0"/>
    <s v="technology/wearables"/>
    <n v="14.86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7-10T22:43:42"/>
    <n v="1405032222"/>
    <x v="981"/>
    <b v="0"/>
    <n v="4"/>
    <b v="0"/>
    <s v="technology/wearables"/>
    <n v="0.0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09-02T18:04:46"/>
    <n v="1472839486"/>
    <x v="982"/>
    <b v="0"/>
    <n v="3"/>
    <b v="0"/>
    <s v="technology/wearables"/>
    <n v="0.0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7-23T16:01:25"/>
    <n v="1469289685"/>
    <x v="983"/>
    <b v="0"/>
    <n v="179"/>
    <b v="0"/>
    <s v="technology/wearables"/>
    <n v="29.5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2-26T02:46:48"/>
    <n v="1424918808"/>
    <x v="984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01T23:13:30"/>
    <n v="1449011610"/>
    <x v="985"/>
    <b v="0"/>
    <n v="23"/>
    <b v="0"/>
    <s v="technology/wearables"/>
    <n v="6.2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5-11-16T18:25:00"/>
    <n v="1447698300"/>
    <x v="986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5-14T07:04:10"/>
    <n v="1400051050"/>
    <x v="987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09-01T08:33:45"/>
    <n v="1472718825"/>
    <x v="988"/>
    <b v="0"/>
    <n v="0"/>
    <b v="0"/>
    <s v="technology/wearables"/>
    <n v="0"/>
    <s v="No pledges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8-29T22:24:55"/>
    <n v="1472509495"/>
    <x v="989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8-04T18:49:24"/>
    <n v="1407178164"/>
    <x v="990"/>
    <b v="0"/>
    <n v="2"/>
    <b v="0"/>
    <s v="technology/wearables"/>
    <n v="0.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6-17T18:09:48"/>
    <n v="1466186988"/>
    <x v="991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3-08T22:11:59"/>
    <n v="1457475119"/>
    <x v="992"/>
    <b v="0"/>
    <n v="4"/>
    <b v="0"/>
    <s v="technology/wearables"/>
    <n v="0.4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0-09T23:09:28"/>
    <n v="1476054568"/>
    <x v="993"/>
    <b v="0"/>
    <n v="196"/>
    <b v="0"/>
    <s v="technology/wearables"/>
    <n v="25.09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0-09T06:18:50"/>
    <n v="1412835530"/>
    <x v="994"/>
    <b v="0"/>
    <n v="11"/>
    <b v="0"/>
    <s v="technology/wearables"/>
    <n v="2.33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04T22:34:40"/>
    <n v="1415140480"/>
    <x v="995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6-27T20:47:40"/>
    <n v="1403902060"/>
    <x v="996"/>
    <b v="0"/>
    <n v="5"/>
    <b v="0"/>
    <s v="technology/wearables"/>
    <n v="1.63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0-29T02:28:17"/>
    <n v="1414549697"/>
    <x v="9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0-05T04:03:21"/>
    <n v="1444017801"/>
    <x v="998"/>
    <b v="0"/>
    <n v="229"/>
    <b v="0"/>
    <s v="technology/wearables"/>
    <n v="58.56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0-14T07:11:30"/>
    <n v="1413270690"/>
    <x v="999"/>
    <b v="0"/>
    <n v="40"/>
    <b v="0"/>
    <s v="technology/wearables"/>
    <n v="7.79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1-14T01:26:00"/>
    <n v="1484357160"/>
    <x v="1000"/>
    <b v="0"/>
    <n v="6"/>
    <b v="0"/>
    <s v="technology/wearables"/>
    <n v="2.22000000000000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6-12-16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1-17T16:25:14"/>
    <n v="1447777514"/>
    <x v="1002"/>
    <b v="0"/>
    <n v="22"/>
    <b v="0"/>
    <s v="technology/wearables"/>
    <n v="29.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2-14T17:01:01"/>
    <n v="1487091661"/>
    <x v="1003"/>
    <b v="0"/>
    <n v="15"/>
    <b v="0"/>
    <s v="technology/wearables"/>
    <n v="16.059999999999999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1-19T17:00:27"/>
    <n v="1453222827"/>
    <x v="1004"/>
    <b v="0"/>
    <n v="95"/>
    <b v="0"/>
    <s v="technology/wearables"/>
    <n v="82.21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09-29T14:59:43"/>
    <n v="1443538783"/>
    <x v="1005"/>
    <b v="0"/>
    <n v="161"/>
    <b v="0"/>
    <s v="technology/wearables"/>
    <n v="75.0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04T00:57:52"/>
    <n v="1417654672"/>
    <x v="1006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1-02T14:00:23"/>
    <n v="1478095223"/>
    <x v="1007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1-28T19:25:15"/>
    <n v="1480361115"/>
    <x v="1008"/>
    <b v="0"/>
    <n v="1"/>
    <b v="0"/>
    <s v="technology/wearables"/>
    <n v="0.27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5-20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7-10T19:54:22"/>
    <n v="1468180462"/>
    <x v="1010"/>
    <b v="0"/>
    <n v="4"/>
    <b v="0"/>
    <s v="technology/wearables"/>
    <n v="0.19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1-03T21:33:15"/>
    <n v="1415050395"/>
    <x v="1011"/>
    <b v="0"/>
    <n v="1"/>
    <b v="0"/>
    <s v="technology/wearables"/>
    <n v="0.3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6-12-10T10:34:12"/>
    <n v="1481366052"/>
    <x v="1012"/>
    <b v="0"/>
    <n v="775"/>
    <b v="0"/>
    <s v="technology/wearables"/>
    <n v="21535.02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01T20:00:56"/>
    <n v="1449000056"/>
    <x v="1013"/>
    <b v="0"/>
    <n v="90"/>
    <b v="0"/>
    <s v="technology/wearables"/>
    <n v="34.53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1-12T00:03:35"/>
    <n v="1415750615"/>
    <x v="1014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0-26T21:04:55"/>
    <n v="1445893495"/>
    <x v="1015"/>
    <b v="0"/>
    <n v="6"/>
    <b v="0"/>
    <s v="technology/wearables"/>
    <n v="2.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2-22T02:34:16"/>
    <n v="1456108456"/>
    <x v="1016"/>
    <b v="0"/>
    <n v="38"/>
    <b v="0"/>
    <s v="technology/wearables"/>
    <n v="2.84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0-12T16:12:15"/>
    <n v="1444666335"/>
    <x v="1017"/>
    <b v="0"/>
    <n v="355"/>
    <b v="0"/>
    <s v="technology/wearables"/>
    <n v="22.8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6-14T11:48:53"/>
    <n v="1465904933"/>
    <x v="1018"/>
    <b v="0"/>
    <n v="7"/>
    <b v="0"/>
    <s v="technology/wearables"/>
    <n v="3.1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1-05T23:22:29"/>
    <n v="1420500149"/>
    <x v="1019"/>
    <b v="0"/>
    <n v="400"/>
    <b v="0"/>
    <s v="technology/wearables"/>
    <n v="47.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5-03T01:40:09"/>
    <n v="1430617209"/>
    <x v="1020"/>
    <b v="0"/>
    <n v="30"/>
    <b v="1"/>
    <s v="music/electronic music"/>
    <n v="205.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09-24T06:02:51"/>
    <n v="1443074571"/>
    <x v="1021"/>
    <b v="1"/>
    <n v="478"/>
    <b v="1"/>
    <s v="music/electronic music"/>
    <n v="351.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4-17T15:31:17"/>
    <n v="1429284677"/>
    <x v="1022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5-21T22:04:21"/>
    <n v="1432245861"/>
    <x v="1023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01T13:56:03"/>
    <n v="1451656563"/>
    <x v="1024"/>
    <b v="1"/>
    <n v="61"/>
    <b v="1"/>
    <s v="music/electronic music"/>
    <n v="118.64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2-14T20:00:37"/>
    <n v="1423944037"/>
    <x v="1025"/>
    <b v="1"/>
    <n v="1071"/>
    <b v="1"/>
    <s v="music/electronic music"/>
    <n v="109.9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2-26T09:46:56"/>
    <n v="1456480016"/>
    <x v="1026"/>
    <b v="1"/>
    <n v="122"/>
    <b v="1"/>
    <s v="music/electronic music"/>
    <n v="100.0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09-23T00:49:07"/>
    <n v="1411433347"/>
    <x v="1027"/>
    <b v="1"/>
    <n v="111"/>
    <b v="1"/>
    <s v="music/electronic music"/>
    <n v="103.09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1-20T15:03:25"/>
    <n v="1484924605"/>
    <x v="1028"/>
    <b v="1"/>
    <n v="255"/>
    <b v="1"/>
    <s v="music/electronic music"/>
    <n v="117.2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2-09T17:05:07"/>
    <n v="1423501507"/>
    <x v="1029"/>
    <b v="0"/>
    <n v="141"/>
    <b v="1"/>
    <s v="music/electronic music"/>
    <n v="111.76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8-29T11:35:49"/>
    <n v="1472470549"/>
    <x v="1030"/>
    <b v="0"/>
    <n v="159"/>
    <b v="1"/>
    <s v="music/electronic music"/>
    <n v="342.1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1-16T18:20:10"/>
    <n v="1447698010"/>
    <x v="1031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5-24T16:00:25"/>
    <n v="1464105625"/>
    <x v="1032"/>
    <b v="0"/>
    <n v="96"/>
    <b v="1"/>
    <s v="music/electronic music"/>
    <n v="108.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1-14T17:34:40"/>
    <n v="1479144880"/>
    <x v="1033"/>
    <b v="0"/>
    <n v="27"/>
    <b v="1"/>
    <s v="music/electronic music"/>
    <n v="102.86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7-04T04:00:04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1-12T15:23:40"/>
    <n v="1421076220"/>
    <x v="1035"/>
    <b v="0"/>
    <n v="76"/>
    <b v="1"/>
    <s v="music/electronic music"/>
    <n v="107.65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2-12-06T10:46:30"/>
    <n v="1354790790"/>
    <x v="1036"/>
    <b v="0"/>
    <n v="211"/>
    <b v="1"/>
    <s v="music/electronic music"/>
    <n v="112.3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4-25T19:44:22"/>
    <n v="1429991062"/>
    <x v="1037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2-18T05:33:43"/>
    <n v="1455773623"/>
    <x v="1038"/>
    <b v="0"/>
    <n v="61"/>
    <b v="1"/>
    <s v="music/electronic music"/>
    <n v="145.33000000000001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1-18T02:37:26"/>
    <n v="1479436646"/>
    <x v="1039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7-28T17:00:09"/>
    <n v="1469725209"/>
    <x v="1040"/>
    <b v="0"/>
    <n v="1"/>
    <b v="0"/>
    <s v="journalism/audio"/>
    <n v="0.28999999999999998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11T01:26:32"/>
    <n v="1405041992"/>
    <x v="1041"/>
    <b v="0"/>
    <n v="0"/>
    <b v="0"/>
    <s v="journalism/audio"/>
    <n v="0"/>
    <s v="No pledges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7-31T16:42:28"/>
    <n v="1406824948"/>
    <x v="1042"/>
    <b v="0"/>
    <n v="1"/>
    <b v="0"/>
    <s v="journalism/audio"/>
    <n v="1.54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4-20T06:04:15"/>
    <n v="1429509855"/>
    <x v="1043"/>
    <b v="0"/>
    <n v="292"/>
    <b v="0"/>
    <s v="journalism/audio"/>
    <n v="8.5399999999999991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1-07T22:13:21"/>
    <n v="1420668801"/>
    <x v="1044"/>
    <b v="0"/>
    <n v="2"/>
    <b v="0"/>
    <s v="journalism/audio"/>
    <n v="0.09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7-24T20:59:10"/>
    <n v="1406235550"/>
    <x v="1045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1-11T20:26:00"/>
    <n v="1447273560"/>
    <x v="1046"/>
    <b v="0"/>
    <n v="0"/>
    <b v="0"/>
    <s v="journalism/audio"/>
    <n v="0"/>
    <s v="No pledges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0-06T19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8-16T01:16:29"/>
    <n v="1471310189"/>
    <x v="1048"/>
    <b v="0"/>
    <n v="4"/>
    <b v="0"/>
    <s v="journalism/audio"/>
    <n v="1.41"/>
    <n v="53"/>
    <x v="5"/>
    <s v="audio"/>
  </r>
  <r>
    <n v="1049"/>
    <s v="J1 (Canceled)"/>
    <s v="------"/>
    <n v="12000"/>
    <n v="0"/>
    <x v="1"/>
    <s v="US"/>
    <s v="USD"/>
    <n v="1455272445"/>
    <d v="2016-01-13T10:20:45"/>
    <n v="1452680445"/>
    <x v="1049"/>
    <b v="0"/>
    <n v="0"/>
    <b v="0"/>
    <s v="journalism/audio"/>
    <n v="0"/>
    <s v="No pledges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8-15T19:07:57"/>
    <n v="1439665677"/>
    <x v="1050"/>
    <b v="0"/>
    <n v="0"/>
    <b v="0"/>
    <s v="journalism/audio"/>
    <n v="0"/>
    <s v="No pledges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7-30T00:20:25"/>
    <n v="1406679625"/>
    <x v="1051"/>
    <b v="0"/>
    <n v="0"/>
    <b v="0"/>
    <s v="journalism/audio"/>
    <n v="0"/>
    <s v="No pledges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4-23T19:08:15"/>
    <n v="1461438495"/>
    <x v="1052"/>
    <b v="0"/>
    <n v="0"/>
    <b v="0"/>
    <s v="journalism/audio"/>
    <n v="0"/>
    <s v="No pledges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2-09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7-11T20:26:39"/>
    <n v="1405110399"/>
    <x v="1054"/>
    <b v="0"/>
    <n v="0"/>
    <b v="0"/>
    <s v="journalism/audio"/>
    <n v="0"/>
    <s v="No pledges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2-06T23:49:05"/>
    <n v="1454802545"/>
    <x v="1055"/>
    <b v="0"/>
    <n v="0"/>
    <b v="0"/>
    <s v="journalism/audio"/>
    <n v="0"/>
    <s v="No pledges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2-23T17:16:17"/>
    <n v="1424711777"/>
    <x v="1056"/>
    <b v="0"/>
    <n v="0"/>
    <b v="0"/>
    <s v="journalism/audio"/>
    <n v="0"/>
    <s v="No pledges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1-04T20:54:43"/>
    <n v="1478292883"/>
    <x v="1057"/>
    <b v="0"/>
    <n v="0"/>
    <b v="0"/>
    <s v="journalism/audio"/>
    <n v="0"/>
    <s v="No pledges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2-12T21:37:23"/>
    <n v="1423777043"/>
    <x v="1058"/>
    <b v="0"/>
    <n v="0"/>
    <b v="0"/>
    <s v="journalism/audio"/>
    <n v="0"/>
    <s v="No pledges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2-11T18:57:36"/>
    <n v="1423681056"/>
    <x v="1059"/>
    <b v="0"/>
    <n v="0"/>
    <b v="0"/>
    <s v="journalism/audio"/>
    <n v="0"/>
    <s v="No pledges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3-16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3-03T06:38:28"/>
    <n v="1456987108"/>
    <x v="1061"/>
    <b v="0"/>
    <n v="0"/>
    <b v="0"/>
    <s v="journalism/audio"/>
    <n v="0"/>
    <s v="No pledges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05T19:22:21"/>
    <n v="1467746541"/>
    <x v="1062"/>
    <b v="0"/>
    <n v="4"/>
    <b v="0"/>
    <s v="journalism/audio"/>
    <n v="95.48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01T00:44:22"/>
    <n v="1470012262"/>
    <x v="1063"/>
    <b v="0"/>
    <n v="0"/>
    <b v="0"/>
    <s v="journalism/audio"/>
    <n v="0"/>
    <s v="No pledges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5-23T05:28:23"/>
    <n v="1369286903"/>
    <x v="1064"/>
    <b v="0"/>
    <n v="123"/>
    <b v="0"/>
    <s v="games/video games"/>
    <n v="8.9700000000000006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1-22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6-20T23:06:22"/>
    <n v="1371769582"/>
    <x v="1066"/>
    <b v="0"/>
    <n v="148"/>
    <b v="0"/>
    <s v="games/video games"/>
    <n v="3.37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1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3-11T08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0-25T05:30:59"/>
    <n v="1382679059"/>
    <x v="1069"/>
    <b v="0"/>
    <n v="21"/>
    <b v="0"/>
    <s v="games/video games"/>
    <n v="38.64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11T00:17:02"/>
    <n v="1347322622"/>
    <x v="1070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0-18T18:04:53"/>
    <n v="1445191493"/>
    <x v="1071"/>
    <b v="0"/>
    <n v="0"/>
    <b v="0"/>
    <s v="games/video games"/>
    <n v="0"/>
    <s v="No pledg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1-06T19:58:17"/>
    <n v="1389038297"/>
    <x v="1072"/>
    <b v="0"/>
    <n v="4"/>
    <b v="0"/>
    <s v="games/video games"/>
    <n v="7.0000000000000007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09-16T23:09:01"/>
    <n v="1316214541"/>
    <x v="1073"/>
    <b v="0"/>
    <n v="1"/>
    <b v="0"/>
    <s v="games/video games"/>
    <n v="1.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3-12-05T04:09:05"/>
    <n v="1386216545"/>
    <x v="1074"/>
    <b v="0"/>
    <n v="30"/>
    <b v="0"/>
    <s v="games/video games"/>
    <n v="6.31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4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7-18T09:04:10"/>
    <n v="1405674250"/>
    <x v="1076"/>
    <b v="0"/>
    <n v="975"/>
    <b v="0"/>
    <s v="games/video games"/>
    <n v="62.77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5-12-15T04:00:11"/>
    <n v="1450152011"/>
    <x v="1077"/>
    <b v="0"/>
    <n v="167"/>
    <b v="0"/>
    <s v="games/video games"/>
    <n v="29.3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6-07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4-19T13:35:36"/>
    <n v="1461072936"/>
    <x v="1079"/>
    <b v="0"/>
    <n v="18"/>
    <b v="0"/>
    <s v="games/video games"/>
    <n v="2.61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4-11T03:18:53"/>
    <n v="1397186333"/>
    <x v="1080"/>
    <b v="0"/>
    <n v="98"/>
    <b v="0"/>
    <s v="games/video games"/>
    <n v="9.11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4-12-29T22:14:52"/>
    <n v="1419891292"/>
    <x v="1081"/>
    <b v="0"/>
    <n v="4"/>
    <b v="0"/>
    <s v="games/video games"/>
    <n v="0.0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7-11T21:44:48"/>
    <n v="1342043088"/>
    <x v="1082"/>
    <b v="0"/>
    <n v="3"/>
    <b v="0"/>
    <s v="games/video games"/>
    <n v="0.56000000000000005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6-03T15:49:43"/>
    <n v="1401810583"/>
    <x v="10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7-09T21:53:24"/>
    <n v="1404942804"/>
    <x v="1084"/>
    <b v="0"/>
    <n v="0"/>
    <b v="0"/>
    <s v="games/video games"/>
    <n v="0"/>
    <s v="No pledg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2-13T16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7-25T20:48:11"/>
    <n v="1406321291"/>
    <x v="1086"/>
    <b v="0"/>
    <n v="2"/>
    <b v="0"/>
    <s v="games/video games"/>
    <n v="0.08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5-16T17:08:07"/>
    <n v="1400260087"/>
    <x v="1087"/>
    <b v="0"/>
    <n v="0"/>
    <b v="0"/>
    <s v="games/video games"/>
    <n v="0"/>
    <s v="No pledg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3-25T19:11:07"/>
    <n v="1395774667"/>
    <x v="1088"/>
    <b v="0"/>
    <n v="147"/>
    <b v="0"/>
    <s v="games/video games"/>
    <n v="14.18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5-27T04:32:55"/>
    <n v="1432701175"/>
    <x v="1089"/>
    <b v="0"/>
    <n v="49"/>
    <b v="0"/>
    <s v="games/video games"/>
    <n v="7.83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4-29T04:27:33"/>
    <n v="1430281653"/>
    <x v="1090"/>
    <b v="0"/>
    <n v="1"/>
    <b v="0"/>
    <s v="games/video games"/>
    <n v="0.0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3-11T19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2-12-07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1-27T23:22:17"/>
    <n v="1453936937"/>
    <x v="1093"/>
    <b v="0"/>
    <n v="4"/>
    <b v="0"/>
    <s v="games/video games"/>
    <n v="14.08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09-09T17:07:13"/>
    <n v="1315588033"/>
    <x v="1094"/>
    <b v="0"/>
    <n v="27"/>
    <b v="0"/>
    <s v="games/video games"/>
    <n v="18.3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7-31T12:53:40"/>
    <n v="1375275220"/>
    <x v="1095"/>
    <b v="0"/>
    <n v="94"/>
    <b v="0"/>
    <s v="games/video games"/>
    <n v="5.03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09-03T12:25:54"/>
    <n v="1409747154"/>
    <x v="1096"/>
    <b v="0"/>
    <n v="29"/>
    <b v="0"/>
    <s v="games/video games"/>
    <n v="17.93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1-21T19:01:17"/>
    <n v="1390330877"/>
    <x v="1097"/>
    <b v="0"/>
    <n v="7"/>
    <b v="0"/>
    <s v="games/video games"/>
    <n v="0.05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3-14T18:18:15"/>
    <n v="1394821095"/>
    <x v="1098"/>
    <b v="0"/>
    <n v="22"/>
    <b v="0"/>
    <s v="games/video games"/>
    <n v="7.21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4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1-15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6-17T18:32:18"/>
    <n v="1466188338"/>
    <x v="1101"/>
    <b v="0"/>
    <n v="6"/>
    <b v="0"/>
    <s v="games/video games"/>
    <n v="0.0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0-30T01:05:25"/>
    <n v="1383095125"/>
    <x v="1102"/>
    <b v="0"/>
    <n v="24"/>
    <b v="0"/>
    <s v="games/video games"/>
    <n v="5.3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4-19T05:19:50"/>
    <n v="1461043190"/>
    <x v="1103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5-12T09:50:21"/>
    <n v="1399888221"/>
    <x v="1104"/>
    <b v="0"/>
    <n v="37"/>
    <b v="0"/>
    <s v="games/video games"/>
    <n v="4.9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2-22T03:15:27"/>
    <n v="1393038927"/>
    <x v="1105"/>
    <b v="0"/>
    <n v="20"/>
    <b v="0"/>
    <s v="games/video games"/>
    <n v="0.16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3-05T17:46:15"/>
    <n v="1330969575"/>
    <x v="1106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6-23T20:40:24"/>
    <n v="1403556024"/>
    <x v="1107"/>
    <b v="0"/>
    <n v="0"/>
    <b v="0"/>
    <s v="games/video games"/>
    <n v="0"/>
    <s v="No pledg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2-13T15:17:15"/>
    <n v="1329146235"/>
    <x v="1108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0-19T18:03:10"/>
    <n v="1476900190"/>
    <x v="1109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1-07T22:23:42"/>
    <n v="1352327022"/>
    <x v="1110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5-12-09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4-11-20T18:13:31"/>
    <n v="1416507211"/>
    <x v="1112"/>
    <b v="0"/>
    <n v="312"/>
    <b v="0"/>
    <s v="games/video games"/>
    <n v="35.54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7-15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09-09T08:18:07"/>
    <n v="1378714687"/>
    <x v="1114"/>
    <b v="0"/>
    <n v="3"/>
    <b v="0"/>
    <s v="games/video games"/>
    <n v="0.1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2-29T16:41:35"/>
    <n v="1456764095"/>
    <x v="1115"/>
    <b v="0"/>
    <n v="4"/>
    <b v="0"/>
    <s v="games/video games"/>
    <n v="0.1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4-10T20:20:08"/>
    <n v="1334089208"/>
    <x v="1116"/>
    <b v="0"/>
    <n v="10"/>
    <b v="0"/>
    <s v="games/video games"/>
    <n v="0.0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1-25T14:21:53"/>
    <n v="1448461313"/>
    <x v="1117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3-06T03:59:39"/>
    <n v="1394078379"/>
    <x v="1118"/>
    <b v="0"/>
    <n v="3"/>
    <b v="0"/>
    <s v="games/video games"/>
    <n v="2.4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3-24T19:01:04"/>
    <n v="1395687664"/>
    <x v="1119"/>
    <b v="0"/>
    <n v="1"/>
    <b v="0"/>
    <s v="games/video games"/>
    <n v="0.2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09-13T20:56:40"/>
    <n v="1315947400"/>
    <x v="1120"/>
    <b v="0"/>
    <n v="0"/>
    <b v="0"/>
    <s v="games/video games"/>
    <n v="0"/>
    <s v="No pledg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2-12T22:25:16"/>
    <n v="1455315916"/>
    <x v="1121"/>
    <b v="0"/>
    <n v="5"/>
    <b v="0"/>
    <s v="games/video games"/>
    <n v="0.0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16T16:53:45"/>
    <n v="1368723225"/>
    <x v="1122"/>
    <b v="0"/>
    <n v="0"/>
    <b v="0"/>
    <s v="games/video games"/>
    <n v="0"/>
    <s v="No pledg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3-20T12:34:08"/>
    <n v="1395318848"/>
    <x v="1123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3-31T16:00:51"/>
    <n v="1427817651"/>
    <x v="1124"/>
    <b v="0"/>
    <n v="7"/>
    <b v="0"/>
    <s v="games/mobile games"/>
    <n v="0.47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7-27T14:58:50"/>
    <n v="1438009130"/>
    <x v="1125"/>
    <b v="0"/>
    <n v="0"/>
    <b v="0"/>
    <s v="games/mobile games"/>
    <n v="0"/>
    <s v="No pledg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6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0-14T20:30:00"/>
    <n v="1413318600"/>
    <x v="1127"/>
    <b v="0"/>
    <n v="23"/>
    <b v="0"/>
    <s v="games/mobile games"/>
    <n v="1.67"/>
    <n v="25.43"/>
    <x v="6"/>
    <s v="mobile games"/>
  </r>
  <r>
    <n v="1128"/>
    <s v="Flying Turds"/>
    <s v="#havingfunFTW"/>
    <n v="1000"/>
    <n v="1"/>
    <x v="2"/>
    <s v="GB"/>
    <s v="GBP"/>
    <n v="1407425717"/>
    <d v="2014-07-08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5-06T06:21:33"/>
    <n v="1462515693"/>
    <x v="1129"/>
    <b v="0"/>
    <n v="2"/>
    <b v="0"/>
    <s v="games/mobile games"/>
    <n v="0.1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09-26T23:55:00"/>
    <n v="1411775700"/>
    <x v="113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1-24T21:47:48"/>
    <n v="1448401668"/>
    <x v="1131"/>
    <b v="0"/>
    <n v="0"/>
    <b v="0"/>
    <s v="games/mobile games"/>
    <n v="0"/>
    <s v="No pledg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02T02:46:11"/>
    <n v="1480646771"/>
    <x v="1132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01T09:46:21"/>
    <n v="1404207981"/>
    <x v="1133"/>
    <b v="0"/>
    <n v="1"/>
    <b v="0"/>
    <s v="games/mobile games"/>
    <n v="0.67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15T06:50:28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7-07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1-19T16:07:09"/>
    <n v="1447949229"/>
    <x v="1136"/>
    <b v="0"/>
    <n v="6"/>
    <b v="0"/>
    <s v="games/mobile games"/>
    <n v="6.44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3-24T19:40:21"/>
    <n v="1458848421"/>
    <x v="1137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01T21:45:31"/>
    <n v="1483307131"/>
    <x v="1138"/>
    <b v="0"/>
    <n v="4"/>
    <b v="0"/>
    <s v="games/mobile games"/>
    <n v="0.36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4-12-02T08:20:26"/>
    <n v="1417508426"/>
    <x v="1139"/>
    <b v="0"/>
    <n v="1"/>
    <b v="0"/>
    <s v="games/mobile games"/>
    <n v="0.0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7-07T11:05:21"/>
    <n v="1436267121"/>
    <x v="1140"/>
    <b v="0"/>
    <n v="0"/>
    <b v="0"/>
    <s v="games/mobile games"/>
    <n v="0"/>
    <s v="No pledges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6-09T16:47:30"/>
    <n v="1433868450"/>
    <x v="1141"/>
    <b v="0"/>
    <n v="0"/>
    <b v="0"/>
    <s v="games/mobile games"/>
    <n v="0"/>
    <s v="No pledg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1-18T00:08:47"/>
    <n v="1421539727"/>
    <x v="1142"/>
    <b v="0"/>
    <n v="0"/>
    <b v="0"/>
    <s v="games/mobile games"/>
    <n v="0"/>
    <s v="No pledg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1-17T04:38:46"/>
    <n v="1447735126"/>
    <x v="1143"/>
    <b v="0"/>
    <n v="8"/>
    <b v="0"/>
    <s v="games/mobile games"/>
    <n v="0.4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3-30T04:22:00"/>
    <n v="1427689320"/>
    <x v="1144"/>
    <b v="0"/>
    <n v="0"/>
    <b v="0"/>
    <s v="food/food trucks"/>
    <n v="0"/>
    <s v="No pledge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08-03T17:56:32"/>
    <n v="1407088592"/>
    <x v="1145"/>
    <b v="0"/>
    <n v="1"/>
    <b v="0"/>
    <s v="food/food trucks"/>
    <n v="0.1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3-25T22:52:53"/>
    <n v="1395787973"/>
    <x v="1146"/>
    <b v="0"/>
    <n v="12"/>
    <b v="0"/>
    <s v="food/food trucks"/>
    <n v="8.83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08-20T23:19:43"/>
    <n v="1408576783"/>
    <x v="1147"/>
    <b v="0"/>
    <n v="0"/>
    <b v="0"/>
    <s v="food/food trucks"/>
    <n v="0"/>
    <s v="No pledge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1-01T04:06:21"/>
    <n v="1477973181"/>
    <x v="1148"/>
    <b v="0"/>
    <n v="3"/>
    <b v="0"/>
    <s v="food/food trucks"/>
    <n v="0.49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5-17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5-11-09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8-08T02:27:43"/>
    <n v="1439000863"/>
    <x v="1151"/>
    <b v="0"/>
    <n v="0"/>
    <b v="0"/>
    <s v="food/food trucks"/>
    <n v="0"/>
    <s v="No pledges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4-15T17:01:52"/>
    <n v="1429117312"/>
    <x v="1152"/>
    <b v="0"/>
    <n v="15"/>
    <b v="0"/>
    <s v="food/food trucks"/>
    <n v="5.69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5-19T17:08:25"/>
    <n v="1432055305"/>
    <x v="1153"/>
    <b v="0"/>
    <n v="1"/>
    <b v="0"/>
    <s v="food/food trucks"/>
    <n v="0.6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8-07T02:36:46"/>
    <n v="1438915006"/>
    <x v="1154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7-15T18:20:08"/>
    <n v="1405448408"/>
    <x v="1155"/>
    <b v="0"/>
    <n v="8"/>
    <b v="0"/>
    <s v="food/food trucks"/>
    <n v="0.7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1-25T01:42:42"/>
    <n v="1422150162"/>
    <x v="1156"/>
    <b v="0"/>
    <n v="0"/>
    <b v="0"/>
    <s v="food/food trucks"/>
    <n v="0"/>
    <s v="No pledge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0-06T15:04:40"/>
    <n v="1412607880"/>
    <x v="1157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1-09T02:12:08"/>
    <n v="1415499128"/>
    <x v="1158"/>
    <b v="0"/>
    <n v="3"/>
    <b v="0"/>
    <s v="food/food trucks"/>
    <n v="0.4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5-30T17:26:05"/>
    <n v="1433006765"/>
    <x v="1159"/>
    <b v="0"/>
    <n v="0"/>
    <b v="0"/>
    <s v="food/food trucks"/>
    <n v="0"/>
    <s v="No pledge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2-26T03:43:06"/>
    <n v="1424922186"/>
    <x v="1160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4-28T15:06:29"/>
    <n v="1430233589"/>
    <x v="1161"/>
    <b v="0"/>
    <n v="0"/>
    <b v="0"/>
    <s v="food/food trucks"/>
    <n v="0"/>
    <s v="No pledge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8-25T16:24:24"/>
    <n v="1408983864"/>
    <x v="1162"/>
    <b v="0"/>
    <n v="2"/>
    <b v="0"/>
    <s v="food/food trucks"/>
    <n v="0.06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7-10T17:22:00"/>
    <n v="1405012920"/>
    <x v="1163"/>
    <b v="0"/>
    <n v="0"/>
    <b v="0"/>
    <s v="food/food trucks"/>
    <n v="0"/>
    <s v="No pledge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5-19T17:23:02"/>
    <n v="1463678582"/>
    <x v="1164"/>
    <b v="0"/>
    <n v="0"/>
    <b v="0"/>
    <s v="food/food trucks"/>
    <n v="0"/>
    <s v="No pledge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6-02T05:08:50"/>
    <n v="1401685730"/>
    <x v="1165"/>
    <b v="0"/>
    <n v="25"/>
    <b v="0"/>
    <s v="food/food trucks"/>
    <n v="20.7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5-26T11:39:02"/>
    <n v="1432640342"/>
    <x v="1166"/>
    <b v="0"/>
    <n v="8"/>
    <b v="0"/>
    <s v="food/food trucks"/>
    <n v="19.14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8-12T17:38:15"/>
    <n v="1407865095"/>
    <x v="1167"/>
    <b v="0"/>
    <n v="16"/>
    <b v="0"/>
    <s v="food/food trucks"/>
    <n v="1.63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8-23T01:17:45"/>
    <n v="1471915065"/>
    <x v="1168"/>
    <b v="0"/>
    <n v="3"/>
    <b v="0"/>
    <s v="food/food trucks"/>
    <n v="5.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1-23T08:29:23"/>
    <n v="1422001763"/>
    <x v="1169"/>
    <b v="0"/>
    <n v="3"/>
    <b v="0"/>
    <s v="food/food trucks"/>
    <n v="0.1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4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0-26T19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7-21T16:22:32"/>
    <n v="1405959752"/>
    <x v="1172"/>
    <b v="0"/>
    <n v="0"/>
    <b v="0"/>
    <s v="food/food trucks"/>
    <n v="0"/>
    <s v="No pledge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6-29T04:27:37"/>
    <n v="1435552057"/>
    <x v="1173"/>
    <b v="0"/>
    <n v="1"/>
    <b v="0"/>
    <s v="food/food trucks"/>
    <n v="0.0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4-08T20:12:07"/>
    <n v="1460146327"/>
    <x v="1174"/>
    <b v="0"/>
    <n v="19"/>
    <b v="0"/>
    <s v="food/food trucks"/>
    <n v="5.91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6-15T17:28:59"/>
    <n v="1434389339"/>
    <x v="1175"/>
    <b v="0"/>
    <n v="9"/>
    <b v="0"/>
    <s v="food/food trucks"/>
    <n v="2.9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1-11T00:28:18"/>
    <n v="1484094498"/>
    <x v="1176"/>
    <b v="0"/>
    <n v="1"/>
    <b v="0"/>
    <s v="food/food trucks"/>
    <n v="0.0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09-15T15:51:36"/>
    <n v="1410796296"/>
    <x v="1177"/>
    <b v="0"/>
    <n v="0"/>
    <b v="0"/>
    <s v="food/food trucks"/>
    <n v="0"/>
    <s v="No pledge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7-17T21:44:12"/>
    <n v="1405633452"/>
    <x v="1178"/>
    <b v="0"/>
    <n v="1"/>
    <b v="0"/>
    <s v="food/food trucks"/>
    <n v="0.0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09-28T17:17:07"/>
    <n v="1443460627"/>
    <x v="1179"/>
    <b v="0"/>
    <n v="5"/>
    <b v="0"/>
    <s v="food/food trucks"/>
    <n v="5.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5-22T19:21:54"/>
    <n v="1400786514"/>
    <x v="1180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1-30T08:08:41"/>
    <n v="1422605321"/>
    <x v="1181"/>
    <b v="0"/>
    <n v="3"/>
    <b v="0"/>
    <s v="food/food trucks"/>
    <n v="0.01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6-12-24T19:51:28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0-13T20:40:23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1-06T14:23:31"/>
    <n v="1483712611"/>
    <x v="1184"/>
    <b v="0"/>
    <n v="375"/>
    <b v="1"/>
    <s v="photography/photobooks"/>
    <n v="104.94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5-06T20:45:49"/>
    <n v="1430945149"/>
    <x v="1185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4-29T20:43:15"/>
    <n v="1430340195"/>
    <x v="1186"/>
    <b v="0"/>
    <n v="123"/>
    <b v="1"/>
    <s v="photography/photobooks"/>
    <n v="106.73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4-15T21:28:43"/>
    <n v="1429133323"/>
    <x v="1187"/>
    <b v="0"/>
    <n v="70"/>
    <b v="1"/>
    <s v="photography/photobooks"/>
    <n v="104.13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07T16:49:00"/>
    <n v="1481129340"/>
    <x v="1188"/>
    <b v="0"/>
    <n v="85"/>
    <b v="1"/>
    <s v="photography/photobooks"/>
    <n v="160.5500000000000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08T23:29:55"/>
    <n v="1465428595"/>
    <x v="1189"/>
    <b v="0"/>
    <n v="86"/>
    <b v="1"/>
    <s v="photography/photobooks"/>
    <n v="107.7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01T15:58:4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2-19T14:29:20"/>
    <n v="1455892160"/>
    <x v="1191"/>
    <b v="0"/>
    <n v="33"/>
    <b v="1"/>
    <s v="photography/photobooks"/>
    <n v="109.07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1-12T12:09:3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2-09T18:37:33"/>
    <n v="1455043053"/>
    <x v="1193"/>
    <b v="0"/>
    <n v="273"/>
    <b v="1"/>
    <s v="photography/photobooks"/>
    <n v="103.9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3-09T11:42:59"/>
    <n v="1425901379"/>
    <x v="1194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0-21T08:20:53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1-18T19:38:59"/>
    <n v="1447875539"/>
    <x v="1196"/>
    <b v="0"/>
    <n v="512"/>
    <b v="1"/>
    <s v="photography/photobooks"/>
    <n v="269.91000000000003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5-13T15:57:14"/>
    <n v="1463155034"/>
    <x v="1197"/>
    <b v="0"/>
    <n v="314"/>
    <b v="1"/>
    <s v="photography/photobooks"/>
    <n v="253.29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1-25T14:51:26"/>
    <n v="1448463086"/>
    <x v="1198"/>
    <b v="0"/>
    <n v="167"/>
    <b v="1"/>
    <s v="photography/photobooks"/>
    <n v="260.6000000000000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6-06T18:30:00"/>
    <n v="1433615400"/>
    <x v="1199"/>
    <b v="0"/>
    <n v="9"/>
    <b v="1"/>
    <s v="photography/photobooks"/>
    <n v="101.32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3-26T11:27:36"/>
    <n v="1427369256"/>
    <x v="1200"/>
    <b v="0"/>
    <n v="103"/>
    <b v="1"/>
    <s v="photography/photobooks"/>
    <n v="125.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6-15T14:34:06"/>
    <n v="1466001246"/>
    <x v="1201"/>
    <b v="0"/>
    <n v="111"/>
    <b v="1"/>
    <s v="photography/photobooks"/>
    <n v="102.4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5-28T06:55:54"/>
    <n v="1432796154"/>
    <x v="1202"/>
    <b v="0"/>
    <n v="271"/>
    <b v="1"/>
    <s v="photography/photobooks"/>
    <n v="199.2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01T14:45:27"/>
    <n v="1430491527"/>
    <x v="1203"/>
    <b v="0"/>
    <n v="101"/>
    <b v="1"/>
    <s v="photography/photobooks"/>
    <n v="102.4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0-20T17:57:13"/>
    <n v="1445363833"/>
    <x v="1204"/>
    <b v="0"/>
    <n v="57"/>
    <b v="1"/>
    <s v="photography/photobooks"/>
    <n v="102.9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5-14T12:09:11"/>
    <n v="1431605351"/>
    <x v="1205"/>
    <b v="0"/>
    <n v="62"/>
    <b v="1"/>
    <s v="photography/photobooks"/>
    <n v="100.86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2-06T18:37:33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01T10:19:33"/>
    <n v="1456827573"/>
    <x v="1207"/>
    <b v="0"/>
    <n v="141"/>
    <b v="1"/>
    <s v="photography/photobooks"/>
    <n v="104.17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2-23T17:01:04"/>
    <n v="1456246864"/>
    <x v="1208"/>
    <b v="0"/>
    <n v="75"/>
    <b v="1"/>
    <s v="photography/photobooks"/>
    <n v="155.30000000000001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1-26T20:18:2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08T22:36:12"/>
    <n v="1431124572"/>
    <x v="1210"/>
    <b v="0"/>
    <n v="103"/>
    <b v="1"/>
    <s v="photography/photobooks"/>
    <n v="254.3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5-25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10T22:48:15"/>
    <n v="1447195695"/>
    <x v="1212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6-12-27T18:08:20"/>
    <n v="1482862100"/>
    <x v="1213"/>
    <b v="0"/>
    <n v="108"/>
    <b v="1"/>
    <s v="photography/photobooks"/>
    <n v="102.2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4-10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4-30T22:09:16"/>
    <n v="1398895756"/>
    <x v="1215"/>
    <b v="0"/>
    <n v="549"/>
    <b v="1"/>
    <s v="photography/photobooks"/>
    <n v="786.08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08-31T14:47:37"/>
    <n v="1441032457"/>
    <x v="1216"/>
    <b v="0"/>
    <n v="222"/>
    <b v="1"/>
    <s v="photography/photobooks"/>
    <n v="145.69999999999999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6-14T19:25:40"/>
    <n v="1465932340"/>
    <x v="1217"/>
    <b v="0"/>
    <n v="183"/>
    <b v="1"/>
    <s v="photography/photobooks"/>
    <n v="102.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01T15:53:20"/>
    <n v="1443714800"/>
    <x v="1218"/>
    <b v="0"/>
    <n v="89"/>
    <b v="1"/>
    <s v="photography/photobooks"/>
    <n v="172.28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09-20T11:05:13"/>
    <n v="1474369513"/>
    <x v="1219"/>
    <b v="0"/>
    <n v="253"/>
    <b v="1"/>
    <s v="photography/photobooks"/>
    <n v="159.1699999999999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7-26T15:05:12"/>
    <n v="1437923112"/>
    <x v="1220"/>
    <b v="0"/>
    <n v="140"/>
    <b v="1"/>
    <s v="photography/photobooks"/>
    <n v="103.7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1-06T11:24:48"/>
    <n v="1478431488"/>
    <x v="1221"/>
    <b v="0"/>
    <n v="103"/>
    <b v="1"/>
    <s v="photography/photobooks"/>
    <n v="111.4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01T17:17:27"/>
    <n v="1456852647"/>
    <x v="1222"/>
    <b v="0"/>
    <n v="138"/>
    <b v="1"/>
    <s v="photography/photobooks"/>
    <n v="280.3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0-11T04:15:09"/>
    <n v="1476159309"/>
    <x v="1223"/>
    <b v="0"/>
    <n v="191"/>
    <b v="1"/>
    <s v="photography/photobooks"/>
    <n v="112.1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4-07T13:11:42"/>
    <n v="1396876302"/>
    <x v="1224"/>
    <b v="0"/>
    <n v="18"/>
    <b v="0"/>
    <s v="music/world music"/>
    <n v="7.0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08-23T21:44:38"/>
    <n v="1377294278"/>
    <x v="1225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3-17T20:59:41"/>
    <n v="1395089981"/>
    <x v="1226"/>
    <b v="0"/>
    <n v="40"/>
    <b v="0"/>
    <s v="music/world music"/>
    <n v="3.8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7-07T22:03:36"/>
    <n v="1404770616"/>
    <x v="1227"/>
    <b v="0"/>
    <n v="0"/>
    <b v="0"/>
    <s v="music/world music"/>
    <n v="0"/>
    <s v="No pledges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7-30T17:30:08"/>
    <n v="1312047008"/>
    <x v="1228"/>
    <b v="0"/>
    <n v="24"/>
    <b v="0"/>
    <s v="music/world music"/>
    <n v="29.3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3-17T11:02:07"/>
    <n v="1331982127"/>
    <x v="1229"/>
    <b v="0"/>
    <n v="1"/>
    <b v="0"/>
    <s v="music/world music"/>
    <n v="0.9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1-25T23:20:30"/>
    <n v="1295997630"/>
    <x v="1230"/>
    <b v="0"/>
    <n v="0"/>
    <b v="0"/>
    <s v="music/world music"/>
    <n v="0"/>
    <s v="No pledge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7-08T22:36:08"/>
    <n v="1436394968"/>
    <x v="1231"/>
    <b v="0"/>
    <n v="0"/>
    <b v="0"/>
    <s v="music/world music"/>
    <n v="0"/>
    <s v="No pledges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08-20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1-31T22:46:14"/>
    <n v="1328049974"/>
    <x v="1233"/>
    <b v="0"/>
    <n v="6"/>
    <b v="0"/>
    <s v="music/world music"/>
    <n v="11.6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1-03T18:55:42"/>
    <n v="1420311342"/>
    <x v="1234"/>
    <b v="0"/>
    <n v="0"/>
    <b v="0"/>
    <s v="music/world music"/>
    <n v="0"/>
    <s v="No pledges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1-05T03:14:59"/>
    <n v="1383621299"/>
    <x v="1235"/>
    <b v="0"/>
    <n v="6"/>
    <b v="0"/>
    <s v="music/world music"/>
    <n v="2.7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0T16:19:24"/>
    <n v="1342801164"/>
    <x v="1236"/>
    <b v="0"/>
    <n v="0"/>
    <b v="0"/>
    <s v="music/world music"/>
    <n v="0"/>
    <s v="No pledge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04T06:47:45"/>
    <n v="1344062865"/>
    <x v="1237"/>
    <b v="0"/>
    <n v="0"/>
    <b v="0"/>
    <s v="music/world music"/>
    <n v="0"/>
    <s v="No pledges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7-07T14:38:56"/>
    <n v="1310049536"/>
    <x v="1238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1-12-06T23:06:07"/>
    <n v="1323212767"/>
    <x v="1239"/>
    <b v="0"/>
    <n v="0"/>
    <b v="0"/>
    <s v="music/world music"/>
    <n v="0"/>
    <s v="No pledges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5-15T00:57:37"/>
    <n v="1368579457"/>
    <x v="1240"/>
    <b v="0"/>
    <n v="8"/>
    <b v="0"/>
    <s v="music/world music"/>
    <n v="3.01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0-11T20:06:20"/>
    <n v="1413057980"/>
    <x v="1241"/>
    <b v="0"/>
    <n v="34"/>
    <b v="0"/>
    <s v="music/world music"/>
    <n v="50.74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8-27T03:58:22"/>
    <n v="1314417502"/>
    <x v="1242"/>
    <b v="0"/>
    <n v="1"/>
    <b v="0"/>
    <s v="music/world music"/>
    <n v="0.55000000000000004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5-08T21:06:11"/>
    <n v="1304888771"/>
    <x v="1243"/>
    <b v="0"/>
    <n v="38"/>
    <b v="0"/>
    <s v="music/world music"/>
    <n v="14.0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3-22T19:48:43"/>
    <n v="1363981723"/>
    <x v="1244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5-15T14:23:54"/>
    <n v="1400163834"/>
    <x v="1245"/>
    <b v="1"/>
    <n v="17"/>
    <b v="1"/>
    <s v="music/rock"/>
    <n v="120.25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0-22T01:02:2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4-06T07:00:55"/>
    <n v="1365231655"/>
    <x v="1247"/>
    <b v="1"/>
    <n v="50"/>
    <b v="1"/>
    <s v="music/rock"/>
    <n v="122.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5-08T15:45:53"/>
    <n v="1399563953"/>
    <x v="1248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6-07T17:46:51"/>
    <n v="1339091211"/>
    <x v="1249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7-23T15:25:31"/>
    <n v="1406129131"/>
    <x v="1250"/>
    <b v="1"/>
    <n v="508"/>
    <b v="1"/>
    <s v="music/rock"/>
    <n v="200.15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7-27T19:32:47"/>
    <n v="1311795167"/>
    <x v="1251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09-26T23:42:49"/>
    <n v="1380238969"/>
    <x v="1252"/>
    <b v="1"/>
    <n v="141"/>
    <b v="1"/>
    <s v="music/rock"/>
    <n v="137.6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8-04T18:48:27"/>
    <n v="1407178107"/>
    <x v="1253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1-05T14:54:46"/>
    <n v="1288968886"/>
    <x v="1254"/>
    <b v="1"/>
    <n v="141"/>
    <b v="1"/>
    <s v="music/rock"/>
    <n v="198.85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1-01T20:17:32"/>
    <n v="1383337052"/>
    <x v="1255"/>
    <b v="1"/>
    <n v="109"/>
    <b v="1"/>
    <s v="music/rock"/>
    <n v="202.3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1-13T22:03:51"/>
    <n v="1326492231"/>
    <x v="1256"/>
    <b v="1"/>
    <n v="361"/>
    <b v="1"/>
    <s v="music/rock"/>
    <n v="117.9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2-13T02:03:10"/>
    <n v="1297562590"/>
    <x v="1257"/>
    <b v="1"/>
    <n v="176"/>
    <b v="1"/>
    <s v="music/rock"/>
    <n v="294.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01T14:40:12"/>
    <n v="1375368012"/>
    <x v="1258"/>
    <b v="1"/>
    <n v="670"/>
    <b v="1"/>
    <s v="music/rock"/>
    <n v="213.1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5-07T23:17:44"/>
    <n v="1399504664"/>
    <x v="1259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1-27T20:13:40"/>
    <n v="1390853620"/>
    <x v="1260"/>
    <b v="1"/>
    <n v="74"/>
    <b v="1"/>
    <s v="music/rock"/>
    <n v="113.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3-12-30T08:13:47"/>
    <n v="1388391227"/>
    <x v="1261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1-17T18:18:12"/>
    <n v="1389982692"/>
    <x v="1262"/>
    <b v="1"/>
    <n v="105"/>
    <b v="1"/>
    <s v="music/rock"/>
    <n v="125.4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2-22T02:01:1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09-30T15:54:43"/>
    <n v="1380556483"/>
    <x v="1264"/>
    <b v="1"/>
    <n v="34"/>
    <b v="1"/>
    <s v="music/rock"/>
    <n v="166.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0-14T15:43:35"/>
    <n v="1287071015"/>
    <x v="1265"/>
    <b v="1"/>
    <n v="66"/>
    <b v="1"/>
    <s v="music/rock"/>
    <n v="119.15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3-12-12T21:02:25"/>
    <n v="1386882145"/>
    <x v="1266"/>
    <b v="1"/>
    <n v="50"/>
    <b v="1"/>
    <s v="music/rock"/>
    <n v="100.4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6-24T14:02:38"/>
    <n v="1372082558"/>
    <x v="1267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8-21T20:17:27"/>
    <n v="1377116247"/>
    <x v="1268"/>
    <b v="1"/>
    <n v="182"/>
    <b v="1"/>
    <s v="music/rock"/>
    <n v="116.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3-16T19:45:12"/>
    <n v="1458157512"/>
    <x v="1269"/>
    <b v="1"/>
    <n v="206"/>
    <b v="1"/>
    <s v="music/rock"/>
    <n v="108.65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1-25T20:34:02"/>
    <n v="1327523642"/>
    <x v="1270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0-14T16:24:19"/>
    <n v="1381767859"/>
    <x v="1271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4-06T17:52:59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01T17:31:31"/>
    <n v="1406914291"/>
    <x v="1273"/>
    <b v="1"/>
    <n v="54"/>
    <b v="1"/>
    <s v="music/rock"/>
    <n v="103.5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7-26T16:33:45"/>
    <n v="1343320425"/>
    <x v="1274"/>
    <b v="1"/>
    <n v="467"/>
    <b v="1"/>
    <s v="music/rock"/>
    <n v="154.97999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7-03T20:49:47"/>
    <n v="1372884587"/>
    <x v="1275"/>
    <b v="1"/>
    <n v="389"/>
    <b v="1"/>
    <s v="music/rock"/>
    <n v="162.13999999999999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7-13T16:54:07"/>
    <n v="1247504047"/>
    <x v="1276"/>
    <b v="1"/>
    <n v="68"/>
    <b v="1"/>
    <s v="music/rock"/>
    <n v="104.42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7-31T13:29:07"/>
    <n v="1343741347"/>
    <x v="1277"/>
    <b v="1"/>
    <n v="413"/>
    <b v="1"/>
    <s v="music/rock"/>
    <n v="106.12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5-27T13:19:26"/>
    <n v="1401196766"/>
    <x v="1278"/>
    <b v="1"/>
    <n v="190"/>
    <b v="1"/>
    <s v="music/rock"/>
    <n v="154.9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2-12T02:22:50"/>
    <n v="1392171770"/>
    <x v="1279"/>
    <b v="1"/>
    <n v="189"/>
    <b v="1"/>
    <s v="music/rock"/>
    <n v="110.77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0-12-01T18:10:54"/>
    <n v="1291227054"/>
    <x v="1280"/>
    <b v="1"/>
    <n v="130"/>
    <b v="1"/>
    <s v="music/rock"/>
    <n v="110.9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08T17:50:36"/>
    <n v="1373305836"/>
    <x v="1281"/>
    <b v="1"/>
    <n v="74"/>
    <b v="1"/>
    <s v="music/rock"/>
    <n v="110.7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1-08T11:24:15"/>
    <n v="1383909855"/>
    <x v="1282"/>
    <b v="1"/>
    <n v="274"/>
    <b v="1"/>
    <s v="music/rock"/>
    <n v="123.6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2-15T17:13:09"/>
    <n v="1360948389"/>
    <x v="1283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08T05:38:02"/>
    <n v="1481175482"/>
    <x v="1284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05T13:59:35"/>
    <n v="1433512775"/>
    <x v="1285"/>
    <b v="0"/>
    <n v="63"/>
    <b v="1"/>
    <s v="theater/plays"/>
    <n v="101.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04T09:13:47"/>
    <n v="1423041227"/>
    <x v="1286"/>
    <b v="0"/>
    <n v="20"/>
    <b v="1"/>
    <s v="theater/plays"/>
    <n v="108.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4-13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7-10T03:42:43"/>
    <n v="1468122163"/>
    <x v="1288"/>
    <b v="0"/>
    <n v="61"/>
    <b v="1"/>
    <s v="theater/plays"/>
    <n v="100.45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6-12-05T03:14:05"/>
    <n v="1480907645"/>
    <x v="1289"/>
    <b v="0"/>
    <n v="52"/>
    <b v="1"/>
    <s v="theater/plays"/>
    <n v="125.07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3-23T14:45:31"/>
    <n v="1427121931"/>
    <x v="1290"/>
    <b v="0"/>
    <n v="86"/>
    <b v="1"/>
    <s v="theater/plays"/>
    <n v="108.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3-01T15:39:51"/>
    <n v="1425224391"/>
    <x v="1291"/>
    <b v="0"/>
    <n v="42"/>
    <b v="1"/>
    <s v="theater/plays"/>
    <n v="145.69999999999999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09-09T18:20:28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0-15T16:49:31"/>
    <n v="1444927771"/>
    <x v="1293"/>
    <b v="0"/>
    <n v="120"/>
    <b v="1"/>
    <s v="theater/plays"/>
    <n v="102.2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01T10:53:17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6-29T13:44:57"/>
    <n v="1435585497"/>
    <x v="1295"/>
    <b v="0"/>
    <n v="64"/>
    <b v="1"/>
    <s v="theater/plays"/>
    <n v="101.96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2-23T01:12:53"/>
    <n v="1456189973"/>
    <x v="1296"/>
    <b v="0"/>
    <n v="23"/>
    <b v="1"/>
    <s v="theater/plays"/>
    <n v="141.18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4-01T17:55:58"/>
    <n v="1459533358"/>
    <x v="1297"/>
    <b v="0"/>
    <n v="238"/>
    <b v="1"/>
    <s v="theater/plays"/>
    <n v="109.53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3-29T16:20:32"/>
    <n v="1459268432"/>
    <x v="1298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6-14T19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4-23T16:12:18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10T17:59:38"/>
    <n v="1436551178"/>
    <x v="1301"/>
    <b v="0"/>
    <n v="29"/>
    <b v="1"/>
    <s v="theater/plays"/>
    <n v="102.75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01T01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15T10:35:20"/>
    <n v="1468578920"/>
    <x v="1303"/>
    <b v="0"/>
    <n v="108"/>
    <b v="1"/>
    <s v="theater/plays"/>
    <n v="130.2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1-12T04:40:05"/>
    <n v="1484196005"/>
    <x v="1304"/>
    <b v="0"/>
    <n v="104"/>
    <b v="0"/>
    <s v="technology/wearables"/>
    <n v="39.630000000000003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6-22T15:58:28"/>
    <n v="1466611108"/>
    <x v="1305"/>
    <b v="0"/>
    <n v="86"/>
    <b v="0"/>
    <s v="technology/wearables"/>
    <n v="25.98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1-04T10:58:54"/>
    <n v="1415098734"/>
    <x v="1306"/>
    <b v="0"/>
    <n v="356"/>
    <b v="0"/>
    <s v="technology/wearables"/>
    <n v="65.2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1-18T12:04:39"/>
    <n v="1453118679"/>
    <x v="1307"/>
    <b v="0"/>
    <n v="45"/>
    <b v="0"/>
    <s v="technology/wearables"/>
    <n v="11.51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08-29T14:43:32"/>
    <n v="1472481812"/>
    <x v="1308"/>
    <b v="0"/>
    <n v="38"/>
    <b v="0"/>
    <s v="technology/wearables"/>
    <n v="11.36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09-10T21:11:08"/>
    <n v="1441919468"/>
    <x v="1309"/>
    <b v="0"/>
    <n v="35"/>
    <b v="0"/>
    <s v="technology/wearables"/>
    <n v="111.9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7-05T16:00:50"/>
    <n v="1467734450"/>
    <x v="131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0-26T19:15:19"/>
    <n v="1477509319"/>
    <x v="1311"/>
    <b v="0"/>
    <n v="100"/>
    <b v="0"/>
    <s v="technology/wearables"/>
    <n v="32.0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3-19T16:52:02"/>
    <n v="1426783922"/>
    <x v="1312"/>
    <b v="0"/>
    <n v="1"/>
    <b v="0"/>
    <s v="technology/wearables"/>
    <n v="0.6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2-02T17:01:54"/>
    <n v="1454432514"/>
    <x v="1313"/>
    <b v="0"/>
    <n v="122"/>
    <b v="0"/>
    <s v="technology/wearables"/>
    <n v="31.1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08-22T16:04:20"/>
    <n v="1471881860"/>
    <x v="1314"/>
    <b v="0"/>
    <n v="11"/>
    <b v="0"/>
    <s v="technology/wearables"/>
    <n v="1.1299999999999999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0-01T11:57:28"/>
    <n v="1443700648"/>
    <x v="1315"/>
    <b v="0"/>
    <n v="248"/>
    <b v="0"/>
    <s v="technology/wearables"/>
    <n v="4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1-24T23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5-30T05:39:06"/>
    <n v="1464586746"/>
    <x v="1317"/>
    <b v="0"/>
    <n v="19"/>
    <b v="0"/>
    <s v="technology/wearables"/>
    <n v="5.7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4-12-12T01:02:52"/>
    <n v="1418346172"/>
    <x v="1318"/>
    <b v="0"/>
    <n v="135"/>
    <b v="0"/>
    <s v="technology/wearables"/>
    <n v="15.33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6-26T19:29:25"/>
    <n v="1403810965"/>
    <x v="1319"/>
    <b v="0"/>
    <n v="9"/>
    <b v="0"/>
    <s v="technology/wearables"/>
    <n v="15.1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01T16:34:06"/>
    <n v="1480610046"/>
    <x v="1320"/>
    <b v="0"/>
    <n v="3"/>
    <b v="0"/>
    <s v="technology/wearables"/>
    <n v="0.5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1-23T17:58:57"/>
    <n v="1479923937"/>
    <x v="1321"/>
    <b v="0"/>
    <n v="7"/>
    <b v="0"/>
    <s v="technology/wearables"/>
    <n v="1.3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4-21T15:45:25"/>
    <n v="1429631125"/>
    <x v="1322"/>
    <b v="0"/>
    <n v="4"/>
    <b v="0"/>
    <s v="technology/wearables"/>
    <n v="0.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3-22T16:45:46"/>
    <n v="1458665146"/>
    <x v="1323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09-13T15:12:32"/>
    <n v="1473779552"/>
    <x v="1324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1-30T02:03:55"/>
    <n v="1480471435"/>
    <x v="132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4-12-01T19:00:28"/>
    <n v="1417460428"/>
    <x v="1326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4-29T16:17:15"/>
    <n v="1430324235"/>
    <x v="1327"/>
    <b v="0"/>
    <n v="41"/>
    <b v="0"/>
    <s v="technology/wearables"/>
    <n v="3.5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08-30T15:25:34"/>
    <n v="1472570734"/>
    <x v="1328"/>
    <b v="0"/>
    <n v="15"/>
    <b v="0"/>
    <s v="technology/wearables"/>
    <n v="2.3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0-23T05:19:05"/>
    <n v="1414041545"/>
    <x v="1329"/>
    <b v="0"/>
    <n v="9"/>
    <b v="0"/>
    <s v="technology/wearables"/>
    <n v="0.82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6-01T06:38:29"/>
    <n v="1464763109"/>
    <x v="1330"/>
    <b v="0"/>
    <n v="50"/>
    <b v="0"/>
    <s v="technology/wearables"/>
    <n v="22.49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7-18T12:05:54"/>
    <n v="1468843554"/>
    <x v="1331"/>
    <b v="0"/>
    <n v="34"/>
    <b v="0"/>
    <s v="technology/wearables"/>
    <n v="1.37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6-12-28T01:26:48"/>
    <n v="1482888408"/>
    <x v="1332"/>
    <b v="0"/>
    <n v="0"/>
    <b v="0"/>
    <s v="technology/wearables"/>
    <n v="0"/>
    <s v="No pledg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6-16T02:33:45"/>
    <n v="1402886025"/>
    <x v="1333"/>
    <b v="0"/>
    <n v="0"/>
    <b v="0"/>
    <s v="technology/wearables"/>
    <n v="0"/>
    <s v="No pledg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2-10T18:34:47"/>
    <n v="1455129287"/>
    <x v="1334"/>
    <b v="0"/>
    <n v="276"/>
    <b v="0"/>
    <s v="technology/wearables"/>
    <n v="10.7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1-05T22:28:22"/>
    <n v="1446762502"/>
    <x v="1335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1-12T20:43:48"/>
    <n v="1415825028"/>
    <x v="1336"/>
    <b v="0"/>
    <n v="224"/>
    <b v="0"/>
    <s v="technology/wearables"/>
    <n v="84.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2-01T13:51:19"/>
    <n v="1485957079"/>
    <x v="1337"/>
    <b v="0"/>
    <n v="140"/>
    <b v="0"/>
    <s v="technology/wearables"/>
    <n v="49.3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7-03T19:17:13"/>
    <n v="1435951033"/>
    <x v="1338"/>
    <b v="0"/>
    <n v="15"/>
    <b v="0"/>
    <s v="technology/wearables"/>
    <n v="3.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0-24T15:31:55"/>
    <n v="1414164715"/>
    <x v="1339"/>
    <b v="0"/>
    <n v="37"/>
    <b v="0"/>
    <s v="technology/wearables"/>
    <n v="6.63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7-16T14:17:33"/>
    <n v="1405520253"/>
    <x v="1340"/>
    <b v="0"/>
    <n v="0"/>
    <b v="0"/>
    <s v="technology/wearables"/>
    <n v="0"/>
    <s v="No pledg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08-30T14:58:37"/>
    <n v="1472569117"/>
    <x v="1341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6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6-21T12:38:03"/>
    <n v="1466512683"/>
    <x v="1343"/>
    <b v="0"/>
    <n v="323"/>
    <b v="0"/>
    <s v="technology/wearables"/>
    <n v="102.3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01T18:57:19"/>
    <n v="1464807439"/>
    <x v="1344"/>
    <b v="0"/>
    <n v="139"/>
    <b v="1"/>
    <s v="publishing/nonfiction"/>
    <n v="377.73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6-09T19:32:3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5-28T01:49:11"/>
    <n v="1369705751"/>
    <x v="1346"/>
    <b v="0"/>
    <n v="149"/>
    <b v="1"/>
    <s v="publishing/nonfiction"/>
    <n v="147.3300000000000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2-05T15:18:45"/>
    <n v="1423149525"/>
    <x v="1347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1-20T12:08:53"/>
    <n v="1416485333"/>
    <x v="1348"/>
    <b v="0"/>
    <n v="26"/>
    <b v="1"/>
    <s v="publishing/nonfiction"/>
    <n v="101.87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1-09T07:58:55"/>
    <n v="1447055935"/>
    <x v="1349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1-26T00:18:54"/>
    <n v="1448497134"/>
    <x v="1350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1-13T17:45:44"/>
    <n v="1452707144"/>
    <x v="1351"/>
    <b v="0"/>
    <n v="120"/>
    <b v="1"/>
    <s v="publishing/nonfiction"/>
    <n v="101.27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7-15T13:52:46"/>
    <n v="1436968366"/>
    <x v="1352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2-04T02:49:48"/>
    <n v="1359946188"/>
    <x v="1353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5-12T19:22:59"/>
    <n v="1463080979"/>
    <x v="1354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0-31T06:06:45"/>
    <n v="1351663605"/>
    <x v="1355"/>
    <b v="0"/>
    <n v="121"/>
    <b v="1"/>
    <s v="publishing/nonfiction"/>
    <n v="122.68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6-05T00:56:00"/>
    <n v="1370393760"/>
    <x v="1356"/>
    <b v="0"/>
    <n v="87"/>
    <b v="1"/>
    <s v="publishing/nonfiction"/>
    <n v="182.81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1-30T23:05:37"/>
    <n v="1359587137"/>
    <x v="1357"/>
    <b v="0"/>
    <n v="65"/>
    <b v="1"/>
    <s v="publishing/nonfiction"/>
    <n v="125.3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5-26T13:42:03"/>
    <n v="1306417323"/>
    <x v="1358"/>
    <b v="0"/>
    <n v="49"/>
    <b v="1"/>
    <s v="publishing/nonfiction"/>
    <n v="111.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5-05T19:33:10"/>
    <n v="1304623990"/>
    <x v="1359"/>
    <b v="0"/>
    <n v="19"/>
    <b v="1"/>
    <s v="publishing/nonfiction"/>
    <n v="115.7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7-05T21:37:00"/>
    <n v="1341524220"/>
    <x v="136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5-22T17:12:52"/>
    <n v="1400778772"/>
    <x v="1361"/>
    <b v="0"/>
    <n v="264"/>
    <b v="1"/>
    <s v="publishing/nonfiction"/>
    <n v="125.98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7-09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1-27T20:15:27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4-11-08T16:41:46"/>
    <n v="1415464906"/>
    <x v="1364"/>
    <b v="0"/>
    <n v="144"/>
    <b v="1"/>
    <s v="music/rock"/>
    <n v="118.6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2-14T17:35:52"/>
    <n v="1423935352"/>
    <x v="1365"/>
    <b v="0"/>
    <n v="92"/>
    <b v="1"/>
    <s v="music/rock"/>
    <n v="100.27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0-12T23:54:23"/>
    <n v="1413158063"/>
    <x v="1366"/>
    <b v="0"/>
    <n v="147"/>
    <b v="1"/>
    <s v="music/rock"/>
    <n v="126.49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0-15T00:04:10"/>
    <n v="1444867450"/>
    <x v="1367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5-22T04:34:54"/>
    <n v="1432269294"/>
    <x v="1368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3-12T14:15:46"/>
    <n v="1394633746"/>
    <x v="1369"/>
    <b v="0"/>
    <n v="406"/>
    <b v="1"/>
    <s v="music/rock"/>
    <n v="105.3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01T00:04:50"/>
    <n v="1380585890"/>
    <x v="1370"/>
    <b v="0"/>
    <n v="20"/>
    <b v="1"/>
    <s v="music/rock"/>
    <n v="103.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4-07T18:12:22"/>
    <n v="1428430342"/>
    <x v="1371"/>
    <b v="0"/>
    <n v="70"/>
    <b v="1"/>
    <s v="music/rock"/>
    <n v="107.09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6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1-30T22:50:33"/>
    <n v="1480546233"/>
    <x v="137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2-24T03:53:08"/>
    <n v="1456285988"/>
    <x v="1374"/>
    <b v="0"/>
    <n v="66"/>
    <b v="1"/>
    <s v="music/rock"/>
    <n v="189.4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6-12-16T01:35:19"/>
    <n v="1481852119"/>
    <x v="1375"/>
    <b v="0"/>
    <n v="109"/>
    <b v="1"/>
    <s v="music/rock"/>
    <n v="171.33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1-03T16:03:26"/>
    <n v="1478189006"/>
    <x v="1376"/>
    <b v="0"/>
    <n v="168"/>
    <b v="1"/>
    <s v="music/rock"/>
    <n v="252.49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1-12T05:16:10"/>
    <n v="1484198170"/>
    <x v="1377"/>
    <b v="0"/>
    <n v="31"/>
    <b v="1"/>
    <s v="music/rock"/>
    <n v="116.15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7-17T18:13:30"/>
    <n v="1468779210"/>
    <x v="1378"/>
    <b v="0"/>
    <n v="133"/>
    <b v="1"/>
    <s v="music/rock"/>
    <n v="203.35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5-06T11:47:56"/>
    <n v="1430912876"/>
    <x v="1379"/>
    <b v="0"/>
    <n v="151"/>
    <b v="1"/>
    <s v="music/rock"/>
    <n v="111.6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5-17T18:18:26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1-29T05:08:45"/>
    <n v="1480396125"/>
    <x v="1381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4-06T19:12:16"/>
    <n v="1365275536"/>
    <x v="1382"/>
    <b v="0"/>
    <n v="148"/>
    <b v="1"/>
    <s v="music/rock"/>
    <n v="104.36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03T01:47:58"/>
    <n v="1480729678"/>
    <x v="1383"/>
    <b v="0"/>
    <n v="93"/>
    <b v="1"/>
    <s v="music/rock"/>
    <n v="212.4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6-05T17:38:42"/>
    <n v="1433525922"/>
    <x v="1384"/>
    <b v="0"/>
    <n v="63"/>
    <b v="1"/>
    <s v="music/rock"/>
    <n v="124.0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3-04T16:32:01"/>
    <n v="1457109121"/>
    <x v="1385"/>
    <b v="0"/>
    <n v="134"/>
    <b v="1"/>
    <s v="music/rock"/>
    <n v="110.41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6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5-02T22:06:35"/>
    <n v="1430604395"/>
    <x v="1387"/>
    <b v="0"/>
    <n v="78"/>
    <b v="1"/>
    <s v="music/rock"/>
    <n v="136.63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09-21T14:45:17"/>
    <n v="1474469117"/>
    <x v="1388"/>
    <b v="0"/>
    <n v="112"/>
    <b v="1"/>
    <s v="music/rock"/>
    <n v="134.81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7-14T11:32:37"/>
    <n v="1468495957"/>
    <x v="1389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3-24T19:16:46"/>
    <n v="1427224606"/>
    <x v="1390"/>
    <b v="0"/>
    <n v="19"/>
    <b v="1"/>
    <s v="music/rock"/>
    <n v="109.1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7-08T15:36:58"/>
    <n v="1436369818"/>
    <x v="1391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2-01T03:43:06"/>
    <n v="1454298186"/>
    <x v="1392"/>
    <b v="0"/>
    <n v="104"/>
    <b v="1"/>
    <s v="music/rock"/>
    <n v="113.6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7-02T16:22:03"/>
    <n v="1467476523"/>
    <x v="1393"/>
    <b v="0"/>
    <n v="52"/>
    <b v="1"/>
    <s v="music/rock"/>
    <n v="102.35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1-17T03:28:46"/>
    <n v="1484623726"/>
    <x v="1394"/>
    <b v="0"/>
    <n v="17"/>
    <b v="1"/>
    <s v="music/rock"/>
    <n v="122.13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6-12-15T21:48:01"/>
    <n v="1481838481"/>
    <x v="1395"/>
    <b v="0"/>
    <n v="82"/>
    <b v="1"/>
    <s v="music/rock"/>
    <n v="111.89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1-14T23:58:02"/>
    <n v="1421279882"/>
    <x v="1396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09-27T22:01:50"/>
    <n v="1475013710"/>
    <x v="1397"/>
    <b v="0"/>
    <n v="158"/>
    <b v="1"/>
    <s v="music/rock"/>
    <n v="113.85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6-05T20:58:54"/>
    <n v="1465160334"/>
    <x v="1398"/>
    <b v="0"/>
    <n v="65"/>
    <b v="1"/>
    <s v="music/rock"/>
    <n v="109.68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09-07T00:06:13"/>
    <n v="1410048373"/>
    <x v="1399"/>
    <b v="0"/>
    <n v="184"/>
    <b v="1"/>
    <s v="music/rock"/>
    <n v="126.1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5-08T08:11:13"/>
    <n v="1462695073"/>
    <x v="1400"/>
    <b v="0"/>
    <n v="34"/>
    <b v="1"/>
    <s v="music/rock"/>
    <n v="167.43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05T23:54:34"/>
    <n v="1367798074"/>
    <x v="1401"/>
    <b v="0"/>
    <n v="240"/>
    <b v="1"/>
    <s v="music/rock"/>
    <n v="496.5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3-02T01:16:51"/>
    <n v="1425259011"/>
    <x v="1402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6-26T01:30:35"/>
    <n v="1372210235"/>
    <x v="1403"/>
    <b v="0"/>
    <n v="66"/>
    <b v="1"/>
    <s v="music/rock"/>
    <n v="102.58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1-28T12:14:45"/>
    <n v="1422447285"/>
    <x v="1404"/>
    <b v="1"/>
    <n v="5"/>
    <b v="0"/>
    <s v="publishing/translations"/>
    <n v="1.66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0-29T16:20:01"/>
    <n v="1414599601"/>
    <x v="1405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0-20T10:23:27"/>
    <n v="1445336607"/>
    <x v="1406"/>
    <b v="0"/>
    <n v="3"/>
    <b v="0"/>
    <s v="publishing/translations"/>
    <n v="0.1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7-18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0-14T20:55:56"/>
    <n v="1444856156"/>
    <x v="1408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1-02T03:12:15"/>
    <n v="1414897935"/>
    <x v="1409"/>
    <b v="0"/>
    <n v="0"/>
    <b v="0"/>
    <s v="publishing/translations"/>
    <n v="0"/>
    <s v="No pledge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4-19T07:38:40"/>
    <n v="1461051520"/>
    <x v="1410"/>
    <b v="0"/>
    <n v="1"/>
    <b v="0"/>
    <s v="publishing/translations"/>
    <n v="0.0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1-09T01:25:00"/>
    <n v="1420766700"/>
    <x v="1411"/>
    <b v="0"/>
    <n v="3"/>
    <b v="0"/>
    <s v="publishing/translations"/>
    <n v="0.2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1-04T01:31:39"/>
    <n v="1415064699"/>
    <x v="1412"/>
    <b v="0"/>
    <n v="13"/>
    <b v="0"/>
    <s v="publishing/translations"/>
    <n v="4.57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5-12-22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6-12-04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7-07T16:13:11"/>
    <n v="1436285591"/>
    <x v="1415"/>
    <b v="0"/>
    <n v="9"/>
    <b v="0"/>
    <s v="publishing/translations"/>
    <n v="18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0-22T22:13:39"/>
    <n v="1445552019"/>
    <x v="1416"/>
    <b v="0"/>
    <n v="0"/>
    <b v="0"/>
    <s v="publishing/translations"/>
    <n v="0"/>
    <s v="No pledge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8-16T03:36:14"/>
    <n v="1439696174"/>
    <x v="1417"/>
    <b v="0"/>
    <n v="2"/>
    <b v="0"/>
    <s v="publishing/translations"/>
    <n v="1.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1-26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09-09T10:56:59"/>
    <n v="1473418619"/>
    <x v="1419"/>
    <b v="0"/>
    <n v="10"/>
    <b v="0"/>
    <s v="publishing/translations"/>
    <n v="7.06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03T16:01:26"/>
    <n v="1464969686"/>
    <x v="1420"/>
    <b v="0"/>
    <n v="3"/>
    <b v="0"/>
    <s v="publishing/translations"/>
    <n v="2.7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1-09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8-22T05:45:04"/>
    <n v="1471844704"/>
    <x v="1422"/>
    <b v="0"/>
    <n v="2"/>
    <b v="0"/>
    <s v="publishing/translations"/>
    <n v="0.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5-12-02T08:38:51"/>
    <n v="1449045531"/>
    <x v="1423"/>
    <b v="0"/>
    <n v="1"/>
    <b v="0"/>
    <s v="publishing/translations"/>
    <n v="0.3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02T17:13:22"/>
    <n v="1478106802"/>
    <x v="1424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3-30T03:09:19"/>
    <n v="1427684959"/>
    <x v="1425"/>
    <b v="0"/>
    <n v="0"/>
    <b v="0"/>
    <s v="publishing/translations"/>
    <n v="0"/>
    <s v="No pledge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6-25T09:22:00"/>
    <n v="1435224120"/>
    <x v="1426"/>
    <b v="0"/>
    <n v="0"/>
    <b v="0"/>
    <s v="publishing/translations"/>
    <n v="0"/>
    <s v="No pledge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8-19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3-03T09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3-11T01:27:22"/>
    <n v="1426037242"/>
    <x v="1429"/>
    <b v="0"/>
    <n v="0"/>
    <b v="0"/>
    <s v="publishing/translations"/>
    <n v="0"/>
    <s v="No pledge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1-18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0-27T05:03:36"/>
    <n v="1445922216"/>
    <x v="1431"/>
    <b v="0"/>
    <n v="47"/>
    <b v="0"/>
    <s v="publishing/translations"/>
    <n v="31.9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6-20T18:43:48"/>
    <n v="1434825828"/>
    <x v="1432"/>
    <b v="0"/>
    <n v="0"/>
    <b v="0"/>
    <s v="publishing/translations"/>
    <n v="0"/>
    <s v="No pledge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0-30T15:01:15"/>
    <n v="1477839675"/>
    <x v="1433"/>
    <b v="0"/>
    <n v="10"/>
    <b v="0"/>
    <s v="publishing/translations"/>
    <n v="6.7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5-18T18:24:38"/>
    <n v="1431973478"/>
    <x v="1434"/>
    <b v="0"/>
    <n v="11"/>
    <b v="0"/>
    <s v="publishing/translations"/>
    <n v="9.9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09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1-22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6-06T12:45:39"/>
    <n v="1402058739"/>
    <x v="1437"/>
    <b v="0"/>
    <n v="22"/>
    <b v="0"/>
    <s v="publishing/translations"/>
    <n v="26.9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3-28T20:54:59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2-05T19:55:01"/>
    <n v="1423166101"/>
    <x v="1439"/>
    <b v="0"/>
    <n v="6"/>
    <b v="0"/>
    <s v="publishing/translations"/>
    <n v="6.6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4-26T17:57:43"/>
    <n v="1461693463"/>
    <x v="1440"/>
    <b v="0"/>
    <n v="1"/>
    <b v="0"/>
    <s v="publishing/translations"/>
    <n v="0.0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7-13T18:22:49"/>
    <n v="1436811769"/>
    <x v="1441"/>
    <b v="0"/>
    <n v="3"/>
    <b v="0"/>
    <s v="publishing/translations"/>
    <n v="1.12000000000000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4-25T15:29:18"/>
    <n v="1461598158"/>
    <x v="1442"/>
    <b v="0"/>
    <n v="0"/>
    <b v="0"/>
    <s v="publishing/translations"/>
    <n v="0"/>
    <s v="No pledge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6-12-03T22:13:29"/>
    <n v="1480803209"/>
    <x v="1443"/>
    <b v="0"/>
    <n v="0"/>
    <b v="0"/>
    <s v="publishing/translations"/>
    <n v="0"/>
    <s v="No pledge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7-14T20:57:42"/>
    <n v="1436907462"/>
    <x v="1444"/>
    <b v="0"/>
    <n v="0"/>
    <b v="0"/>
    <s v="publishing/translations"/>
    <n v="0"/>
    <s v="No pledge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5-15T13:00:55"/>
    <n v="1431694855"/>
    <x v="1445"/>
    <b v="0"/>
    <n v="0"/>
    <b v="0"/>
    <s v="publishing/translations"/>
    <n v="0"/>
    <s v="No pledge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01T10:44:38"/>
    <n v="1459507478"/>
    <x v="1446"/>
    <b v="0"/>
    <n v="0"/>
    <b v="0"/>
    <s v="publishing/translations"/>
    <n v="0"/>
    <s v="No pledge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6-08T17:32:14"/>
    <n v="1465407134"/>
    <x v="1447"/>
    <b v="0"/>
    <n v="3"/>
    <b v="0"/>
    <s v="publishing/translations"/>
    <n v="0.0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4-21T22:28:38"/>
    <n v="1429655318"/>
    <x v="1448"/>
    <b v="0"/>
    <n v="0"/>
    <b v="0"/>
    <s v="publishing/translations"/>
    <n v="0"/>
    <s v="No pledge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3-23T19:28:25"/>
    <n v="1427138905"/>
    <x v="1449"/>
    <b v="0"/>
    <n v="0"/>
    <b v="0"/>
    <s v="publishing/translations"/>
    <n v="0"/>
    <s v="No pledge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1-21T04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0-19T23:00:59"/>
    <n v="1413759659"/>
    <x v="1451"/>
    <b v="0"/>
    <n v="2"/>
    <b v="0"/>
    <s v="publishing/translations"/>
    <n v="0.0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6-28T16:52:43"/>
    <n v="1403974363"/>
    <x v="1452"/>
    <b v="0"/>
    <n v="0"/>
    <b v="0"/>
    <s v="publishing/translations"/>
    <n v="0"/>
    <s v="No pledge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3-01T16:42:27"/>
    <n v="1488386547"/>
    <x v="1453"/>
    <b v="0"/>
    <n v="0"/>
    <b v="0"/>
    <s v="publishing/translations"/>
    <n v="0"/>
    <s v="No pledge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03T20:48:00"/>
    <n v="1459716480"/>
    <x v="1454"/>
    <b v="0"/>
    <n v="1"/>
    <b v="0"/>
    <s v="publishing/translations"/>
    <n v="0.86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7-12T16:08:4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6-12-04T16:02:45"/>
    <n v="1480867365"/>
    <x v="1456"/>
    <b v="0"/>
    <n v="3"/>
    <b v="0"/>
    <s v="publishing/translations"/>
    <n v="2.9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0-12T21:30:44"/>
    <n v="1444685444"/>
    <x v="1457"/>
    <b v="0"/>
    <n v="0"/>
    <b v="0"/>
    <s v="publishing/translations"/>
    <n v="0"/>
    <s v="No pledge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7-11T16:56:00"/>
    <n v="1405097760"/>
    <x v="1458"/>
    <b v="0"/>
    <n v="0"/>
    <b v="0"/>
    <s v="publishing/translations"/>
    <n v="0"/>
    <s v="No pledge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1-04T04:54:56"/>
    <n v="1446612896"/>
    <x v="1459"/>
    <b v="0"/>
    <n v="0"/>
    <b v="0"/>
    <s v="publishing/translations"/>
    <n v="0"/>
    <s v="No pledge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0-03T21:31:38"/>
    <n v="1412371898"/>
    <x v="1460"/>
    <b v="0"/>
    <n v="0"/>
    <b v="0"/>
    <s v="publishing/translations"/>
    <n v="0"/>
    <s v="No pledge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09-17T15:29:14"/>
    <n v="1410967754"/>
    <x v="1461"/>
    <b v="1"/>
    <n v="340"/>
    <b v="1"/>
    <s v="publishing/radio &amp; podcasts"/>
    <n v="101.24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3-11T15:54:31"/>
    <n v="1363017271"/>
    <x v="1462"/>
    <b v="1"/>
    <n v="150"/>
    <b v="1"/>
    <s v="publishing/radio &amp; podcasts"/>
    <n v="108.52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2-21T21:52:18"/>
    <n v="1361483538"/>
    <x v="1463"/>
    <b v="1"/>
    <n v="25"/>
    <b v="1"/>
    <s v="publishing/radio &amp; podcasts"/>
    <n v="147.66999999999999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1-17T15:52:38"/>
    <n v="1358437958"/>
    <x v="1464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2-20T17:37:32"/>
    <n v="1329759452"/>
    <x v="1465"/>
    <b v="1"/>
    <n v="2602"/>
    <b v="1"/>
    <s v="publishing/radio &amp; podcasts"/>
    <n v="456.41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5-12-02T04:07:46"/>
    <n v="1449029266"/>
    <x v="1466"/>
    <b v="1"/>
    <n v="248"/>
    <b v="1"/>
    <s v="publishing/radio &amp; podcasts"/>
    <n v="107.8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1-25T19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4-13T00:20:49"/>
    <n v="1302654049"/>
    <x v="1468"/>
    <b v="1"/>
    <n v="293"/>
    <b v="1"/>
    <s v="publishing/radio &amp; podcasts"/>
    <n v="102.37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1-16T14:21:49"/>
    <n v="1358346109"/>
    <x v="1469"/>
    <b v="1"/>
    <n v="321"/>
    <b v="1"/>
    <s v="publishing/radio &amp; podcasts"/>
    <n v="108.42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07T19:51:03"/>
    <n v="1354909863"/>
    <x v="1470"/>
    <b v="1"/>
    <n v="81"/>
    <b v="1"/>
    <s v="publishing/radio &amp; podcasts"/>
    <n v="125.1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3-10T22:58:54"/>
    <n v="1426028334"/>
    <x v="1471"/>
    <b v="1"/>
    <n v="343"/>
    <b v="1"/>
    <s v="publishing/radio &amp; podcasts"/>
    <n v="103.8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09-16T13:01:43"/>
    <n v="1379336503"/>
    <x v="1472"/>
    <b v="1"/>
    <n v="336"/>
    <b v="1"/>
    <s v="publishing/radio &amp; podcasts"/>
    <n v="138.6999999999999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d v="2012-01-31T23:30:39"/>
    <n v="1328052639"/>
    <x v="1473"/>
    <b v="1"/>
    <n v="47"/>
    <b v="1"/>
    <s v="publishing/radio &amp; podcasts"/>
    <n v="120.52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8-14T17:28:12"/>
    <n v="1376501292"/>
    <x v="1474"/>
    <b v="1"/>
    <n v="76"/>
    <b v="1"/>
    <s v="publishing/radio &amp; podcasts"/>
    <n v="112.2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1-17T17:21:03"/>
    <n v="1416244863"/>
    <x v="1475"/>
    <b v="1"/>
    <n v="441"/>
    <b v="1"/>
    <s v="publishing/radio &amp; podcasts"/>
    <n v="188.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8-11T01:00:22"/>
    <n v="1313024422"/>
    <x v="1476"/>
    <b v="1"/>
    <n v="916"/>
    <b v="1"/>
    <s v="publishing/radio &amp; podcasts"/>
    <n v="661.55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0-24T14:46:44"/>
    <n v="1319467604"/>
    <x v="1477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4-30T20:55:13"/>
    <n v="1367355313"/>
    <x v="1478"/>
    <b v="1"/>
    <n v="20242"/>
    <b v="1"/>
    <s v="publishing/radio &amp; podcasts"/>
    <n v="1181.60999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4-25T17:53:09"/>
    <n v="1398448389"/>
    <x v="1479"/>
    <b v="1"/>
    <n v="71"/>
    <b v="1"/>
    <s v="publishing/radio &amp; podcasts"/>
    <n v="137.38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09T22:24:59"/>
    <n v="1373408699"/>
    <x v="1480"/>
    <b v="1"/>
    <n v="635"/>
    <b v="1"/>
    <s v="publishing/radio &amp; podcasts"/>
    <n v="117.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0-03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8-15T20:35:36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6-27T04:37:55"/>
    <n v="1467002275"/>
    <x v="1483"/>
    <b v="0"/>
    <n v="2"/>
    <b v="0"/>
    <s v="publishing/fiction"/>
    <n v="0.7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5-24T04:49:23"/>
    <n v="1337834963"/>
    <x v="1484"/>
    <b v="0"/>
    <n v="0"/>
    <b v="0"/>
    <s v="publishing/fiction"/>
    <n v="0"/>
    <s v="No pledges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5-06T19:06:13"/>
    <n v="1430939173"/>
    <x v="1485"/>
    <b v="0"/>
    <n v="3"/>
    <b v="0"/>
    <s v="publishing/fiction"/>
    <n v="2.24000000000000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1-28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7-03T22:01:11"/>
    <n v="1467583271"/>
    <x v="1487"/>
    <b v="0"/>
    <n v="0"/>
    <b v="0"/>
    <s v="publishing/fiction"/>
    <n v="0"/>
    <s v="No pledges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3-12-06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0-16T14:40:52"/>
    <n v="1350398452"/>
    <x v="1489"/>
    <b v="0"/>
    <n v="0"/>
    <b v="0"/>
    <s v="publishing/fiction"/>
    <n v="0"/>
    <s v="No pledges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09-03T13:27:54"/>
    <n v="1378214874"/>
    <x v="1490"/>
    <b v="0"/>
    <n v="19"/>
    <b v="0"/>
    <s v="publishing/fiction"/>
    <n v="30.86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4-12-18T17:07:23"/>
    <n v="1418922443"/>
    <x v="1491"/>
    <b v="0"/>
    <n v="1"/>
    <b v="0"/>
    <s v="publishing/fiction"/>
    <n v="8.33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5-19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5-17T20:47:55"/>
    <n v="1368823675"/>
    <x v="1493"/>
    <b v="0"/>
    <n v="0"/>
    <b v="0"/>
    <s v="publishing/fiction"/>
    <n v="0"/>
    <s v="No pledges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3-04T17:20:13"/>
    <n v="1425489613"/>
    <x v="1494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7-28T18:57:11"/>
    <n v="1311879431"/>
    <x v="1495"/>
    <b v="0"/>
    <n v="0"/>
    <b v="0"/>
    <s v="publishing/fiction"/>
    <n v="0"/>
    <s v="No pledges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7-18T11:24:19"/>
    <n v="1405682659"/>
    <x v="1496"/>
    <b v="0"/>
    <n v="0"/>
    <b v="0"/>
    <s v="publishing/fiction"/>
    <n v="0"/>
    <s v="No pledges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6-19T15:25:22"/>
    <n v="1371655522"/>
    <x v="1497"/>
    <b v="0"/>
    <n v="1"/>
    <b v="0"/>
    <s v="publishing/fiction"/>
    <n v="0.0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7-20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6-06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4-01T21:42:37"/>
    <n v="1364852557"/>
    <x v="1500"/>
    <b v="0"/>
    <n v="15"/>
    <b v="0"/>
    <s v="publishing/fiction"/>
    <n v="25.04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6-08T14:00:23"/>
    <n v="1433772023"/>
    <x v="1501"/>
    <b v="1"/>
    <n v="885"/>
    <b v="1"/>
    <s v="photography/photobooks"/>
    <n v="166.3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2-26T13:01:20"/>
    <n v="1456491680"/>
    <x v="1502"/>
    <b v="1"/>
    <n v="329"/>
    <b v="1"/>
    <s v="photography/photobooks"/>
    <n v="101.4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08-24T08:20:01"/>
    <n v="1472026801"/>
    <x v="1503"/>
    <b v="1"/>
    <n v="71"/>
    <b v="1"/>
    <s v="photography/photobooks"/>
    <n v="107.89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5-13T15:47:04"/>
    <n v="1399996024"/>
    <x v="1504"/>
    <b v="1"/>
    <n v="269"/>
    <b v="1"/>
    <s v="photography/photobooks"/>
    <n v="277.94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2-14T10:38:23"/>
    <n v="1455446303"/>
    <x v="1505"/>
    <b v="1"/>
    <n v="345"/>
    <b v="1"/>
    <s v="photography/photobooks"/>
    <n v="103.58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6-24T18:51:44"/>
    <n v="1403635904"/>
    <x v="1506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3-17T10:48:29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5-27T14:44:41"/>
    <n v="1401201881"/>
    <x v="1508"/>
    <b v="1"/>
    <n v="211"/>
    <b v="1"/>
    <s v="photography/photobooks"/>
    <n v="110.76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1-16T12:48:05"/>
    <n v="1484570885"/>
    <x v="1509"/>
    <b v="1"/>
    <n v="196"/>
    <b v="1"/>
    <s v="photography/photobooks"/>
    <n v="123.6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6-19T09:14:38"/>
    <n v="1403169278"/>
    <x v="1510"/>
    <b v="1"/>
    <n v="405"/>
    <b v="1"/>
    <s v="photography/photobooks"/>
    <n v="101.04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0-19T14:00:04"/>
    <n v="1445263204"/>
    <x v="1511"/>
    <b v="1"/>
    <n v="206"/>
    <b v="1"/>
    <s v="photography/photobooks"/>
    <n v="111.79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1-06T16:25:39"/>
    <n v="1483719939"/>
    <x v="1512"/>
    <b v="1"/>
    <n v="335"/>
    <b v="1"/>
    <s v="photography/photobooks"/>
    <n v="558.77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6-16T15:17:46"/>
    <n v="1402931866"/>
    <x v="1513"/>
    <b v="1"/>
    <n v="215"/>
    <b v="1"/>
    <s v="photography/photobooks"/>
    <n v="150.02000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8-18T14:20:40"/>
    <n v="1439907640"/>
    <x v="1514"/>
    <b v="1"/>
    <n v="176"/>
    <b v="1"/>
    <s v="photography/photobooks"/>
    <n v="106.48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2-15T06:04:57"/>
    <n v="1455516297"/>
    <x v="1515"/>
    <b v="1"/>
    <n v="555"/>
    <b v="1"/>
    <s v="photography/photobooks"/>
    <n v="157.1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09-06T11:11:32"/>
    <n v="1473160292"/>
    <x v="1516"/>
    <b v="1"/>
    <n v="116"/>
    <b v="1"/>
    <s v="photography/photobooks"/>
    <n v="108.6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1-05T13:35:53"/>
    <n v="1415194553"/>
    <x v="1517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01T19:40:52"/>
    <n v="1398973252"/>
    <x v="1518"/>
    <b v="1"/>
    <n v="236"/>
    <b v="1"/>
    <s v="photography/photobooks"/>
    <n v="205.37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5-23T17:48:03"/>
    <n v="1400867283"/>
    <x v="1519"/>
    <b v="1"/>
    <n v="145"/>
    <b v="1"/>
    <s v="photography/photobooks"/>
    <n v="103.36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1-12T20:35:13"/>
    <n v="1415824513"/>
    <x v="1520"/>
    <b v="1"/>
    <n v="167"/>
    <b v="1"/>
    <s v="photography/photobooks"/>
    <n v="103.47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5-03T04:01:31"/>
    <n v="1462248091"/>
    <x v="1521"/>
    <b v="1"/>
    <n v="235"/>
    <b v="1"/>
    <s v="photography/photobooks"/>
    <n v="106.81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09-17T19:55:39"/>
    <n v="1410983739"/>
    <x v="1522"/>
    <b v="1"/>
    <n v="452"/>
    <b v="1"/>
    <s v="photography/photobooks"/>
    <n v="138.9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1-21T18:01:56"/>
    <n v="1416592916"/>
    <x v="1523"/>
    <b v="1"/>
    <n v="241"/>
    <b v="1"/>
    <s v="photography/photobooks"/>
    <n v="124.84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1-21T12:01:3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7-19T16:52:18"/>
    <n v="1468947138"/>
    <x v="1525"/>
    <b v="1"/>
    <n v="140"/>
    <b v="1"/>
    <s v="photography/photobooks"/>
    <n v="174.01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5-12-01T06:37:27"/>
    <n v="1448951847"/>
    <x v="1526"/>
    <b v="1"/>
    <n v="280"/>
    <b v="1"/>
    <s v="photography/photobooks"/>
    <n v="120.3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2-14T14:24:46"/>
    <n v="1487082286"/>
    <x v="1527"/>
    <b v="1"/>
    <n v="70"/>
    <b v="1"/>
    <s v="photography/photobooks"/>
    <n v="110.44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01T17:35:22"/>
    <n v="1483292122"/>
    <x v="1528"/>
    <b v="1"/>
    <n v="160"/>
    <b v="1"/>
    <s v="photography/photobooks"/>
    <n v="281.57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2-17T15:05:20"/>
    <n v="1424185520"/>
    <x v="1529"/>
    <b v="1"/>
    <n v="141"/>
    <b v="1"/>
    <s v="photography/photobooks"/>
    <n v="100.68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09-28T18:24:55"/>
    <n v="1443464695"/>
    <x v="1530"/>
    <b v="1"/>
    <n v="874"/>
    <b v="1"/>
    <s v="photography/photobooks"/>
    <n v="134.83000000000001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0-29T19:15:26"/>
    <n v="1414610126"/>
    <x v="1531"/>
    <b v="1"/>
    <n v="73"/>
    <b v="1"/>
    <s v="photography/photobooks"/>
    <n v="175.9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1-22T11:24:25"/>
    <n v="1453461865"/>
    <x v="1532"/>
    <b v="1"/>
    <n v="294"/>
    <b v="1"/>
    <s v="photography/photobooks"/>
    <n v="484.0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3-14T00:02:57"/>
    <n v="1457913777"/>
    <x v="1533"/>
    <b v="1"/>
    <n v="740"/>
    <b v="1"/>
    <s v="photography/photobooks"/>
    <n v="145.13999999999999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8-05T16:11:02"/>
    <n v="1438791062"/>
    <x v="1534"/>
    <b v="1"/>
    <n v="369"/>
    <b v="1"/>
    <s v="photography/photobooks"/>
    <n v="417.7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4-24T19:53:51"/>
    <n v="1461527631"/>
    <x v="1535"/>
    <b v="1"/>
    <n v="110"/>
    <b v="1"/>
    <s v="photography/photobooks"/>
    <n v="132.43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7-28T19:15:10"/>
    <n v="1438110910"/>
    <x v="1536"/>
    <b v="1"/>
    <n v="455"/>
    <b v="1"/>
    <s v="photography/photobooks"/>
    <n v="250.31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7-01T07:33:47"/>
    <n v="1467358427"/>
    <x v="153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4-12-08T18:46:10"/>
    <n v="1418064370"/>
    <x v="1538"/>
    <b v="1"/>
    <n v="46"/>
    <b v="1"/>
    <s v="photography/photobooks"/>
    <n v="102.6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6-12-01T22:03:39"/>
    <n v="1480629819"/>
    <x v="1539"/>
    <b v="0"/>
    <n v="284"/>
    <b v="1"/>
    <s v="photography/photobooks"/>
    <n v="135.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0-27T00:10:16"/>
    <n v="1414368616"/>
    <x v="1540"/>
    <b v="1"/>
    <n v="98"/>
    <b v="1"/>
    <s v="photography/photobooks"/>
    <n v="117.8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01T17:05:38"/>
    <n v="1417453538"/>
    <x v="1541"/>
    <b v="0"/>
    <n v="2"/>
    <b v="0"/>
    <s v="photography/nature"/>
    <n v="0.0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15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0-23T12:13:54"/>
    <n v="1414066434"/>
    <x v="1543"/>
    <b v="0"/>
    <n v="1"/>
    <b v="0"/>
    <s v="photography/nature"/>
    <n v="0.4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2-18T01:13:44"/>
    <n v="1424222024"/>
    <x v="1544"/>
    <b v="0"/>
    <n v="0"/>
    <b v="0"/>
    <s v="photography/nature"/>
    <n v="0"/>
    <s v="No pledges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1-27T21:13:54"/>
    <n v="1422393234"/>
    <x v="1545"/>
    <b v="0"/>
    <n v="1"/>
    <b v="0"/>
    <s v="photography/nature"/>
    <n v="0.03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7-19T05:06:39"/>
    <n v="1405746399"/>
    <x v="1546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16T10:14:42"/>
    <n v="1487240082"/>
    <x v="1547"/>
    <b v="0"/>
    <n v="0"/>
    <b v="0"/>
    <s v="photography/nature"/>
    <n v="0"/>
    <s v="No pledges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0-09T21:10:20"/>
    <n v="1444425020"/>
    <x v="1548"/>
    <b v="0"/>
    <n v="1"/>
    <b v="0"/>
    <s v="photography/nature"/>
    <n v="8.57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0-04T03:15: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4-12T10:47:14"/>
    <n v="1460458034"/>
    <x v="1550"/>
    <b v="0"/>
    <n v="7"/>
    <b v="0"/>
    <s v="photography/nature"/>
    <n v="13.47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4-27T19:47:19"/>
    <n v="1430164039"/>
    <x v="1551"/>
    <b v="0"/>
    <n v="0"/>
    <b v="0"/>
    <s v="photography/nature"/>
    <n v="0"/>
    <s v="No pledges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10T16:31:48"/>
    <n v="1410366708"/>
    <x v="341"/>
    <b v="0"/>
    <n v="16"/>
    <b v="0"/>
    <s v="photography/nature"/>
    <n v="49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8-03T06:47:27"/>
    <n v="1438584447"/>
    <x v="1552"/>
    <b v="0"/>
    <n v="0"/>
    <b v="0"/>
    <s v="photography/nature"/>
    <n v="0"/>
    <s v="No pledges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7-03T06:03:10"/>
    <n v="1435903390"/>
    <x v="1553"/>
    <b v="0"/>
    <n v="0"/>
    <b v="0"/>
    <s v="photography/nature"/>
    <n v="0"/>
    <s v="No pledges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8-25T14:43:52"/>
    <n v="1440513832"/>
    <x v="1554"/>
    <b v="0"/>
    <n v="0"/>
    <b v="0"/>
    <s v="photography/nature"/>
    <n v="0"/>
    <s v="No pledges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6-04T03:40:24"/>
    <n v="1465011624"/>
    <x v="1555"/>
    <b v="0"/>
    <n v="12"/>
    <b v="0"/>
    <s v="photography/nature"/>
    <n v="45.1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8-20T15:40:33"/>
    <n v="1408549233"/>
    <x v="1556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6-30T09:32:39"/>
    <n v="1435656759"/>
    <x v="1557"/>
    <b v="0"/>
    <n v="3"/>
    <b v="0"/>
    <s v="photography/nature"/>
    <n v="4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14T01:16:39"/>
    <n v="1428974199"/>
    <x v="1558"/>
    <b v="0"/>
    <n v="1"/>
    <b v="0"/>
    <s v="photography/nature"/>
    <n v="0.3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0-24T00:29:53"/>
    <n v="1414110593"/>
    <x v="1559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0-08T01:00:03"/>
    <n v="1381194003"/>
    <x v="1560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09-23T13:35:16"/>
    <n v="1253712916"/>
    <x v="1561"/>
    <b v="0"/>
    <n v="0"/>
    <b v="0"/>
    <s v="publishing/art books"/>
    <n v="0"/>
    <s v="No pledge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1-13T17:49:11"/>
    <n v="1389635351"/>
    <x v="1562"/>
    <b v="0"/>
    <n v="2"/>
    <b v="0"/>
    <s v="publishing/art books"/>
    <n v="1.4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4-27T08:48:29"/>
    <n v="1430124509"/>
    <x v="1563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5-09T17:31:01"/>
    <n v="1304962261"/>
    <x v="1564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6-28T22:00:04"/>
    <n v="1467151204"/>
    <x v="1565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01T22:29:05"/>
    <n v="1391293745"/>
    <x v="1566"/>
    <b v="0"/>
    <n v="13"/>
    <b v="0"/>
    <s v="publishing/art books"/>
    <n v="4.1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1-19T01:29:45"/>
    <n v="1416360585"/>
    <x v="1567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s v="US"/>
    <s v="USD"/>
    <n v="1369498714"/>
    <d v="2013-04-25T16:18:34"/>
    <n v="1366906714"/>
    <x v="1568"/>
    <b v="0"/>
    <n v="0"/>
    <b v="0"/>
    <s v="publishing/art books"/>
    <n v="0"/>
    <s v="No pledge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3-09T19:31:22"/>
    <n v="1457551882"/>
    <x v="1569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5-20T18:28:03"/>
    <n v="1432146483"/>
    <x v="1570"/>
    <b v="0"/>
    <n v="4"/>
    <b v="0"/>
    <s v="publishing/art books"/>
    <n v="0.66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04T00:47:39"/>
    <n v="1454546859"/>
    <x v="1571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2-20T00:00:02"/>
    <n v="1487548802"/>
    <x v="1572"/>
    <b v="0"/>
    <n v="3"/>
    <b v="0"/>
    <s v="publishing/art books"/>
    <n v="2.48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1-13T22:15:29"/>
    <n v="1421187329"/>
    <x v="1573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6-09T12:34:56"/>
    <n v="1402317296"/>
    <x v="1574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5-16T21:06:08"/>
    <n v="1431810368"/>
    <x v="1575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5-25T20:20:48"/>
    <n v="1337977248"/>
    <x v="1576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8-09T01:34:51"/>
    <n v="1281317691"/>
    <x v="1577"/>
    <b v="0"/>
    <n v="4"/>
    <b v="0"/>
    <s v="publishing/art books"/>
    <n v="10.8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7-26T23:54:51"/>
    <n v="1374882891"/>
    <x v="1578"/>
    <b v="0"/>
    <n v="2"/>
    <b v="0"/>
    <s v="publishing/art books"/>
    <n v="0.8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3-22T01:12:06"/>
    <n v="1332378726"/>
    <x v="1579"/>
    <b v="0"/>
    <n v="0"/>
    <b v="0"/>
    <s v="publishing/art books"/>
    <n v="0"/>
    <s v="No pledge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1-17T10:46:30"/>
    <n v="1447757190"/>
    <x v="158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08-30T18:57:33"/>
    <n v="1440961053"/>
    <x v="1581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8-26T21:43:11"/>
    <n v="1409089391"/>
    <x v="1582"/>
    <b v="0"/>
    <n v="1"/>
    <b v="0"/>
    <s v="photography/places"/>
    <n v="0.08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20T15:35:01"/>
    <n v="1400600101"/>
    <x v="1583"/>
    <b v="0"/>
    <n v="0"/>
    <b v="0"/>
    <s v="photography/places"/>
    <n v="0"/>
    <s v="No pledg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03T21:29:28"/>
    <n v="1480800568"/>
    <x v="1584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3-06T02:30:22"/>
    <n v="1425609022"/>
    <x v="1585"/>
    <b v="0"/>
    <n v="0"/>
    <b v="0"/>
    <s v="photography/places"/>
    <n v="0"/>
    <s v="No pledg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1-13T22:49:25"/>
    <n v="1415918965"/>
    <x v="1586"/>
    <b v="0"/>
    <n v="1"/>
    <b v="0"/>
    <s v="photography/places"/>
    <n v="0.01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01T05:59:59"/>
    <n v="1420091999"/>
    <x v="1587"/>
    <b v="0"/>
    <n v="0"/>
    <b v="0"/>
    <s v="photography/places"/>
    <n v="0"/>
    <s v="No pledg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09-09T23:38:06"/>
    <n v="1441841886"/>
    <x v="1588"/>
    <b v="0"/>
    <n v="0"/>
    <b v="0"/>
    <s v="photography/places"/>
    <n v="0"/>
    <s v="No pledges"/>
    <x v="8"/>
    <s v="places"/>
  </r>
  <r>
    <n v="1590"/>
    <s v="An Italian Adventure"/>
    <s v="Discover Italy through photography."/>
    <n v="60000"/>
    <n v="1020"/>
    <x v="2"/>
    <s v="IT"/>
    <s v="EUR"/>
    <n v="1443040464"/>
    <d v="2015-08-24T20:34:24"/>
    <n v="1440448464"/>
    <x v="1589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3-04T17:25:41"/>
    <n v="1457112341"/>
    <x v="1590"/>
    <b v="0"/>
    <n v="92"/>
    <b v="0"/>
    <s v="photography/places"/>
    <n v="29.23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2-11T01:44:45"/>
    <n v="1423619085"/>
    <x v="1591"/>
    <b v="0"/>
    <n v="0"/>
    <b v="0"/>
    <s v="photography/places"/>
    <n v="0"/>
    <s v="No pledg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1-29T20:17:35"/>
    <n v="1422562655"/>
    <x v="1592"/>
    <b v="0"/>
    <n v="3"/>
    <b v="0"/>
    <s v="photography/places"/>
    <n v="0.0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3-16T17:06:22"/>
    <n v="1458147982"/>
    <x v="1593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5-21T01:12:08"/>
    <n v="1400634728"/>
    <x v="1594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0-29T10:19:29"/>
    <n v="1414577969"/>
    <x v="1595"/>
    <b v="0"/>
    <n v="3"/>
    <b v="0"/>
    <s v="photography/places"/>
    <n v="2.31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8-21T08:29:57"/>
    <n v="1471768197"/>
    <x v="1596"/>
    <b v="0"/>
    <n v="0"/>
    <b v="0"/>
    <s v="photography/places"/>
    <n v="0"/>
    <s v="No pledg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5-27T16:00:58"/>
    <n v="1432742458"/>
    <x v="1597"/>
    <b v="0"/>
    <n v="1"/>
    <b v="0"/>
    <s v="photography/places"/>
    <n v="0.1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3-09T12:56:16"/>
    <n v="1457528176"/>
    <x v="1598"/>
    <b v="0"/>
    <n v="0"/>
    <b v="0"/>
    <s v="photography/places"/>
    <n v="0"/>
    <s v="No pledg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6-01T01:22:32"/>
    <n v="1401585752"/>
    <x v="1599"/>
    <b v="0"/>
    <n v="9"/>
    <b v="0"/>
    <s v="photography/places"/>
    <n v="7.34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4-05T02:13:53"/>
    <n v="1301969633"/>
    <x v="1600"/>
    <b v="0"/>
    <n v="56"/>
    <b v="1"/>
    <s v="music/rock"/>
    <n v="108.25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09-02T07:08:37"/>
    <n v="1314947317"/>
    <x v="1601"/>
    <b v="0"/>
    <n v="32"/>
    <b v="1"/>
    <s v="music/rock"/>
    <n v="100.1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1-11-29T04:04:19"/>
    <n v="1322539459"/>
    <x v="1602"/>
    <b v="0"/>
    <n v="30"/>
    <b v="1"/>
    <s v="music/rock"/>
    <n v="100.03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2-06T20:17:15"/>
    <n v="1328559435"/>
    <x v="1603"/>
    <b v="0"/>
    <n v="70"/>
    <b v="1"/>
    <s v="music/rock"/>
    <n v="122.11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7-23T00:18:33"/>
    <n v="1311380313"/>
    <x v="1604"/>
    <b v="0"/>
    <n v="44"/>
    <b v="1"/>
    <s v="music/rock"/>
    <n v="100.69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0-12-24T02:40:38"/>
    <n v="1293158438"/>
    <x v="1605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5-24T19:24:11"/>
    <n v="1337887451"/>
    <x v="1606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3-11-29T19:56:26"/>
    <n v="1385754986"/>
    <x v="1607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09-10T00:01:49"/>
    <n v="1315612909"/>
    <x v="1608"/>
    <b v="0"/>
    <n v="4"/>
    <b v="1"/>
    <s v="music/rock"/>
    <n v="118.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1-15T22:11:50"/>
    <n v="1353017510"/>
    <x v="1609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5-15T00:00:32"/>
    <n v="1368576032"/>
    <x v="1610"/>
    <b v="0"/>
    <n v="27"/>
    <b v="1"/>
    <s v="music/rock"/>
    <n v="125.13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2-12-03T20:59:44"/>
    <n v="1354568384"/>
    <x v="1611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6-22T01:40:02"/>
    <n v="1340329202"/>
    <x v="1612"/>
    <b v="0"/>
    <n v="26"/>
    <b v="1"/>
    <s v="music/rock"/>
    <n v="101.5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6-04T23:32:49"/>
    <n v="1401924769"/>
    <x v="1613"/>
    <b v="0"/>
    <n v="77"/>
    <b v="1"/>
    <s v="music/rock"/>
    <n v="102.7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0-29T01:13:16"/>
    <n v="1319850796"/>
    <x v="1614"/>
    <b v="0"/>
    <n v="136"/>
    <b v="1"/>
    <s v="music/rock"/>
    <n v="114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0-12T17:10:21"/>
    <n v="1350061821"/>
    <x v="1615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09-29T15:56:28"/>
    <n v="1380470188"/>
    <x v="1616"/>
    <b v="0"/>
    <n v="158"/>
    <b v="1"/>
    <s v="music/rock"/>
    <n v="145.86000000000001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1-27T15:42:15"/>
    <n v="1359301335"/>
    <x v="1617"/>
    <b v="0"/>
    <n v="27"/>
    <b v="1"/>
    <s v="music/rock"/>
    <n v="105.0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8-25T04:28:06"/>
    <n v="1408940886"/>
    <x v="1618"/>
    <b v="0"/>
    <n v="23"/>
    <b v="1"/>
    <s v="music/rock"/>
    <n v="133.3300000000000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16T08:09:00"/>
    <n v="1361002140"/>
    <x v="1619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4-04T14:33:35"/>
    <n v="1333550015"/>
    <x v="1620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1-07T07:04:34"/>
    <n v="1415343874"/>
    <x v="1621"/>
    <b v="0"/>
    <n v="65"/>
    <b v="1"/>
    <s v="music/rock"/>
    <n v="101.7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6-28T16:31:29"/>
    <n v="1372437089"/>
    <x v="1622"/>
    <b v="0"/>
    <n v="18"/>
    <b v="1"/>
    <s v="music/rock"/>
    <n v="101.07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2-11-30T08:48:55"/>
    <n v="1354265335"/>
    <x v="1623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8-14T16:47:33"/>
    <n v="1344962853"/>
    <x v="1624"/>
    <b v="0"/>
    <n v="104"/>
    <b v="1"/>
    <s v="music/rock"/>
    <n v="155.3300000000000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1-01T20:21:07"/>
    <n v="1383337267"/>
    <x v="1625"/>
    <b v="0"/>
    <n v="108"/>
    <b v="1"/>
    <s v="music/rock"/>
    <n v="101.19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0-23T16:58:09"/>
    <n v="1351011489"/>
    <x v="1626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5-15T17:41:22"/>
    <n v="1400175682"/>
    <x v="1627"/>
    <b v="0"/>
    <n v="88"/>
    <b v="1"/>
    <s v="music/rock"/>
    <n v="100.93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1-06T20:48:53"/>
    <n v="1389041333"/>
    <x v="1628"/>
    <b v="0"/>
    <n v="82"/>
    <b v="1"/>
    <s v="music/rock"/>
    <n v="103.67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1-31T20:06:15"/>
    <n v="1328040375"/>
    <x v="1629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09-12T20:37:41"/>
    <n v="1347482261"/>
    <x v="1630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7-26T08:10:54"/>
    <n v="1311667854"/>
    <x v="1631"/>
    <b v="0"/>
    <n v="47"/>
    <b v="1"/>
    <s v="music/rock"/>
    <n v="101.63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1-12-19T21:12:36"/>
    <n v="1324329156"/>
    <x v="1632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4-25T04:33:21"/>
    <n v="1303706001"/>
    <x v="1633"/>
    <b v="0"/>
    <n v="32"/>
    <b v="1"/>
    <s v="music/rock"/>
    <n v="100.5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5-12T20:51:01"/>
    <n v="1463086261"/>
    <x v="1634"/>
    <b v="0"/>
    <n v="37"/>
    <b v="1"/>
    <s v="music/rock"/>
    <n v="125.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4-30T02:04:48"/>
    <n v="1304129088"/>
    <x v="1635"/>
    <b v="0"/>
    <n v="87"/>
    <b v="1"/>
    <s v="music/rock"/>
    <n v="10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1-05T18:02:20"/>
    <n v="1257444140"/>
    <x v="1636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1-14T16:29:28"/>
    <n v="1358180968"/>
    <x v="1637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2-02T15:39:25"/>
    <n v="1328197165"/>
    <x v="1638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7-20T05:32:35"/>
    <n v="1279603955"/>
    <x v="1639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1-19T14:19:04"/>
    <n v="1416406744"/>
    <x v="1640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5-25T00:35:27"/>
    <n v="1306283727"/>
    <x v="1641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8-25T19:46:52"/>
    <n v="1345924012"/>
    <x v="1642"/>
    <b v="0"/>
    <n v="37"/>
    <b v="1"/>
    <s v="music/pop"/>
    <n v="124.7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09-23T01:26:00"/>
    <n v="1348363560"/>
    <x v="1643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04T14:49:00"/>
    <n v="1378306140"/>
    <x v="1644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7-13T10:48:23"/>
    <n v="1405248503"/>
    <x v="1645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5-10T09:49:37"/>
    <n v="1336643377"/>
    <x v="1646"/>
    <b v="0"/>
    <n v="46"/>
    <b v="1"/>
    <s v="music/pop"/>
    <n v="104.72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2-18T16:54:42"/>
    <n v="1298048082"/>
    <x v="1647"/>
    <b v="0"/>
    <n v="90"/>
    <b v="1"/>
    <s v="music/pop"/>
    <n v="125.26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4-08T16:25:55"/>
    <n v="1396974355"/>
    <x v="1648"/>
    <b v="0"/>
    <n v="81"/>
    <b v="1"/>
    <s v="music/pop"/>
    <n v="100.5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09-09T10:27:17"/>
    <n v="1378722437"/>
    <x v="1649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3-23T21:37:00"/>
    <n v="1300916220"/>
    <x v="165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0-25T11:49:53"/>
    <n v="1382701793"/>
    <x v="1651"/>
    <b v="0"/>
    <n v="70"/>
    <b v="1"/>
    <s v="music/pop"/>
    <n v="100.6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3-24T20:01:36"/>
    <n v="1300996896"/>
    <x v="1652"/>
    <b v="0"/>
    <n v="168"/>
    <b v="1"/>
    <s v="music/pop"/>
    <n v="174.23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3-19T21:22:40"/>
    <n v="1332192160"/>
    <x v="1653"/>
    <b v="0"/>
    <n v="34"/>
    <b v="1"/>
    <s v="music/pop"/>
    <n v="119.91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3-06T19:00:20"/>
    <n v="1331060420"/>
    <x v="1654"/>
    <b v="0"/>
    <n v="48"/>
    <b v="1"/>
    <s v="music/pop"/>
    <n v="142.8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1-13T22:17:32"/>
    <n v="1352845052"/>
    <x v="1655"/>
    <b v="0"/>
    <n v="48"/>
    <b v="1"/>
    <s v="music/pop"/>
    <n v="100.33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4-24T18:46:08"/>
    <n v="1335293168"/>
    <x v="1656"/>
    <b v="0"/>
    <n v="221"/>
    <b v="1"/>
    <s v="music/pop"/>
    <n v="104.93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1-10T05:19:27"/>
    <n v="1352524767"/>
    <x v="1657"/>
    <b v="0"/>
    <n v="107"/>
    <b v="1"/>
    <s v="music/pop"/>
    <n v="132.22999999999999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1-18T21:55:21"/>
    <n v="1384811721"/>
    <x v="1658"/>
    <b v="0"/>
    <n v="45"/>
    <b v="1"/>
    <s v="music/pop"/>
    <n v="112.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3-30T16:39:10"/>
    <n v="1459355950"/>
    <x v="1659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5-12-05T23:57:11"/>
    <n v="1449359831"/>
    <x v="1660"/>
    <b v="0"/>
    <n v="101"/>
    <b v="1"/>
    <s v="music/pop"/>
    <n v="102.51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1-01T04:45:36"/>
    <n v="1320122736"/>
    <x v="1661"/>
    <b v="0"/>
    <n v="62"/>
    <b v="1"/>
    <s v="music/pop"/>
    <n v="102.6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02T00:31:47"/>
    <n v="1420158707"/>
    <x v="1662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1-31T18:16:58"/>
    <n v="1328033818"/>
    <x v="1663"/>
    <b v="0"/>
    <n v="89"/>
    <b v="1"/>
    <s v="music/pop"/>
    <n v="122.41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1-21T15:35:13"/>
    <n v="1295624113"/>
    <x v="1664"/>
    <b v="0"/>
    <n v="93"/>
    <b v="1"/>
    <s v="music/pop"/>
    <n v="119.4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2-26T06:04:33"/>
    <n v="1361858673"/>
    <x v="1665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2-12T01:41:38"/>
    <n v="1392169298"/>
    <x v="1666"/>
    <b v="0"/>
    <n v="82"/>
    <b v="1"/>
    <s v="music/pop"/>
    <n v="126.85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0-29T03:35:39"/>
    <n v="1319859339"/>
    <x v="1667"/>
    <b v="0"/>
    <n v="116"/>
    <b v="1"/>
    <s v="music/pop"/>
    <n v="102.64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4-01T21:14:36"/>
    <n v="1459545276"/>
    <x v="1668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5-15T22:19:59"/>
    <n v="1273961999"/>
    <x v="1669"/>
    <b v="0"/>
    <n v="23"/>
    <b v="1"/>
    <s v="music/pop"/>
    <n v="102.6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7-02T13:03:34"/>
    <n v="1467464614"/>
    <x v="1670"/>
    <b v="0"/>
    <n v="77"/>
    <b v="1"/>
    <s v="music/pop"/>
    <n v="100.67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5-05T15:45:30"/>
    <n v="1336232730"/>
    <x v="1671"/>
    <b v="0"/>
    <n v="49"/>
    <b v="1"/>
    <s v="music/pop"/>
    <n v="112.94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2-04T21:04:52"/>
    <n v="1423083892"/>
    <x v="1672"/>
    <b v="0"/>
    <n v="59"/>
    <b v="1"/>
    <s v="music/pop"/>
    <n v="128.1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7-18T14:31:46"/>
    <n v="1468852306"/>
    <x v="1673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09-16T17:35:40"/>
    <n v="1316194540"/>
    <x v="1674"/>
    <b v="0"/>
    <n v="34"/>
    <b v="1"/>
    <s v="music/pop"/>
    <n v="137.41999999999999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3-05T17:25:47"/>
    <n v="1330968347"/>
    <x v="1675"/>
    <b v="0"/>
    <n v="42"/>
    <b v="1"/>
    <s v="music/pop"/>
    <n v="115.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2-16T09:46:16"/>
    <n v="1455615976"/>
    <x v="1676"/>
    <b v="0"/>
    <n v="42"/>
    <b v="1"/>
    <s v="music/pop"/>
    <n v="111.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1-23T20:31:11"/>
    <n v="1390509071"/>
    <x v="1677"/>
    <b v="0"/>
    <n v="49"/>
    <b v="1"/>
    <s v="music/pop"/>
    <n v="118.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6-29T01:39:05"/>
    <n v="1309311545"/>
    <x v="1678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6-12T18:11:07"/>
    <n v="1402596667"/>
    <x v="1679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2-08T02:54:44"/>
    <n v="1486522484"/>
    <x v="1680"/>
    <b v="0"/>
    <n v="884"/>
    <b v="0"/>
    <s v="music/faith"/>
    <n v="101.42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2-13T05:07:40"/>
    <n v="1486962460"/>
    <x v="1681"/>
    <b v="0"/>
    <n v="0"/>
    <b v="0"/>
    <s v="music/faith"/>
    <n v="0"/>
    <s v="No pledges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3-14T18:45:38"/>
    <n v="1489517138"/>
    <x v="1682"/>
    <b v="0"/>
    <n v="10"/>
    <b v="0"/>
    <s v="music/faith"/>
    <n v="21.71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2-17T19:34:01"/>
    <n v="1487360041"/>
    <x v="1683"/>
    <b v="0"/>
    <n v="101"/>
    <b v="0"/>
    <s v="music/faith"/>
    <n v="109.13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2-22T06:00:23"/>
    <n v="1487743223"/>
    <x v="1684"/>
    <b v="0"/>
    <n v="15"/>
    <b v="0"/>
    <s v="music/faith"/>
    <n v="102.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2-26T20:15:19"/>
    <n v="1488140119"/>
    <x v="1685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3-08T01:07:25"/>
    <n v="1488935245"/>
    <x v="1686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3-10T12:49:54"/>
    <n v="1489150194"/>
    <x v="1687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2-14T22:37:10"/>
    <n v="1487111830"/>
    <x v="1688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3-07T10:20:42"/>
    <n v="1488882042"/>
    <x v="1689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3-01T16:50:08"/>
    <n v="1488387008"/>
    <x v="1690"/>
    <b v="0"/>
    <n v="38"/>
    <b v="0"/>
    <s v="music/faith"/>
    <n v="33.47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2-22T03:37:47"/>
    <n v="1487734667"/>
    <x v="1691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3-09T22:05:12"/>
    <n v="1489097112"/>
    <x v="1692"/>
    <b v="0"/>
    <n v="8"/>
    <b v="0"/>
    <s v="music/faith"/>
    <n v="9.33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2-25T16:04:34"/>
    <n v="1488038674"/>
    <x v="1693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3-07T00:45:14"/>
    <n v="1488847514"/>
    <x v="1694"/>
    <b v="0"/>
    <n v="23"/>
    <b v="0"/>
    <s v="music/faith"/>
    <n v="11.71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02T01:40:11"/>
    <n v="1488418811"/>
    <x v="1695"/>
    <b v="0"/>
    <n v="0"/>
    <b v="0"/>
    <s v="music/faith"/>
    <n v="0"/>
    <s v="No pledges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3-11T00:47:28"/>
    <n v="1489193248"/>
    <x v="1696"/>
    <b v="0"/>
    <n v="22"/>
    <b v="0"/>
    <s v="music/faith"/>
    <n v="20.2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02T04:59:20"/>
    <n v="1488430760"/>
    <x v="1697"/>
    <b v="0"/>
    <n v="0"/>
    <b v="0"/>
    <s v="music/faith"/>
    <n v="0"/>
    <s v="No pledges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3-12T20:44:05"/>
    <n v="1489351445"/>
    <x v="1698"/>
    <b v="0"/>
    <n v="4"/>
    <b v="0"/>
    <s v="music/faith"/>
    <n v="4.23000000000000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02T01:43:10"/>
    <n v="1488418990"/>
    <x v="1699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4-12-16T15:56:45"/>
    <n v="1418745405"/>
    <x v="1700"/>
    <b v="0"/>
    <n v="2"/>
    <b v="0"/>
    <s v="music/faith"/>
    <n v="0.2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2-28T20:52:30"/>
    <n v="1425156750"/>
    <x v="1701"/>
    <b v="0"/>
    <n v="1"/>
    <b v="0"/>
    <s v="music/faith"/>
    <n v="0.0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7-02T06:45:37"/>
    <n v="1435819537"/>
    <x v="1702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1-17T03:21:13"/>
    <n v="1421464873"/>
    <x v="1703"/>
    <b v="0"/>
    <n v="11"/>
    <b v="0"/>
    <s v="music/faith"/>
    <n v="65.099999999999994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8-29T00:24:06"/>
    <n v="1440807846"/>
    <x v="1704"/>
    <b v="0"/>
    <n v="0"/>
    <b v="0"/>
    <s v="music/faith"/>
    <n v="0"/>
    <s v="No pledge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6-24T07:21:12"/>
    <n v="1435130472"/>
    <x v="1705"/>
    <b v="0"/>
    <n v="0"/>
    <b v="0"/>
    <s v="music/faith"/>
    <n v="0"/>
    <s v="No pledges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2-27T17:18:15"/>
    <n v="1456593495"/>
    <x v="1706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3-22T20:48:26"/>
    <n v="1458679706"/>
    <x v="1707"/>
    <b v="0"/>
    <n v="0"/>
    <b v="0"/>
    <s v="music/faith"/>
    <n v="0"/>
    <s v="No pledges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7-21T13:31:54"/>
    <n v="1405949514"/>
    <x v="1708"/>
    <b v="0"/>
    <n v="4"/>
    <b v="0"/>
    <s v="music/faith"/>
    <n v="4.8600000000000003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5-12-03T14:11:28"/>
    <n v="1449151888"/>
    <x v="1709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8-01T15:30:34"/>
    <n v="1406907034"/>
    <x v="1710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5-01T21:55:53"/>
    <n v="1430517353"/>
    <x v="1711"/>
    <b v="0"/>
    <n v="0"/>
    <b v="0"/>
    <s v="music/faith"/>
    <n v="0"/>
    <s v="No pledges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09-05T19:13:32"/>
    <n v="1409944412"/>
    <x v="1712"/>
    <b v="0"/>
    <n v="1"/>
    <b v="0"/>
    <s v="music/faith"/>
    <n v="1.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4-01T22:02:41"/>
    <n v="1427925761"/>
    <x v="1713"/>
    <b v="0"/>
    <n v="17"/>
    <b v="0"/>
    <s v="music/faith"/>
    <n v="7.87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01T05:13:05"/>
    <n v="1425186785"/>
    <x v="1714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0-30T13:51:39"/>
    <n v="1477835499"/>
    <x v="1715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3-31T23:33:58"/>
    <n v="1459467238"/>
    <x v="1716"/>
    <b v="0"/>
    <n v="41"/>
    <b v="0"/>
    <s v="music/faith"/>
    <n v="42.7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d v="2016-03-31T14:39:09"/>
    <n v="1459435149"/>
    <x v="1717"/>
    <b v="0"/>
    <n v="2"/>
    <b v="0"/>
    <s v="music/faith"/>
    <n v="0.2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8-18T12:49:51"/>
    <n v="1408366191"/>
    <x v="1718"/>
    <b v="0"/>
    <n v="3"/>
    <b v="0"/>
    <s v="music/faith"/>
    <n v="0.88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0-10T18:47:51"/>
    <n v="1412966871"/>
    <x v="1719"/>
    <b v="0"/>
    <n v="8"/>
    <b v="0"/>
    <s v="music/faith"/>
    <n v="5.6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1-11T11:04:23"/>
    <n v="1447239863"/>
    <x v="1720"/>
    <b v="0"/>
    <n v="0"/>
    <b v="0"/>
    <s v="music/faith"/>
    <n v="0"/>
    <s v="No pledges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2-25T23:03:49"/>
    <n v="1456441429"/>
    <x v="1721"/>
    <b v="0"/>
    <n v="1"/>
    <b v="0"/>
    <s v="music/faith"/>
    <n v="0.03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5-05T19:48:35"/>
    <n v="1430855315"/>
    <x v="1722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09-30T22:22:42"/>
    <n v="1412115762"/>
    <x v="1723"/>
    <b v="0"/>
    <n v="4"/>
    <b v="0"/>
    <s v="music/faith"/>
    <n v="0.57999999999999996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7-25T23:14:09"/>
    <n v="1406330049"/>
    <x v="1724"/>
    <b v="0"/>
    <n v="9"/>
    <b v="0"/>
    <s v="music/faith"/>
    <n v="10.18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5-29T22:04:24"/>
    <n v="1401401064"/>
    <x v="1725"/>
    <b v="0"/>
    <n v="16"/>
    <b v="0"/>
    <s v="music/faith"/>
    <n v="33.7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2-09T22:16:17"/>
    <n v="1423520177"/>
    <x v="1726"/>
    <b v="0"/>
    <n v="1"/>
    <b v="0"/>
    <s v="music/faith"/>
    <n v="0.03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09-21T15:01:14"/>
    <n v="1442847674"/>
    <x v="1727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4-11T01:15:06"/>
    <n v="1460337306"/>
    <x v="1728"/>
    <b v="0"/>
    <n v="0"/>
    <b v="0"/>
    <s v="music/faith"/>
    <n v="0"/>
    <s v="No pledge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09-25T02:06:23"/>
    <n v="1443146783"/>
    <x v="1729"/>
    <b v="0"/>
    <n v="0"/>
    <b v="0"/>
    <s v="music/faith"/>
    <n v="0"/>
    <s v="No pledges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5-28T21:45:52"/>
    <n v="1432849552"/>
    <x v="1730"/>
    <b v="0"/>
    <n v="0"/>
    <b v="0"/>
    <s v="music/faith"/>
    <n v="0"/>
    <s v="No pledge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5-11-17T16:24:41"/>
    <n v="1447777481"/>
    <x v="1731"/>
    <b v="0"/>
    <n v="0"/>
    <b v="0"/>
    <s v="music/faith"/>
    <n v="0"/>
    <s v="No pledge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01T16:12:54"/>
    <n v="1472746374"/>
    <x v="1732"/>
    <b v="0"/>
    <n v="0"/>
    <b v="0"/>
    <s v="music/faith"/>
    <n v="0"/>
    <s v="No pledges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4-08T00:52:36"/>
    <n v="1428454356"/>
    <x v="1733"/>
    <b v="0"/>
    <n v="1"/>
    <b v="0"/>
    <s v="music/faith"/>
    <n v="0.0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7-08T19:32:25"/>
    <n v="1468006345"/>
    <x v="1734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0-09T20:40:33"/>
    <n v="1444423233"/>
    <x v="1735"/>
    <b v="0"/>
    <n v="1"/>
    <b v="0"/>
    <s v="music/faith"/>
    <n v="0.7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6-20T22:46:32"/>
    <n v="1434840392"/>
    <x v="1736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09-02T20:59:02"/>
    <n v="1409691542"/>
    <x v="1737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3-06T20:58:52"/>
    <n v="1457297932"/>
    <x v="1738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6-16T19:37:02"/>
    <n v="1434483422"/>
    <x v="1739"/>
    <b v="0"/>
    <n v="0"/>
    <b v="0"/>
    <s v="music/faith"/>
    <n v="0"/>
    <s v="No pledges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4-26T15:04:31"/>
    <n v="1430060671"/>
    <x v="1740"/>
    <b v="0"/>
    <n v="52"/>
    <b v="1"/>
    <s v="photography/photobooks"/>
    <n v="110.83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6-12-06T21:02:50"/>
    <n v="1481058170"/>
    <x v="1741"/>
    <b v="0"/>
    <n v="34"/>
    <b v="1"/>
    <s v="photography/photobooks"/>
    <n v="108.75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04T22:12:55"/>
    <n v="1470348775"/>
    <x v="1742"/>
    <b v="0"/>
    <n v="67"/>
    <b v="1"/>
    <s v="photography/photobooks"/>
    <n v="100.42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1-22T14:31:17"/>
    <n v="1421937077"/>
    <x v="1743"/>
    <b v="0"/>
    <n v="70"/>
    <b v="1"/>
    <s v="photography/photobooks"/>
    <n v="118.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1-16T06:13:58"/>
    <n v="1479276838"/>
    <x v="1744"/>
    <b v="0"/>
    <n v="89"/>
    <b v="1"/>
    <s v="photography/photobooks"/>
    <n v="114.0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0-25T04:14:27"/>
    <n v="1477368867"/>
    <x v="1745"/>
    <b v="0"/>
    <n v="107"/>
    <b v="1"/>
    <s v="photography/photobooks"/>
    <n v="148.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0-15T10:27:10"/>
    <n v="1444904830"/>
    <x v="1746"/>
    <b v="0"/>
    <n v="159"/>
    <b v="1"/>
    <s v="photography/photobooks"/>
    <n v="104.9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8-03T22:49:03"/>
    <n v="1438642143"/>
    <x v="1747"/>
    <b v="0"/>
    <n v="181"/>
    <b v="1"/>
    <s v="photography/photobooks"/>
    <n v="129.94999999999999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1-23T23:25:21"/>
    <n v="1485213921"/>
    <x v="1748"/>
    <b v="0"/>
    <n v="131"/>
    <b v="1"/>
    <s v="photography/photobooks"/>
    <n v="123.49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3-25T20:05:04"/>
    <n v="1458936304"/>
    <x v="1749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2-17T18:45:23"/>
    <n v="1424198723"/>
    <x v="1750"/>
    <b v="0"/>
    <n v="61"/>
    <b v="1"/>
    <s v="photography/photobooks"/>
    <n v="102.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09-14T06:04:42"/>
    <n v="1473833082"/>
    <x v="1751"/>
    <b v="0"/>
    <n v="90"/>
    <b v="1"/>
    <s v="photography/photobooks"/>
    <n v="260.17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2-20T17:59:28"/>
    <n v="1455991168"/>
    <x v="1752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3-04T21:02:33"/>
    <n v="1425502953"/>
    <x v="1753"/>
    <b v="0"/>
    <n v="90"/>
    <b v="1"/>
    <s v="photography/photobooks"/>
    <n v="110.53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09-05T18:56:01"/>
    <n v="1441479361"/>
    <x v="1754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7-20T04:01:09"/>
    <n v="1468987269"/>
    <x v="1755"/>
    <b v="0"/>
    <n v="120"/>
    <b v="1"/>
    <s v="photography/photobooks"/>
    <n v="102.8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6-12-29T19:51:23"/>
    <n v="1483041083"/>
    <x v="1756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5-15T22:56:32"/>
    <n v="1463352992"/>
    <x v="1757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05T19:53:49"/>
    <n v="1425585229"/>
    <x v="1758"/>
    <b v="0"/>
    <n v="49"/>
    <b v="1"/>
    <s v="photography/photobooks"/>
    <n v="106.6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05T16:08:33"/>
    <n v="1454688513"/>
    <x v="1759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7-24T13:37:40"/>
    <n v="1437745060"/>
    <x v="17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2-10T23:34:05"/>
    <n v="1455147245"/>
    <x v="1761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09-23T20:50:40"/>
    <n v="1474663840"/>
    <x v="1762"/>
    <b v="0"/>
    <n v="118"/>
    <b v="1"/>
    <s v="photography/photobooks"/>
    <n v="101.91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7-05T11:39:39"/>
    <n v="1404560379"/>
    <x v="1763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7-14T23:31:52"/>
    <n v="1405380712"/>
    <x v="1764"/>
    <b v="1"/>
    <n v="103"/>
    <b v="0"/>
    <s v="photography/photobooks"/>
    <n v="59.4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04T20:38:08"/>
    <n v="1407184688"/>
    <x v="1765"/>
    <b v="1"/>
    <n v="0"/>
    <b v="0"/>
    <s v="photography/photobooks"/>
    <n v="0"/>
    <s v="No pledge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7-04T15:48:04"/>
    <n v="1404488884"/>
    <x v="1766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7-29T13:27:24"/>
    <n v="1406640444"/>
    <x v="1767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4-12-14T19:39:19"/>
    <n v="1418585959"/>
    <x v="1768"/>
    <b v="1"/>
    <n v="22"/>
    <b v="0"/>
    <s v="photography/photobooks"/>
    <n v="2.7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09-09T18:43:14"/>
    <n v="1410288194"/>
    <x v="1769"/>
    <b v="1"/>
    <n v="92"/>
    <b v="0"/>
    <s v="photography/photobooks"/>
    <n v="56.51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09-23T23:30:40"/>
    <n v="1411515040"/>
    <x v="1770"/>
    <b v="1"/>
    <n v="25"/>
    <b v="0"/>
    <s v="photography/photobooks"/>
    <n v="21.3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5-07T17:13:56"/>
    <n v="1399482836"/>
    <x v="1771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4-12-05T18:14:58"/>
    <n v="1417803298"/>
    <x v="1772"/>
    <b v="1"/>
    <n v="19"/>
    <b v="0"/>
    <s v="photography/photobooks"/>
    <n v="6.2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0-18T05:14:52"/>
    <n v="1413609292"/>
    <x v="1773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09-09T23:26:00"/>
    <n v="1410305160"/>
    <x v="1774"/>
    <b v="1"/>
    <n v="124"/>
    <b v="0"/>
    <s v="photography/photobooks"/>
    <n v="65.099999999999994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09-23T22:57:51"/>
    <n v="1411513071"/>
    <x v="1775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1-21T08:34:13"/>
    <n v="1421829253"/>
    <x v="1776"/>
    <b v="1"/>
    <n v="10"/>
    <b v="0"/>
    <s v="photography/photobooks"/>
    <n v="13.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2-10T20:43:15"/>
    <n v="1423600995"/>
    <x v="1777"/>
    <b v="1"/>
    <n v="15"/>
    <b v="0"/>
    <s v="photography/photobooks"/>
    <n v="1.99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8-03T16:36:20"/>
    <n v="1470242180"/>
    <x v="1778"/>
    <b v="1"/>
    <n v="38"/>
    <b v="0"/>
    <s v="photography/photobooks"/>
    <n v="36.24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5-03T14:25:10"/>
    <n v="1462285510"/>
    <x v="1779"/>
    <b v="1"/>
    <n v="152"/>
    <b v="0"/>
    <s v="photography/photobooks"/>
    <n v="39.7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8-15T14:49:05"/>
    <n v="1471272545"/>
    <x v="1780"/>
    <b v="1"/>
    <n v="24"/>
    <b v="0"/>
    <s v="photography/photobooks"/>
    <n v="25.7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1-19T13:48:09"/>
    <n v="1453211289"/>
    <x v="1781"/>
    <b v="1"/>
    <n v="76"/>
    <b v="0"/>
    <s v="photography/photobooks"/>
    <n v="15.49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4-21T22:47:58"/>
    <n v="1429656478"/>
    <x v="1782"/>
    <b v="1"/>
    <n v="185"/>
    <b v="0"/>
    <s v="photography/photobooks"/>
    <n v="23.6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4-12-30T15:44:00"/>
    <n v="1419954240"/>
    <x v="1783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09-15T03:14:15"/>
    <n v="1410750855"/>
    <x v="1784"/>
    <b v="1"/>
    <n v="108"/>
    <b v="0"/>
    <s v="photography/photobooks"/>
    <n v="20.2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1-15T13:12:57"/>
    <n v="1416057177"/>
    <x v="1785"/>
    <b v="1"/>
    <n v="29"/>
    <b v="0"/>
    <s v="photography/photobooks"/>
    <n v="47.63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3-05T15:43:57"/>
    <n v="1425570237"/>
    <x v="1786"/>
    <b v="1"/>
    <n v="24"/>
    <b v="0"/>
    <s v="photography/photobooks"/>
    <n v="15.33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01T22:45:42"/>
    <n v="1412203542"/>
    <x v="1787"/>
    <b v="1"/>
    <n v="4"/>
    <b v="0"/>
    <s v="photography/photobooks"/>
    <n v="1.3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4-11-13T06:00:03"/>
    <n v="1415858403"/>
    <x v="1788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1-06T16:11:18"/>
    <n v="1420560678"/>
    <x v="1789"/>
    <b v="1"/>
    <n v="15"/>
    <b v="0"/>
    <s v="photography/photobooks"/>
    <n v="4.96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4-11-30T17:46:05"/>
    <n v="1417369565"/>
    <x v="1790"/>
    <b v="1"/>
    <n v="4"/>
    <b v="0"/>
    <s v="photography/photobooks"/>
    <n v="3.57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7-04T00:44:42"/>
    <n v="1435970682"/>
    <x v="1791"/>
    <b v="1"/>
    <n v="139"/>
    <b v="0"/>
    <s v="photography/photobooks"/>
    <n v="61.1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0-28T21:24:00"/>
    <n v="1414531440"/>
    <x v="1792"/>
    <b v="1"/>
    <n v="2"/>
    <b v="0"/>
    <s v="photography/photobooks"/>
    <n v="1.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1-07T13:13:42"/>
    <n v="1420636422"/>
    <x v="1793"/>
    <b v="1"/>
    <n v="18"/>
    <b v="0"/>
    <s v="photography/photobooks"/>
    <n v="11.0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09-15T06:55:41"/>
    <n v="1473922541"/>
    <x v="1794"/>
    <b v="1"/>
    <n v="81"/>
    <b v="0"/>
    <s v="photography/photobooks"/>
    <n v="38.7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5-25T10:32:46"/>
    <n v="1464172366"/>
    <x v="1795"/>
    <b v="1"/>
    <n v="86"/>
    <b v="0"/>
    <s v="photography/photobooks"/>
    <n v="22.05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1-15T13:39:49"/>
    <n v="1479217189"/>
    <x v="1796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5-12-06T07:50:33"/>
    <n v="1449388233"/>
    <x v="1797"/>
    <b v="1"/>
    <n v="37"/>
    <b v="0"/>
    <s v="photography/photobooks"/>
    <n v="13.6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0-22T20:13:28"/>
    <n v="1414008808"/>
    <x v="1798"/>
    <b v="1"/>
    <n v="6"/>
    <b v="0"/>
    <s v="photography/photobooks"/>
    <n v="1.75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09-10T14:32:50"/>
    <n v="1473517970"/>
    <x v="1799"/>
    <b v="1"/>
    <n v="113"/>
    <b v="0"/>
    <s v="photography/photobooks"/>
    <n v="20.45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1-13T15:51:08"/>
    <n v="1447429868"/>
    <x v="1800"/>
    <b v="1"/>
    <n v="37"/>
    <b v="0"/>
    <s v="photography/photobooks"/>
    <n v="13.8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04T11:20:30"/>
    <n v="1433416830"/>
    <x v="1801"/>
    <b v="1"/>
    <n v="18"/>
    <b v="0"/>
    <s v="photography/photobooks"/>
    <n v="48.49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1-14T01:43:02"/>
    <n v="1421199782"/>
    <x v="180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0-05T16:16:44"/>
    <n v="1444061804"/>
    <x v="1803"/>
    <b v="1"/>
    <n v="52"/>
    <b v="0"/>
    <s v="photography/photobooks"/>
    <n v="35.17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08-31T19:17:38"/>
    <n v="1441048658"/>
    <x v="1804"/>
    <b v="1"/>
    <n v="122"/>
    <b v="0"/>
    <s v="photography/photobooks"/>
    <n v="36.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8-26T15:19:09"/>
    <n v="1409066349"/>
    <x v="1805"/>
    <b v="1"/>
    <n v="8"/>
    <b v="0"/>
    <s v="photography/photobooks"/>
    <n v="2.96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8-29T01:38:33"/>
    <n v="1409276313"/>
    <x v="1806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1-07T16:20:30"/>
    <n v="1483806030"/>
    <x v="1807"/>
    <b v="1"/>
    <n v="96"/>
    <b v="0"/>
    <s v="photography/photobooks"/>
    <n v="41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1-25T21:47:19"/>
    <n v="1422222439"/>
    <x v="1808"/>
    <b v="1"/>
    <n v="9"/>
    <b v="0"/>
    <s v="photography/photobooks"/>
    <n v="10.86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09T21:50:26"/>
    <n v="1407621026"/>
    <x v="1809"/>
    <b v="0"/>
    <n v="2"/>
    <b v="0"/>
    <s v="photography/photobooks"/>
    <n v="3.3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08-25T10:24:30"/>
    <n v="1408962270"/>
    <x v="1810"/>
    <b v="0"/>
    <n v="26"/>
    <b v="0"/>
    <s v="photography/photobooks"/>
    <n v="7.00000000000000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6-03T07:38:56"/>
    <n v="1464939536"/>
    <x v="1811"/>
    <b v="0"/>
    <n v="23"/>
    <b v="0"/>
    <s v="photography/photobooks"/>
    <n v="13.3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7-09T21:20:12"/>
    <n v="1404940812"/>
    <x v="1812"/>
    <b v="0"/>
    <n v="0"/>
    <b v="0"/>
    <s v="photography/photobooks"/>
    <n v="0"/>
    <s v="No pledge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1-29T07:32:16"/>
    <n v="1422516736"/>
    <x v="1813"/>
    <b v="0"/>
    <n v="140"/>
    <b v="0"/>
    <s v="photography/photobooks"/>
    <n v="49.18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6-17T21:45:37"/>
    <n v="1434577537"/>
    <x v="1814"/>
    <b v="0"/>
    <n v="0"/>
    <b v="0"/>
    <s v="photography/photobooks"/>
    <n v="0"/>
    <s v="No pledge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6-27T21:01:43"/>
    <n v="1467061303"/>
    <x v="1815"/>
    <b v="0"/>
    <n v="6"/>
    <b v="0"/>
    <s v="photography/photobooks"/>
    <n v="2.04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6-12-01T15:53:27"/>
    <n v="1480607607"/>
    <x v="1816"/>
    <b v="0"/>
    <n v="100"/>
    <b v="0"/>
    <s v="photography/photobooks"/>
    <n v="52.3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3-04T05:37:30"/>
    <n v="1425447450"/>
    <x v="1817"/>
    <b v="0"/>
    <n v="0"/>
    <b v="0"/>
    <s v="photography/photobooks"/>
    <n v="0"/>
    <s v="No pledge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6-30T18:03:16"/>
    <n v="1404151396"/>
    <x v="1818"/>
    <b v="0"/>
    <n v="4"/>
    <b v="0"/>
    <s v="photography/photobooks"/>
    <n v="2.0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02T02:01:30"/>
    <n v="1425261690"/>
    <x v="1819"/>
    <b v="0"/>
    <n v="8"/>
    <b v="0"/>
    <s v="photography/photobooks"/>
    <n v="6.5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1-18T07:39:27"/>
    <n v="1326872367"/>
    <x v="1820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3-12-26T19:07:42"/>
    <n v="1388084862"/>
    <x v="1821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09-24T16:26:16"/>
    <n v="1348503976"/>
    <x v="1822"/>
    <b v="0"/>
    <n v="33"/>
    <b v="1"/>
    <s v="music/rock"/>
    <n v="115.86"/>
    <n v="24.58"/>
    <x v="4"/>
    <s v="rock"/>
  </r>
  <r>
    <n v="1824"/>
    <s v="Tin Man's Broken Wisdom Fund"/>
    <s v="cd fund raiser"/>
    <n v="3000"/>
    <n v="3002"/>
    <x v="0"/>
    <s v="US"/>
    <s v="USD"/>
    <n v="1389146880"/>
    <d v="2013-12-18T21:59:27"/>
    <n v="1387403967"/>
    <x v="1823"/>
    <b v="0"/>
    <n v="40"/>
    <b v="1"/>
    <s v="music/rock"/>
    <n v="100.07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6-18T20:01:43"/>
    <n v="1371585703"/>
    <x v="1824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1-18T22:10:17"/>
    <n v="1390083017"/>
    <x v="1825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1-12T07:49:21"/>
    <n v="1294818561"/>
    <x v="1826"/>
    <b v="0"/>
    <n v="96"/>
    <b v="1"/>
    <s v="music/rock"/>
    <n v="100.66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4-07T21:35:30"/>
    <n v="1396906530"/>
    <x v="1827"/>
    <b v="0"/>
    <n v="48"/>
    <b v="1"/>
    <s v="music/rock"/>
    <n v="100.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0-12-04T02:06:11"/>
    <n v="1291428371"/>
    <x v="1828"/>
    <b v="0"/>
    <n v="33"/>
    <b v="1"/>
    <s v="music/rock"/>
    <n v="166.68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1-25T16:25:07"/>
    <n v="1390667107"/>
    <x v="1829"/>
    <b v="0"/>
    <n v="226"/>
    <b v="1"/>
    <s v="music/rock"/>
    <n v="101.53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4-27T23:54:23"/>
    <n v="1335570863"/>
    <x v="1830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2-02T12:57:07"/>
    <n v="1296651427"/>
    <x v="1831"/>
    <b v="0"/>
    <n v="20"/>
    <b v="1"/>
    <s v="music/rock"/>
    <n v="142.860000000000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1-29T01:03:23"/>
    <n v="1359421403"/>
    <x v="1832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4-12-15T23:08:15"/>
    <n v="1418684895"/>
    <x v="1833"/>
    <b v="0"/>
    <n v="90"/>
    <b v="1"/>
    <s v="music/rock"/>
    <n v="118.05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01T16:51:11"/>
    <n v="1456851071"/>
    <x v="1834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1-31T19:25:29"/>
    <n v="1359660329"/>
    <x v="1835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1-18T01:08:55"/>
    <n v="1326848935"/>
    <x v="1836"/>
    <b v="0"/>
    <n v="30"/>
    <b v="1"/>
    <s v="music/rock"/>
    <n v="306.83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02T18:52:37"/>
    <n v="1314989557"/>
    <x v="1837"/>
    <b v="0"/>
    <n v="28"/>
    <b v="1"/>
    <s v="music/rock"/>
    <n v="100.15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09-01T17:19:42"/>
    <n v="1472750382"/>
    <x v="1838"/>
    <b v="0"/>
    <n v="45"/>
    <b v="1"/>
    <s v="music/rock"/>
    <n v="205.3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4-18T02:18:30"/>
    <n v="1366251510"/>
    <x v="1839"/>
    <b v="0"/>
    <n v="13"/>
    <b v="1"/>
    <s v="music/rock"/>
    <n v="108.8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4-16T20:17:25"/>
    <n v="1397679445"/>
    <x v="1840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1-27T15:09:41"/>
    <n v="1422371381"/>
    <x v="184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1-21T23:52:34"/>
    <n v="1295653954"/>
    <x v="1842"/>
    <b v="0"/>
    <n v="134"/>
    <b v="1"/>
    <s v="music/rock"/>
    <n v="124.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5-03T23:21:54"/>
    <n v="1304464914"/>
    <x v="1843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02T07:59:58"/>
    <n v="1464854398"/>
    <x v="1844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1-15T15:36:17"/>
    <n v="1352993777"/>
    <x v="1845"/>
    <b v="0"/>
    <n v="209"/>
    <b v="1"/>
    <s v="music/rock"/>
    <n v="137.93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3-31T05:40:32"/>
    <n v="1427780432"/>
    <x v="1846"/>
    <b v="0"/>
    <n v="38"/>
    <b v="1"/>
    <s v="music/rock"/>
    <n v="120.88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5-28T18:54:48"/>
    <n v="1306608888"/>
    <x v="1847"/>
    <b v="0"/>
    <n v="24"/>
    <b v="1"/>
    <s v="music/rock"/>
    <n v="107.3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09-17T20:17:39"/>
    <n v="1347913059"/>
    <x v="1848"/>
    <b v="0"/>
    <n v="8"/>
    <b v="1"/>
    <s v="music/rock"/>
    <n v="100.3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6-10T23:01:40"/>
    <n v="1402441300"/>
    <x v="1849"/>
    <b v="0"/>
    <n v="179"/>
    <b v="1"/>
    <s v="music/rock"/>
    <n v="101.5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07T21:45:38"/>
    <n v="1404769538"/>
    <x v="1850"/>
    <b v="0"/>
    <n v="26"/>
    <b v="1"/>
    <s v="music/rock"/>
    <n v="100.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3-18T18:30:52"/>
    <n v="1426703452"/>
    <x v="1851"/>
    <b v="0"/>
    <n v="131"/>
    <b v="1"/>
    <s v="music/rock"/>
    <n v="116.9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09-25T01:26:57"/>
    <n v="1348536417"/>
    <x v="1852"/>
    <b v="0"/>
    <n v="14"/>
    <b v="1"/>
    <s v="music/rock"/>
    <n v="101.88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4-24T00:30:37"/>
    <n v="1366763437"/>
    <x v="1853"/>
    <b v="0"/>
    <n v="174"/>
    <b v="1"/>
    <s v="music/rock"/>
    <n v="102.1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3-11-22T12:55:40"/>
    <n v="1385124940"/>
    <x v="1854"/>
    <b v="0"/>
    <n v="191"/>
    <b v="1"/>
    <s v="music/rock"/>
    <n v="154.06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6-27T20:31:12"/>
    <n v="1403901072"/>
    <x v="1855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8-13T18:26:53"/>
    <n v="1407954413"/>
    <x v="1856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0-17T04:48:41"/>
    <n v="1318826921"/>
    <x v="1857"/>
    <b v="0"/>
    <n v="149"/>
    <b v="1"/>
    <s v="music/rock"/>
    <n v="108.75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8-23T18:28:49"/>
    <n v="1314124129"/>
    <x v="1858"/>
    <b v="0"/>
    <n v="56"/>
    <b v="1"/>
    <s v="music/rock"/>
    <n v="131.83000000000001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1-16T17:01:24"/>
    <n v="1389891684"/>
    <x v="1859"/>
    <b v="0"/>
    <n v="19"/>
    <b v="1"/>
    <s v="music/rock"/>
    <n v="133.4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4-12-27T07:12:21"/>
    <n v="1419664341"/>
    <x v="1860"/>
    <b v="0"/>
    <n v="0"/>
    <b v="0"/>
    <s v="games/mobile games"/>
    <n v="0"/>
    <s v="No pledg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1-20T11:49:34"/>
    <n v="1484912974"/>
    <x v="1861"/>
    <b v="0"/>
    <n v="16"/>
    <b v="0"/>
    <s v="games/mobile games"/>
    <n v="8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5-13T19:08:05"/>
    <n v="1400008085"/>
    <x v="1862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4-04T17:11:40"/>
    <n v="1396631500"/>
    <x v="1863"/>
    <b v="0"/>
    <n v="48"/>
    <b v="0"/>
    <s v="games/mobile games"/>
    <n v="42.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0-02T08:49:07"/>
    <n v="1475398147"/>
    <x v="1864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1-07T05:54:57"/>
    <n v="1483768497"/>
    <x v="1865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0-06T22:11:52"/>
    <n v="1475791912"/>
    <x v="1866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1-20T18:42:05"/>
    <n v="1448044925"/>
    <x v="1867"/>
    <b v="0"/>
    <n v="17"/>
    <b v="0"/>
    <s v="games/mobile games"/>
    <n v="4.87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6-12-05T00:04:09"/>
    <n v="1480896249"/>
    <x v="1868"/>
    <b v="0"/>
    <n v="0"/>
    <b v="0"/>
    <s v="games/mobile games"/>
    <n v="0"/>
    <s v="No pledg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02T08:32:15"/>
    <n v="1451723535"/>
    <x v="1869"/>
    <b v="0"/>
    <n v="11"/>
    <b v="0"/>
    <s v="games/mobile games"/>
    <n v="10.3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0-11T18:48:21"/>
    <n v="1413053301"/>
    <x v="1870"/>
    <b v="0"/>
    <n v="95"/>
    <b v="0"/>
    <s v="games/mobile games"/>
    <n v="71.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5-31T03:06:42"/>
    <n v="1433041602"/>
    <x v="1871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6-09T14:46:50"/>
    <n v="1433861210"/>
    <x v="1872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08T23:15:33"/>
    <n v="1465427733"/>
    <x v="1873"/>
    <b v="0"/>
    <n v="2"/>
    <b v="0"/>
    <s v="games/mobile games"/>
    <n v="0.0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6-07T21:35:08"/>
    <n v="1465335308"/>
    <x v="1874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5-17T06:50:05"/>
    <n v="1400309405"/>
    <x v="1875"/>
    <b v="0"/>
    <n v="0"/>
    <b v="0"/>
    <s v="games/mobile games"/>
    <n v="0"/>
    <s v="No pledg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1-31T00:42:05"/>
    <n v="1422664925"/>
    <x v="1876"/>
    <b v="0"/>
    <n v="0"/>
    <b v="0"/>
    <s v="games/mobile games"/>
    <n v="0"/>
    <s v="No pledg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5-14T00:12:35"/>
    <n v="1400026355"/>
    <x v="1877"/>
    <b v="0"/>
    <n v="0"/>
    <b v="0"/>
    <s v="games/mobile games"/>
    <n v="0"/>
    <s v="No pledg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2-13T15:35:29"/>
    <n v="1455377729"/>
    <x v="1878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01T13:36:20"/>
    <n v="1456839380"/>
    <x v="1879"/>
    <b v="0"/>
    <n v="24"/>
    <b v="0"/>
    <s v="games/mobile games"/>
    <n v="20.07999999999999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2-08T03:39:49"/>
    <n v="1423366789"/>
    <x v="1880"/>
    <b v="0"/>
    <n v="70"/>
    <b v="1"/>
    <s v="music/indie rock"/>
    <n v="172.68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6-07T22:46:52"/>
    <n v="1339109212"/>
    <x v="1881"/>
    <b v="0"/>
    <n v="81"/>
    <b v="1"/>
    <s v="music/indie rock"/>
    <n v="100.9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3-09T22:45:08"/>
    <n v="1331333108"/>
    <x v="1882"/>
    <b v="0"/>
    <n v="32"/>
    <b v="1"/>
    <s v="music/indie rock"/>
    <n v="104.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0-23T04:45:35"/>
    <n v="1350967535"/>
    <x v="1883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7-09T02:15:10"/>
    <n v="1341800110"/>
    <x v="1884"/>
    <b v="0"/>
    <n v="105"/>
    <b v="1"/>
    <s v="music/indie rock"/>
    <n v="116.3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0-13T21:45:38"/>
    <n v="1413236738"/>
    <x v="1885"/>
    <b v="0"/>
    <n v="29"/>
    <b v="1"/>
    <s v="music/indie rock"/>
    <n v="102.08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1-15T19:12:12"/>
    <n v="1447614732"/>
    <x v="1886"/>
    <b v="0"/>
    <n v="8"/>
    <b v="1"/>
    <s v="music/indie rock"/>
    <n v="111.17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01T05:45:32"/>
    <n v="1272692732"/>
    <x v="1887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1-25T19:02:26"/>
    <n v="1359140546"/>
    <x v="1888"/>
    <b v="0"/>
    <n v="44"/>
    <b v="1"/>
    <s v="music/indie rock"/>
    <n v="106.6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1-15T18:52:08"/>
    <n v="1353005528"/>
    <x v="1889"/>
    <b v="0"/>
    <n v="246"/>
    <b v="1"/>
    <s v="music/indie rock"/>
    <n v="144.58000000000001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6-06T19:09:14"/>
    <n v="1275851354"/>
    <x v="1890"/>
    <b v="0"/>
    <n v="120"/>
    <b v="1"/>
    <s v="music/indie rock"/>
    <n v="105.55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5-08T15:18:01"/>
    <n v="1304867881"/>
    <x v="1891"/>
    <b v="0"/>
    <n v="26"/>
    <b v="1"/>
    <s v="music/indie rock"/>
    <n v="136.6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3-30T22:36:25"/>
    <n v="1301524585"/>
    <x v="1892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1-12T21:43:03"/>
    <n v="1326404583"/>
    <x v="189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09-20T17:55:22"/>
    <n v="1442771722"/>
    <x v="1894"/>
    <b v="0"/>
    <n v="47"/>
    <b v="1"/>
    <s v="music/indie rock"/>
    <n v="101.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3-13T17:02:45"/>
    <n v="1331658165"/>
    <x v="1895"/>
    <b v="0"/>
    <n v="13"/>
    <b v="1"/>
    <s v="music/indie rock"/>
    <n v="123.9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2-10T14:00:06"/>
    <n v="1392040806"/>
    <x v="1896"/>
    <b v="0"/>
    <n v="183"/>
    <b v="1"/>
    <s v="music/indie rock"/>
    <n v="102.46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5-12-28T04:37:53"/>
    <n v="1451277473"/>
    <x v="1897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2-23T22:36:06"/>
    <n v="1424730966"/>
    <x v="1898"/>
    <b v="0"/>
    <n v="42"/>
    <b v="1"/>
    <s v="music/indie rock"/>
    <n v="133.3300000000000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09-08T20:55:31"/>
    <n v="1347137731"/>
    <x v="1899"/>
    <b v="0"/>
    <n v="54"/>
    <b v="1"/>
    <s v="music/indie rock"/>
    <n v="109.36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4-22T13:02:09"/>
    <n v="1429707729"/>
    <x v="1900"/>
    <b v="0"/>
    <n v="25"/>
    <b v="0"/>
    <s v="technology/gadgets"/>
    <n v="2.7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2-02T18:57:27"/>
    <n v="1422903447"/>
    <x v="1901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6-11-28T18:29:51"/>
    <n v="1480357791"/>
    <x v="1902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5-11-18T16:27:01"/>
    <n v="1447864021"/>
    <x v="1903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8-08T22:13:14"/>
    <n v="1407535994"/>
    <x v="1904"/>
    <b v="0"/>
    <n v="4"/>
    <b v="0"/>
    <s v="technology/gadgets"/>
    <n v="0.17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5-24T16:06:23"/>
    <n v="1464105983"/>
    <x v="1905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08T14:05:25"/>
    <n v="1399557925"/>
    <x v="1906"/>
    <b v="0"/>
    <n v="4"/>
    <b v="0"/>
    <s v="technology/gadgets"/>
    <n v="0.2800000000000000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1-29T22:01:40"/>
    <n v="1480456900"/>
    <x v="1907"/>
    <b v="0"/>
    <n v="4"/>
    <b v="0"/>
    <s v="technology/gadgets"/>
    <n v="1.73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09-23T10:17:59"/>
    <n v="1411467479"/>
    <x v="1908"/>
    <b v="0"/>
    <n v="38"/>
    <b v="0"/>
    <s v="technology/gadgets"/>
    <n v="14.1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09-17T23:06:57"/>
    <n v="1442531217"/>
    <x v="1909"/>
    <b v="0"/>
    <n v="285"/>
    <b v="0"/>
    <s v="technology/gadgets"/>
    <n v="39.4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7-10T00:48:54"/>
    <n v="1404953334"/>
    <x v="1910"/>
    <b v="0"/>
    <n v="1"/>
    <b v="0"/>
    <s v="technology/gadgets"/>
    <n v="0.0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5-05T05:26:00"/>
    <n v="1430803560"/>
    <x v="1911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09-08T12:16:18"/>
    <n v="1410178578"/>
    <x v="1912"/>
    <b v="0"/>
    <n v="26"/>
    <b v="0"/>
    <s v="technology/gadgets"/>
    <n v="1.33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17T04:11:13"/>
    <n v="1413519073"/>
    <x v="1913"/>
    <b v="0"/>
    <n v="2"/>
    <b v="0"/>
    <s v="technology/gadgets"/>
    <n v="9.0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8-13T01:10:22"/>
    <n v="1407892222"/>
    <x v="1914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0-13T17:12:55"/>
    <n v="1476378775"/>
    <x v="191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1-11T06:28:53"/>
    <n v="1484116133"/>
    <x v="1916"/>
    <b v="0"/>
    <n v="70"/>
    <b v="0"/>
    <s v="technology/gadgets"/>
    <n v="52.57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7-08T18:57:31"/>
    <n v="1404845851"/>
    <x v="1917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4-19T21:00:49"/>
    <n v="1429477249"/>
    <x v="1918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09-23T21:01:01"/>
    <n v="1443042061"/>
    <x v="1919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6-14T05:19:03"/>
    <n v="1339651143"/>
    <x v="1920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1-12T06:08:27"/>
    <n v="1384236507"/>
    <x v="1921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8-17T20:22:12"/>
    <n v="1313612532"/>
    <x v="1922"/>
    <b v="0"/>
    <n v="13"/>
    <b v="1"/>
    <s v="music/indie rock"/>
    <n v="240.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3-12-18T18:15:55"/>
    <n v="1387390555"/>
    <x v="1923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09-18T21:38:08"/>
    <n v="1379540288"/>
    <x v="1924"/>
    <b v="0"/>
    <n v="52"/>
    <b v="1"/>
    <s v="music/indie rock"/>
    <n v="110.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0-05T22:54:16"/>
    <n v="1286319256"/>
    <x v="1925"/>
    <b v="0"/>
    <n v="107"/>
    <b v="1"/>
    <s v="music/indie rock"/>
    <n v="195.38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2-21T20:40:39"/>
    <n v="1329856839"/>
    <x v="1926"/>
    <b v="0"/>
    <n v="11"/>
    <b v="1"/>
    <s v="music/indie rock"/>
    <n v="103.3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4-07T15:33:14"/>
    <n v="1365348794"/>
    <x v="1927"/>
    <b v="0"/>
    <n v="34"/>
    <b v="1"/>
    <s v="music/indie rock"/>
    <n v="103.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5-24T00:31:06"/>
    <n v="1306197066"/>
    <x v="1928"/>
    <b v="0"/>
    <n v="75"/>
    <b v="1"/>
    <s v="music/indie rock"/>
    <n v="100.3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5-08T13:24:42"/>
    <n v="1368019482"/>
    <x v="1929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08T21:25:09"/>
    <n v="1336512309"/>
    <x v="1930"/>
    <b v="0"/>
    <n v="50"/>
    <b v="1"/>
    <s v="music/indie rock"/>
    <n v="120.6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03T19:26:13"/>
    <n v="1325618773"/>
    <x v="1931"/>
    <b v="0"/>
    <n v="80"/>
    <b v="1"/>
    <s v="music/indie rock"/>
    <n v="106.9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8-28T03:08:27"/>
    <n v="1409195307"/>
    <x v="1932"/>
    <b v="0"/>
    <n v="110"/>
    <b v="1"/>
    <s v="music/indie rock"/>
    <n v="172.4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1-18T20:48:41"/>
    <n v="1321649321"/>
    <x v="1933"/>
    <b v="0"/>
    <n v="77"/>
    <b v="1"/>
    <s v="music/indie rock"/>
    <n v="123.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5-14T22:22:51"/>
    <n v="1400106171"/>
    <x v="1934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1-05T21:21:10"/>
    <n v="1320528070"/>
    <x v="1935"/>
    <b v="0"/>
    <n v="145"/>
    <b v="1"/>
    <s v="music/indie rock"/>
    <n v="116.52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5-30T02:51:21"/>
    <n v="1338346281"/>
    <x v="1936"/>
    <b v="0"/>
    <n v="29"/>
    <b v="1"/>
    <s v="music/indie rock"/>
    <n v="187.2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6-01T06:13:51"/>
    <n v="1370067231"/>
    <x v="1937"/>
    <b v="0"/>
    <n v="114"/>
    <b v="1"/>
    <s v="music/indie rock"/>
    <n v="115.9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2-08T23:38:28"/>
    <n v="1360366708"/>
    <x v="193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5-07T12:10:33"/>
    <n v="1304770233"/>
    <x v="1939"/>
    <b v="0"/>
    <n v="31"/>
    <b v="1"/>
    <s v="music/indie rock"/>
    <n v="170.92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4-15T06:58:51"/>
    <n v="1397545131"/>
    <x v="1940"/>
    <b v="1"/>
    <n v="4883"/>
    <b v="1"/>
    <s v="technology/hardware"/>
    <n v="126.12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4-05T19:52:20"/>
    <n v="1302033140"/>
    <x v="1941"/>
    <b v="1"/>
    <n v="95"/>
    <b v="1"/>
    <s v="technology/hardware"/>
    <n v="138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6-27T06:28:36"/>
    <n v="1467008916"/>
    <x v="1942"/>
    <b v="1"/>
    <n v="2478"/>
    <b v="1"/>
    <s v="technology/hardware"/>
    <n v="1705.2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4-01T14:01:30"/>
    <n v="1396360890"/>
    <x v="1943"/>
    <b v="1"/>
    <n v="1789"/>
    <b v="1"/>
    <s v="technology/hardware"/>
    <n v="788.06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6-02T06:02:38"/>
    <n v="1433224958"/>
    <x v="1944"/>
    <b v="1"/>
    <n v="680"/>
    <b v="1"/>
    <s v="technology/hardware"/>
    <n v="348.02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2-19T03:36:01"/>
    <n v="1392780961"/>
    <x v="1945"/>
    <b v="1"/>
    <n v="70"/>
    <b v="1"/>
    <s v="technology/hardware"/>
    <n v="149.7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0-16T22:02:00"/>
    <n v="1255730520"/>
    <x v="1946"/>
    <b v="1"/>
    <n v="23"/>
    <b v="1"/>
    <s v="technology/hardware"/>
    <n v="100.63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4-13T14:30:09"/>
    <n v="1460557809"/>
    <x v="1947"/>
    <b v="1"/>
    <n v="4245"/>
    <b v="1"/>
    <s v="technology/hardware"/>
    <n v="800.2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6-10T10:09:11"/>
    <n v="1402394951"/>
    <x v="1948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3-22T04:21:13"/>
    <n v="1300767673"/>
    <x v="1949"/>
    <b v="1"/>
    <n v="1876"/>
    <b v="1"/>
    <s v="technology/hardware"/>
    <n v="200.52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0-08T10:05:37"/>
    <n v="1475921137"/>
    <x v="1950"/>
    <b v="1"/>
    <n v="834"/>
    <b v="1"/>
    <s v="technology/hardware"/>
    <n v="212.44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09-09T14:33:35"/>
    <n v="1378737215"/>
    <x v="1951"/>
    <b v="1"/>
    <n v="682"/>
    <b v="1"/>
    <s v="technology/hardware"/>
    <n v="198.47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2-02T04:47:45"/>
    <n v="1328158065"/>
    <x v="1952"/>
    <b v="1"/>
    <n v="147"/>
    <b v="1"/>
    <s v="technology/hardware"/>
    <n v="225.9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1-25T13:56:16"/>
    <n v="1453730176"/>
    <x v="1953"/>
    <b v="1"/>
    <n v="415"/>
    <b v="1"/>
    <s v="technology/hardware"/>
    <n v="698.95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4-21T06:31:21"/>
    <n v="1334989881"/>
    <x v="1954"/>
    <b v="1"/>
    <n v="290"/>
    <b v="1"/>
    <s v="technology/hardware"/>
    <n v="398.6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3-04T22:10:05"/>
    <n v="1425507005"/>
    <x v="1955"/>
    <b v="1"/>
    <n v="365"/>
    <b v="1"/>
    <s v="technology/hardware"/>
    <n v="294.02999999999997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09-27T02:21:53"/>
    <n v="1348712513"/>
    <x v="1956"/>
    <b v="1"/>
    <n v="660"/>
    <b v="1"/>
    <s v="technology/hardware"/>
    <n v="167.5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2-21T23:42:41"/>
    <n v="1361490161"/>
    <x v="1957"/>
    <b v="1"/>
    <n v="1356"/>
    <b v="1"/>
    <s v="technology/hardware"/>
    <n v="1435.57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8-20T20:17:40"/>
    <n v="1408565860"/>
    <x v="1958"/>
    <b v="1"/>
    <n v="424"/>
    <b v="1"/>
    <s v="technology/hardware"/>
    <n v="156.7299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1-21T08:42:21"/>
    <n v="1416559341"/>
    <x v="1959"/>
    <b v="1"/>
    <n v="33"/>
    <b v="1"/>
    <s v="technology/hardware"/>
    <n v="117.9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08-27T04:40:17"/>
    <n v="1346042417"/>
    <x v="1960"/>
    <b v="1"/>
    <n v="1633"/>
    <b v="1"/>
    <s v="technology/hardware"/>
    <n v="1105.3800000000001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4-13T18:43:56"/>
    <n v="1397414636"/>
    <x v="1961"/>
    <b v="1"/>
    <n v="306"/>
    <b v="1"/>
    <s v="technology/hardware"/>
    <n v="192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8-12T10:18:54"/>
    <n v="1407838734"/>
    <x v="1962"/>
    <b v="1"/>
    <n v="205"/>
    <b v="1"/>
    <s v="technology/hardware"/>
    <n v="126.8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3-23T06:32:52"/>
    <n v="1458714772"/>
    <x v="1963"/>
    <b v="1"/>
    <n v="1281"/>
    <b v="1"/>
    <s v="technology/hardware"/>
    <n v="259.58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1-12-21T02:08:30"/>
    <n v="1324433310"/>
    <x v="1964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7-15T12:58:18"/>
    <n v="1405429098"/>
    <x v="1965"/>
    <b v="1"/>
    <n v="1513"/>
    <b v="1"/>
    <s v="technology/hardware"/>
    <n v="206.74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4-01T15:55:29"/>
    <n v="1396367729"/>
    <x v="1966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1-02T14:05:15"/>
    <n v="1478095515"/>
    <x v="1967"/>
    <b v="1"/>
    <n v="510"/>
    <b v="1"/>
    <s v="technology/hardware"/>
    <n v="284.97000000000003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7-06T19:01:08"/>
    <n v="1467831668"/>
    <x v="19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2-19T04:38:21"/>
    <n v="1361248701"/>
    <x v="1969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0-14T12:01:01"/>
    <n v="1381752061"/>
    <x v="1970"/>
    <b v="1"/>
    <n v="3863"/>
    <b v="1"/>
    <s v="technology/hardware"/>
    <n v="263.02999999999997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0-19T00:17:24"/>
    <n v="1350605844"/>
    <x v="1971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6-28T17:21:04"/>
    <n v="1467134464"/>
    <x v="1972"/>
    <b v="1"/>
    <n v="2051"/>
    <b v="1"/>
    <s v="technology/hardware"/>
    <n v="256.83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6-20T08:01:09"/>
    <n v="1371715269"/>
    <x v="1973"/>
    <b v="1"/>
    <n v="402"/>
    <b v="1"/>
    <s v="technology/hardware"/>
    <n v="375.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2-08T18:07:31"/>
    <n v="1360346851"/>
    <x v="1974"/>
    <b v="1"/>
    <n v="253"/>
    <b v="1"/>
    <s v="technology/hardware"/>
    <n v="208.71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6-13T21:35:25"/>
    <n v="1371159325"/>
    <x v="197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1-03T05:12:20"/>
    <n v="1446527540"/>
    <x v="1976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5-10T05:24:52"/>
    <n v="1336627492"/>
    <x v="1977"/>
    <b v="1"/>
    <n v="388"/>
    <b v="1"/>
    <s v="technology/hardware"/>
    <n v="1026.84999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0-13T11:02:26"/>
    <n v="1444734146"/>
    <x v="1978"/>
    <b v="1"/>
    <n v="813"/>
    <b v="1"/>
    <s v="technology/hardware"/>
    <n v="114.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2-23T13:01:02"/>
    <n v="1456232462"/>
    <x v="1979"/>
    <b v="1"/>
    <n v="1945"/>
    <b v="1"/>
    <s v="technology/hardware"/>
    <n v="354.8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6-09T17:24:25"/>
    <n v="1402334665"/>
    <x v="1980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1-04T14:04:47"/>
    <n v="1478268287"/>
    <x v="1981"/>
    <b v="0"/>
    <n v="0"/>
    <b v="0"/>
    <s v="photography/people"/>
    <n v="0"/>
    <s v="No pledges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8-11T00:16:58"/>
    <n v="1470874618"/>
    <x v="1982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0-01T18:58:01"/>
    <n v="1412189881"/>
    <x v="1983"/>
    <b v="0"/>
    <n v="7"/>
    <b v="0"/>
    <s v="photography/people"/>
    <n v="21.1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7-04T16:46:11"/>
    <n v="1467650771"/>
    <x v="1984"/>
    <b v="0"/>
    <n v="4"/>
    <b v="0"/>
    <s v="photography/people"/>
    <n v="3.19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2-13T10:24:43"/>
    <n v="1455359083"/>
    <x v="1985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1-30T15:21:16"/>
    <n v="1422631276"/>
    <x v="1986"/>
    <b v="0"/>
    <n v="28"/>
    <b v="0"/>
    <s v="photography/people"/>
    <n v="42.47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7-21T18:19:02"/>
    <n v="1437502742"/>
    <x v="1987"/>
    <b v="0"/>
    <n v="1"/>
    <b v="0"/>
    <s v="photography/people"/>
    <n v="0.4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1-11T16:20:08"/>
    <n v="1478881208"/>
    <x v="198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1-29T04:42:12"/>
    <n v="1454042532"/>
    <x v="1989"/>
    <b v="0"/>
    <n v="5"/>
    <b v="0"/>
    <s v="photography/people"/>
    <n v="16.9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6-12T21:26:26"/>
    <n v="1434144386"/>
    <x v="1990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1-19T03:26:31"/>
    <n v="1421637991"/>
    <x v="1991"/>
    <b v="0"/>
    <n v="2"/>
    <b v="0"/>
    <s v="photography/people"/>
    <n v="0.1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1-21T14:07:17"/>
    <n v="1448114837"/>
    <x v="1992"/>
    <b v="0"/>
    <n v="0"/>
    <b v="0"/>
    <s v="photography/people"/>
    <n v="0"/>
    <s v="No pledges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0-08T00:09:02"/>
    <n v="1475885342"/>
    <x v="1993"/>
    <b v="0"/>
    <n v="0"/>
    <b v="0"/>
    <s v="photography/people"/>
    <n v="0"/>
    <s v="No pledges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6-26T21:38:56"/>
    <n v="1435354736"/>
    <x v="1994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6-10T19:40:11"/>
    <n v="1402429211"/>
    <x v="1995"/>
    <b v="0"/>
    <n v="0"/>
    <b v="0"/>
    <s v="photography/people"/>
    <n v="0"/>
    <s v="No pledges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7-27T22:20:12"/>
    <n v="1406499612"/>
    <x v="1996"/>
    <b v="0"/>
    <n v="0"/>
    <b v="0"/>
    <s v="photography/people"/>
    <n v="0"/>
    <s v="No pledges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6-17T02:50:38"/>
    <n v="1402973438"/>
    <x v="1997"/>
    <b v="0"/>
    <n v="3"/>
    <b v="0"/>
    <s v="photography/people"/>
    <n v="26.2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0-14T11:35:08"/>
    <n v="1413286508"/>
    <x v="1998"/>
    <b v="0"/>
    <n v="7"/>
    <b v="0"/>
    <s v="photography/people"/>
    <n v="0.76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5-12-07T22:50:13"/>
    <n v="1449528613"/>
    <x v="1999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5-12T05:01:56"/>
    <n v="1431406916"/>
    <x v="2000"/>
    <b v="1"/>
    <n v="1637"/>
    <b v="1"/>
    <s v="technology/hardware"/>
    <n v="382.13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6-12-24T17:05:43"/>
    <n v="1482599143"/>
    <x v="2001"/>
    <b v="1"/>
    <n v="1375"/>
    <b v="1"/>
    <s v="technology/hardware"/>
    <n v="216.79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6-18T03:00:52"/>
    <n v="1276830052"/>
    <x v="200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6-10T14:31:03"/>
    <n v="1402410663"/>
    <x v="2003"/>
    <b v="1"/>
    <n v="354"/>
    <b v="1"/>
    <s v="technology/hardware"/>
    <n v="234.42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09-18T19:30:18"/>
    <n v="1379532618"/>
    <x v="2004"/>
    <b v="1"/>
    <n v="191"/>
    <b v="1"/>
    <s v="technology/hardware"/>
    <n v="123.68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0-29T12:00:45"/>
    <n v="1414584045"/>
    <x v="200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6-18T20:06:26"/>
    <n v="1276891586"/>
    <x v="2006"/>
    <b v="1"/>
    <n v="137"/>
    <b v="1"/>
    <s v="technology/hardware"/>
    <n v="115.71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8-06T14:30:22"/>
    <n v="1312641022"/>
    <x v="2007"/>
    <b v="1"/>
    <n v="41"/>
    <b v="1"/>
    <s v="technology/hardware"/>
    <n v="117.0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0-18T07:45:43"/>
    <n v="1476776743"/>
    <x v="2008"/>
    <b v="1"/>
    <n v="398"/>
    <b v="1"/>
    <s v="technology/hardware"/>
    <n v="305.16000000000003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7-19T23:54:51"/>
    <n v="1468972491"/>
    <x v="2009"/>
    <b v="1"/>
    <n v="1737"/>
    <b v="1"/>
    <s v="technology/hardware"/>
    <n v="320.05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5-12-09T08:36:13"/>
    <n v="1449650173"/>
    <x v="2010"/>
    <b v="1"/>
    <n v="971"/>
    <b v="1"/>
    <s v="technology/hardware"/>
    <n v="819.5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1-06T19:44:01"/>
    <n v="1420573441"/>
    <x v="2011"/>
    <b v="1"/>
    <n v="183"/>
    <b v="1"/>
    <s v="technology/hardware"/>
    <n v="234.9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5-09T23:03:34"/>
    <n v="1462835014"/>
    <x v="2012"/>
    <b v="1"/>
    <n v="4562"/>
    <b v="1"/>
    <s v="technology/hardware"/>
    <n v="494.91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2-19T05:08:59"/>
    <n v="1361250539"/>
    <x v="2013"/>
    <b v="1"/>
    <n v="26457"/>
    <b v="1"/>
    <s v="technology/hardware"/>
    <n v="7813.78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8-10T21:02:43"/>
    <n v="1313010163"/>
    <x v="2014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2-07T21:08:19"/>
    <n v="1360271299"/>
    <x v="2015"/>
    <b v="1"/>
    <n v="479"/>
    <b v="1"/>
    <s v="technology/hardware"/>
    <n v="921.54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2-22T01:22:35"/>
    <n v="1329873755"/>
    <x v="2016"/>
    <b v="1"/>
    <n v="426"/>
    <b v="1"/>
    <s v="technology/hardware"/>
    <n v="125.1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7-14T08:46:49"/>
    <n v="1436863609"/>
    <x v="2017"/>
    <b v="1"/>
    <n v="450"/>
    <b v="1"/>
    <s v="technology/hardware"/>
    <n v="102.24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8-23T17:00:21"/>
    <n v="1471971621"/>
    <x v="2018"/>
    <b v="1"/>
    <n v="1780"/>
    <b v="1"/>
    <s v="technology/hardware"/>
    <n v="484.9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4-08T02:20:24"/>
    <n v="1396923624"/>
    <x v="2019"/>
    <b v="1"/>
    <n v="122"/>
    <b v="1"/>
    <s v="technology/hardware"/>
    <n v="192.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8-10T01:41:37"/>
    <n v="1407634897"/>
    <x v="2020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5-12T13:39:32"/>
    <n v="1463060372"/>
    <x v="2021"/>
    <b v="1"/>
    <n v="325"/>
    <b v="1"/>
    <s v="technology/hardware"/>
    <n v="125.1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5-12T10:05:53"/>
    <n v="1431425153"/>
    <x v="2022"/>
    <b v="1"/>
    <n v="353"/>
    <b v="1"/>
    <s v="technology/hardware"/>
    <n v="161.46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7-09T23:12:24"/>
    <n v="1341875544"/>
    <x v="2023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5-12T04:25:46"/>
    <n v="1431404746"/>
    <x v="2024"/>
    <b v="1"/>
    <n v="729"/>
    <b v="1"/>
    <s v="technology/hardware"/>
    <n v="201.15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3-06T17:39:45"/>
    <n v="1394127585"/>
    <x v="2025"/>
    <b v="1"/>
    <n v="454"/>
    <b v="1"/>
    <s v="technology/hardware"/>
    <n v="133.47999999999999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2-13T19:31:59"/>
    <n v="1423855919"/>
    <x v="2026"/>
    <b v="1"/>
    <n v="539"/>
    <b v="1"/>
    <s v="technology/hardware"/>
    <n v="120.25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2-06T22:03:26"/>
    <n v="1265493806"/>
    <x v="2027"/>
    <b v="1"/>
    <n v="79"/>
    <b v="1"/>
    <s v="technology/hardware"/>
    <n v="126.1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7-28T00:31:21"/>
    <n v="1406507481"/>
    <x v="2028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0-30T23:54:56"/>
    <n v="1351641296"/>
    <x v="2029"/>
    <b v="1"/>
    <n v="625"/>
    <b v="1"/>
    <s v="technology/hardware"/>
    <n v="226.24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4-12-02T07:54:13"/>
    <n v="1417506853"/>
    <x v="2030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1-15T13:34:34"/>
    <n v="1479216874"/>
    <x v="2031"/>
    <b v="1"/>
    <n v="531"/>
    <b v="1"/>
    <s v="technology/hardware"/>
    <n v="304.1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3-27T01:58:38"/>
    <n v="1395885518"/>
    <x v="2032"/>
    <b v="1"/>
    <n v="158"/>
    <b v="1"/>
    <s v="technology/hardware"/>
    <n v="178.68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3-13T03:07:13"/>
    <n v="1426216033"/>
    <x v="2033"/>
    <b v="1"/>
    <n v="508"/>
    <b v="1"/>
    <s v="technology/hardware"/>
    <n v="386.8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1-03T15:00:07"/>
    <n v="1446562807"/>
    <x v="2034"/>
    <b v="1"/>
    <n v="644"/>
    <b v="1"/>
    <s v="technology/hardware"/>
    <n v="211.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4-09T20:45:19"/>
    <n v="1397076319"/>
    <x v="2035"/>
    <b v="1"/>
    <n v="848"/>
    <b v="1"/>
    <s v="technology/hardware"/>
    <n v="131.66999999999999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0-31T05:02:33"/>
    <n v="1383195753"/>
    <x v="2036"/>
    <b v="1"/>
    <n v="429"/>
    <b v="1"/>
    <s v="technology/hardware"/>
    <n v="300.4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5-30T06:30:21"/>
    <n v="1369895421"/>
    <x v="2037"/>
    <b v="1"/>
    <n v="204"/>
    <b v="1"/>
    <s v="technology/hardware"/>
    <n v="420.5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01T10:32:05"/>
    <n v="1477996325"/>
    <x v="2038"/>
    <b v="1"/>
    <n v="379"/>
    <b v="1"/>
    <s v="technology/hardware"/>
    <n v="136.22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0-31T22:15:03"/>
    <n v="1383257703"/>
    <x v="2039"/>
    <b v="1"/>
    <n v="271"/>
    <b v="1"/>
    <s v="technology/hardware"/>
    <n v="248.1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0-11T12:37:07"/>
    <n v="1476189427"/>
    <x v="2040"/>
    <b v="0"/>
    <n v="120"/>
    <b v="1"/>
    <s v="technology/hardware"/>
    <n v="181.86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5-11-23T16:59:34"/>
    <n v="1448297974"/>
    <x v="2041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0-18T04:14:37"/>
    <n v="1476764077"/>
    <x v="2042"/>
    <b v="0"/>
    <n v="193"/>
    <b v="1"/>
    <s v="technology/hardware"/>
    <n v="506.21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5-14T16:25:14"/>
    <n v="1431620714"/>
    <x v="2043"/>
    <b v="0"/>
    <n v="180"/>
    <b v="1"/>
    <s v="technology/hardware"/>
    <n v="108.21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6-09T02:07:27"/>
    <n v="1339207647"/>
    <x v="2044"/>
    <b v="0"/>
    <n v="263"/>
    <b v="1"/>
    <s v="technology/hardware"/>
    <n v="819.18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4-23T04:07:24"/>
    <n v="1366690044"/>
    <x v="2045"/>
    <b v="0"/>
    <n v="217"/>
    <b v="1"/>
    <s v="technology/hardware"/>
    <n v="121.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3-18T21:41:10"/>
    <n v="1426714870"/>
    <x v="2046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4-23T15:38:11"/>
    <n v="1366731491"/>
    <x v="2047"/>
    <b v="0"/>
    <n v="1373"/>
    <b v="1"/>
    <s v="technology/hardware"/>
    <n v="148.33000000000001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0-28T12:39:23"/>
    <n v="1382963963"/>
    <x v="2048"/>
    <b v="0"/>
    <n v="742"/>
    <b v="1"/>
    <s v="technology/hardware"/>
    <n v="120.19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4-21T01:42:58"/>
    <n v="1429580578"/>
    <x v="2049"/>
    <b v="0"/>
    <n v="170"/>
    <b v="1"/>
    <s v="technology/hardware"/>
    <n v="473.27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1-26T00:32:17"/>
    <n v="1385425937"/>
    <x v="2050"/>
    <b v="0"/>
    <n v="242"/>
    <b v="1"/>
    <s v="technology/hardware"/>
    <n v="130.3600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1-06T02:00:53"/>
    <n v="1452045653"/>
    <x v="2051"/>
    <b v="0"/>
    <n v="541"/>
    <b v="1"/>
    <s v="technology/hardware"/>
    <n v="353.05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0-26T14:49:11"/>
    <n v="1445870951"/>
    <x v="2052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4-02T12:30:10"/>
    <n v="1396441810"/>
    <x v="2053"/>
    <b v="0"/>
    <n v="621"/>
    <b v="1"/>
    <s v="technology/hardware"/>
    <n v="113.5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1-03T16:10:43"/>
    <n v="1415031043"/>
    <x v="2054"/>
    <b v="0"/>
    <n v="101"/>
    <b v="1"/>
    <s v="technology/hardware"/>
    <n v="167.42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3-18T18:15:42"/>
    <n v="1363630542"/>
    <x v="2055"/>
    <b v="0"/>
    <n v="554"/>
    <b v="1"/>
    <s v="technology/hardware"/>
    <n v="153.4499999999999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1-27T11:52:12"/>
    <n v="1453895532"/>
    <x v="2056"/>
    <b v="0"/>
    <n v="666"/>
    <b v="1"/>
    <s v="technology/hardware"/>
    <n v="202.23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1-22T08:53:50"/>
    <n v="1421916830"/>
    <x v="2057"/>
    <b v="0"/>
    <n v="410"/>
    <b v="1"/>
    <s v="technology/hardware"/>
    <n v="168.2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5-12-23T14:27:34"/>
    <n v="1450880854"/>
    <x v="2058"/>
    <b v="0"/>
    <n v="375"/>
    <b v="1"/>
    <s v="technology/hardware"/>
    <n v="143.46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5-24T15:25:50"/>
    <n v="1400945150"/>
    <x v="2059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01T18:20:54"/>
    <n v="1480616454"/>
    <x v="2060"/>
    <b v="0"/>
    <n v="35"/>
    <b v="1"/>
    <s v="technology/hardware"/>
    <n v="107.92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2-23T09:11:38"/>
    <n v="1456218698"/>
    <x v="2061"/>
    <b v="0"/>
    <n v="203"/>
    <b v="1"/>
    <s v="technology/hardware"/>
    <n v="114.98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4-12T17:35:01"/>
    <n v="1460482501"/>
    <x v="2062"/>
    <b v="0"/>
    <n v="49"/>
    <b v="1"/>
    <s v="technology/hardware"/>
    <n v="148.05000000000001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4-25T08:45:23"/>
    <n v="1366879523"/>
    <x v="2063"/>
    <b v="0"/>
    <n v="5812"/>
    <b v="1"/>
    <s v="technology/hardware"/>
    <n v="191.17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1-25T08:00:29"/>
    <n v="1385366429"/>
    <x v="2064"/>
    <b v="0"/>
    <n v="1556"/>
    <b v="1"/>
    <s v="technology/hardware"/>
    <n v="199.22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7-24T18:31:23"/>
    <n v="1406226683"/>
    <x v="2065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4-21T20:29:36"/>
    <n v="1429648176"/>
    <x v="2066"/>
    <b v="0"/>
    <n v="10"/>
    <b v="1"/>
    <s v="technology/hardware"/>
    <n v="126.8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09-20T20:11:55"/>
    <n v="1474402315"/>
    <x v="2067"/>
    <b v="0"/>
    <n v="76"/>
    <b v="1"/>
    <s v="technology/hardware"/>
    <n v="105.22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5-12-02T23:19:51"/>
    <n v="1449098391"/>
    <x v="2068"/>
    <b v="0"/>
    <n v="263"/>
    <b v="1"/>
    <s v="technology/hardware"/>
    <n v="128.4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5-29T15:45:23"/>
    <n v="1464536723"/>
    <x v="2069"/>
    <b v="0"/>
    <n v="1530"/>
    <b v="1"/>
    <s v="technology/hardware"/>
    <n v="317.33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08-18T06:41:24"/>
    <n v="1471502484"/>
    <x v="2070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4-07T13:57:12"/>
    <n v="1460037432"/>
    <x v="2071"/>
    <b v="0"/>
    <n v="350"/>
    <b v="1"/>
    <s v="technology/hardware"/>
    <n v="110.73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3-24T16:01:58"/>
    <n v="1427212918"/>
    <x v="2072"/>
    <b v="0"/>
    <n v="470"/>
    <b v="1"/>
    <s v="technology/hardware"/>
    <n v="152.6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4-06T19:49:42"/>
    <n v="1459972182"/>
    <x v="2073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6-25T16:21:28"/>
    <n v="1372177288"/>
    <x v="2074"/>
    <b v="0"/>
    <n v="8200"/>
    <b v="1"/>
    <s v="technology/hardware"/>
    <n v="1678.3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6-13T21:08:09"/>
    <n v="1402693689"/>
    <x v="2075"/>
    <b v="0"/>
    <n v="8359"/>
    <b v="1"/>
    <s v="technology/hardware"/>
    <n v="543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4-09T01:01:16"/>
    <n v="1428541276"/>
    <x v="2076"/>
    <b v="0"/>
    <n v="188"/>
    <b v="1"/>
    <s v="technology/hardware"/>
    <n v="115.5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1-18T18:30:57"/>
    <n v="1479493857"/>
    <x v="2077"/>
    <b v="0"/>
    <n v="48"/>
    <b v="1"/>
    <s v="technology/hardware"/>
    <n v="131.2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5-26T17:03:13"/>
    <n v="1432659793"/>
    <x v="2078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0-12T22:58:20"/>
    <n v="1444690700"/>
    <x v="2079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4-05T03:45:55"/>
    <n v="1333597555"/>
    <x v="2080"/>
    <b v="0"/>
    <n v="55"/>
    <b v="1"/>
    <s v="music/indie rock"/>
    <n v="114.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09-25T02:53:16"/>
    <n v="1316919196"/>
    <x v="2081"/>
    <b v="0"/>
    <n v="38"/>
    <b v="1"/>
    <s v="music/indie rock"/>
    <n v="110.7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5-05T17:19:55"/>
    <n v="1336238395"/>
    <x v="2082"/>
    <b v="0"/>
    <n v="25"/>
    <b v="1"/>
    <s v="music/indie rock"/>
    <n v="113.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4-02T19:59:42"/>
    <n v="1396468782"/>
    <x v="2083"/>
    <b v="0"/>
    <n v="46"/>
    <b v="1"/>
    <s v="music/indie rock"/>
    <n v="108.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6-15T20:03:07"/>
    <n v="1339790587"/>
    <x v="2084"/>
    <b v="0"/>
    <n v="83"/>
    <b v="1"/>
    <s v="music/indie rock"/>
    <n v="123.5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1-13T16:05:32"/>
    <n v="1321200332"/>
    <x v="2085"/>
    <b v="0"/>
    <n v="35"/>
    <b v="1"/>
    <s v="music/indie rock"/>
    <n v="100.7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8-09T04:54:18"/>
    <n v="1312865658"/>
    <x v="2086"/>
    <b v="0"/>
    <n v="25"/>
    <b v="1"/>
    <s v="music/indie rock"/>
    <n v="103.5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8-05T17:09:12"/>
    <n v="1281028152"/>
    <x v="2087"/>
    <b v="0"/>
    <n v="75"/>
    <b v="1"/>
    <s v="music/indie rock"/>
    <n v="115.51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6-28T01:49:54"/>
    <n v="1372384194"/>
    <x v="2088"/>
    <b v="0"/>
    <n v="62"/>
    <b v="1"/>
    <s v="music/indie rock"/>
    <n v="120.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1-25T09:09:15"/>
    <n v="1359104955"/>
    <x v="2089"/>
    <b v="0"/>
    <n v="160"/>
    <b v="1"/>
    <s v="music/indie rock"/>
    <n v="115.04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1-12T07:44:38"/>
    <n v="1294818278"/>
    <x v="2090"/>
    <b v="0"/>
    <n v="246"/>
    <b v="1"/>
    <s v="music/indie rock"/>
    <n v="120.4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08-08T16:58:52"/>
    <n v="1312822732"/>
    <x v="2091"/>
    <b v="0"/>
    <n v="55"/>
    <b v="1"/>
    <s v="music/indie rock"/>
    <n v="101.28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0-23T20:30:32"/>
    <n v="1351024232"/>
    <x v="2092"/>
    <b v="0"/>
    <n v="23"/>
    <b v="1"/>
    <s v="music/indie rock"/>
    <n v="102.4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1-31T00:28:50"/>
    <n v="1327969730"/>
    <x v="2093"/>
    <b v="0"/>
    <n v="72"/>
    <b v="1"/>
    <s v="music/indie rock"/>
    <n v="120.5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08-03T17:36:13"/>
    <n v="1312392973"/>
    <x v="2094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10T18:12:15"/>
    <n v="1349892735"/>
    <x v="2095"/>
    <b v="0"/>
    <n v="14"/>
    <b v="1"/>
    <s v="music/indie rock"/>
    <n v="101.6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0-02T14:02:15"/>
    <n v="1317564135"/>
    <x v="2096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2-07T02:43:55"/>
    <n v="1328582635"/>
    <x v="2097"/>
    <b v="0"/>
    <n v="32"/>
    <b v="1"/>
    <s v="music/indie rock"/>
    <n v="100.33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6-18T17:54:44"/>
    <n v="1434650084"/>
    <x v="2098"/>
    <b v="0"/>
    <n v="63"/>
    <b v="1"/>
    <s v="music/indie rock"/>
    <n v="132.3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14T20:02:21"/>
    <n v="1339704141"/>
    <x v="2099"/>
    <b v="0"/>
    <n v="27"/>
    <b v="1"/>
    <s v="music/indie rock"/>
    <n v="136.66999999999999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1-12-15T03:35:14"/>
    <n v="1323920114"/>
    <x v="2100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4-05T20:50:48"/>
    <n v="1302036648"/>
    <x v="2101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0-10T18:07:07"/>
    <n v="1349892427"/>
    <x v="2102"/>
    <b v="0"/>
    <n v="115"/>
    <b v="1"/>
    <s v="music/indie rock"/>
    <n v="146.1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4-30T01:47:14"/>
    <n v="1367286434"/>
    <x v="2103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08T18:55:53"/>
    <n v="1415472953"/>
    <x v="2104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2-12-27T05:09:34"/>
    <n v="1356584974"/>
    <x v="2105"/>
    <b v="0"/>
    <n v="44"/>
    <b v="1"/>
    <s v="music/indie rock"/>
    <n v="107.0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0-22T17:03:13"/>
    <n v="1413997393"/>
    <x v="2106"/>
    <b v="0"/>
    <n v="58"/>
    <b v="1"/>
    <s v="music/indie rock"/>
    <n v="107.73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8-14T04:13:00"/>
    <n v="1344917580"/>
    <x v="2107"/>
    <b v="0"/>
    <n v="191"/>
    <b v="1"/>
    <s v="music/indie rock"/>
    <n v="107.3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6-05T17:00:17"/>
    <n v="1433523617"/>
    <x v="2108"/>
    <b v="0"/>
    <n v="40"/>
    <b v="1"/>
    <s v="music/indie rock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4-30T16:06:09"/>
    <n v="1398873969"/>
    <x v="2109"/>
    <b v="0"/>
    <n v="38"/>
    <b v="1"/>
    <s v="music/indie rock"/>
    <n v="100.35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6-09T04:43:45"/>
    <n v="1307594625"/>
    <x v="2110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01T22:16:33"/>
    <n v="1364854593"/>
    <x v="2111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8-19T20:46:16"/>
    <n v="1408481176"/>
    <x v="2112"/>
    <b v="0"/>
    <n v="107"/>
    <b v="1"/>
    <s v="music/indie rock"/>
    <n v="104.86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0-07T19:34:30"/>
    <n v="1286480070"/>
    <x v="2113"/>
    <b v="0"/>
    <n v="147"/>
    <b v="1"/>
    <s v="music/indie rock"/>
    <n v="104.7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1-21T01:56:41"/>
    <n v="1295575001"/>
    <x v="2114"/>
    <b v="0"/>
    <n v="36"/>
    <b v="1"/>
    <s v="music/indie rock"/>
    <n v="225.67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08-15T18:40:03"/>
    <n v="1345056003"/>
    <x v="2115"/>
    <b v="0"/>
    <n v="92"/>
    <b v="1"/>
    <s v="music/indie rock"/>
    <n v="100.9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13T01:25:49"/>
    <n v="1444699549"/>
    <x v="2116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6-24T20:08:56"/>
    <n v="1308946136"/>
    <x v="2117"/>
    <b v="0"/>
    <n v="17"/>
    <b v="1"/>
    <s v="music/indie rock"/>
    <n v="134.61000000000001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7-17T03:07:25"/>
    <n v="1342494445"/>
    <x v="2118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3-11-13T23:08:56"/>
    <n v="1384384136"/>
    <x v="2119"/>
    <b v="0"/>
    <n v="69"/>
    <b v="1"/>
    <s v="music/indie rock"/>
    <n v="100.88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6-12-12T17:49:08"/>
    <n v="1481564948"/>
    <x v="2120"/>
    <b v="0"/>
    <n v="10"/>
    <b v="0"/>
    <s v="games/video games"/>
    <n v="0.569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6-12-08T07:12:49"/>
    <n v="1481181169"/>
    <x v="2121"/>
    <b v="0"/>
    <n v="3"/>
    <b v="0"/>
    <s v="games/video games"/>
    <n v="0.39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1-20T10:11:47"/>
    <n v="1263982307"/>
    <x v="2122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0-13T00:40:35"/>
    <n v="1286930435"/>
    <x v="2123"/>
    <b v="0"/>
    <n v="5"/>
    <b v="0"/>
    <s v="games/video games"/>
    <n v="10.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7-06T00:33:53"/>
    <n v="1436142833"/>
    <x v="2124"/>
    <b v="0"/>
    <n v="27"/>
    <b v="0"/>
    <s v="games/video games"/>
    <n v="1.4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1-08T23:21:27"/>
    <n v="1415488887"/>
    <x v="2125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2-10T12:07:43"/>
    <n v="1423570063"/>
    <x v="2126"/>
    <b v="0"/>
    <n v="236"/>
    <b v="0"/>
    <s v="games/video games"/>
    <n v="28.84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7-23T18:32:49"/>
    <n v="1406140369"/>
    <x v="2127"/>
    <b v="0"/>
    <n v="1"/>
    <b v="0"/>
    <s v="games/video games"/>
    <n v="0.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2-09T00:35:00"/>
    <n v="1454978100"/>
    <x v="2128"/>
    <b v="0"/>
    <n v="12"/>
    <b v="0"/>
    <s v="games/video games"/>
    <n v="11.8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7-12T02:04:23"/>
    <n v="1405130663"/>
    <x v="2129"/>
    <b v="0"/>
    <n v="4"/>
    <b v="0"/>
    <s v="games/video games"/>
    <n v="0.2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6-12T04:58:11"/>
    <n v="1434085091"/>
    <x v="2130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1-04T11:41:32"/>
    <n v="1388835692"/>
    <x v="2131"/>
    <b v="0"/>
    <n v="99"/>
    <b v="0"/>
    <s v="games/video games"/>
    <n v="2.11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3-17T02:19:59"/>
    <n v="1300328399"/>
    <x v="2132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3-28T21:16:31"/>
    <n v="1364505391"/>
    <x v="2133"/>
    <b v="0"/>
    <n v="3"/>
    <b v="0"/>
    <s v="games/video games"/>
    <n v="1.73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09-04T23:07:13"/>
    <n v="1346800033"/>
    <x v="2134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09-19T12:13:06"/>
    <n v="1379592786"/>
    <x v="2135"/>
    <b v="0"/>
    <n v="4"/>
    <b v="0"/>
    <s v="games/video games"/>
    <n v="0.06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1-05T18:30:29"/>
    <n v="1415212229"/>
    <x v="2136"/>
    <b v="0"/>
    <n v="534"/>
    <b v="0"/>
    <s v="games/video games"/>
    <n v="28.41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0-10T00:18:59"/>
    <n v="1381364339"/>
    <x v="2137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0-04T18:00:08"/>
    <n v="1475604008"/>
    <x v="213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2-12-12T20:00:24"/>
    <n v="1355342424"/>
    <x v="2139"/>
    <b v="0"/>
    <n v="11"/>
    <b v="0"/>
    <s v="games/video games"/>
    <n v="0.1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0-15T05:39:19"/>
    <n v="1413351559"/>
    <x v="2140"/>
    <b v="0"/>
    <n v="0"/>
    <b v="0"/>
    <s v="games/video games"/>
    <n v="0"/>
    <s v="No pledg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02T16:50:10"/>
    <n v="1449075010"/>
    <x v="2141"/>
    <b v="0"/>
    <n v="12"/>
    <b v="0"/>
    <s v="games/video games"/>
    <n v="5.7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6-03T21:16:52"/>
    <n v="1275599812"/>
    <x v="214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8-13T13:07:20"/>
    <n v="1376399240"/>
    <x v="2143"/>
    <b v="0"/>
    <n v="24"/>
    <b v="0"/>
    <s v="games/video games"/>
    <n v="1.71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0-28T05:41:54"/>
    <n v="1382938914"/>
    <x v="2144"/>
    <b v="0"/>
    <n v="89"/>
    <b v="0"/>
    <s v="games/video games"/>
    <n v="30.4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1-28T16:18:30"/>
    <n v="1453997910"/>
    <x v="2145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0-15T07:05:48"/>
    <n v="1413356748"/>
    <x v="2146"/>
    <b v="0"/>
    <n v="55"/>
    <b v="0"/>
    <s v="games/video games"/>
    <n v="0.7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3-03T17:36:22"/>
    <n v="1425404182"/>
    <x v="2147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6-26T00:35:56"/>
    <n v="1277512556"/>
    <x v="2148"/>
    <b v="0"/>
    <n v="0"/>
    <b v="0"/>
    <s v="games/video games"/>
    <n v="0"/>
    <s v="No pledges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6-13T06:49:59"/>
    <n v="1465800599"/>
    <x v="214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5-30T20:20:14"/>
    <n v="1464639614"/>
    <x v="2150"/>
    <b v="0"/>
    <n v="6"/>
    <b v="0"/>
    <s v="games/video games"/>
    <n v="0.26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2-13T19:58:29"/>
    <n v="1392321509"/>
    <x v="2151"/>
    <b v="0"/>
    <n v="4"/>
    <b v="0"/>
    <s v="games/video games"/>
    <n v="0.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4-12-01T21:51:58"/>
    <n v="1417470718"/>
    <x v="2152"/>
    <b v="0"/>
    <n v="4"/>
    <b v="0"/>
    <s v="games/video games"/>
    <n v="0.0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08T15:10:27"/>
    <n v="1389193827"/>
    <x v="2153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01T17:56:25"/>
    <n v="1456854985"/>
    <x v="2154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8-02T20:30:06"/>
    <n v="1375475406"/>
    <x v="2155"/>
    <b v="0"/>
    <n v="83"/>
    <b v="0"/>
    <s v="games/video games"/>
    <n v="2.67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1-20T23:33:03"/>
    <n v="1479684783"/>
    <x v="2156"/>
    <b v="0"/>
    <n v="57"/>
    <b v="0"/>
    <s v="games/video games"/>
    <n v="28.19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2-12-21T20:29:34"/>
    <n v="1356121774"/>
    <x v="2157"/>
    <b v="0"/>
    <n v="311"/>
    <b v="0"/>
    <s v="games/video games"/>
    <n v="6.59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6-16T17:32:54"/>
    <n v="1308245574"/>
    <x v="2158"/>
    <b v="0"/>
    <n v="2"/>
    <b v="0"/>
    <s v="games/video games"/>
    <n v="0.72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4-19T17:05:05"/>
    <n v="1334855105"/>
    <x v="2159"/>
    <b v="0"/>
    <n v="16"/>
    <b v="0"/>
    <s v="games/video games"/>
    <n v="0.85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8-24T20:27:39"/>
    <n v="1440448059"/>
    <x v="2160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6-23T18:23:11"/>
    <n v="1403547791"/>
    <x v="2161"/>
    <b v="0"/>
    <n v="58"/>
    <b v="1"/>
    <s v="music/rock"/>
    <n v="112.2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4-17T21:35:20"/>
    <n v="1429306520"/>
    <x v="2162"/>
    <b v="0"/>
    <n v="44"/>
    <b v="1"/>
    <s v="music/rock"/>
    <n v="132.19999999999999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5-25T17:13:34"/>
    <n v="1464196414"/>
    <x v="2163"/>
    <b v="0"/>
    <n v="83"/>
    <b v="1"/>
    <s v="music/rock"/>
    <n v="102.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3-09T16:00:35"/>
    <n v="1457539235"/>
    <x v="2164"/>
    <b v="0"/>
    <n v="117"/>
    <b v="1"/>
    <s v="music/rock"/>
    <n v="138.6399999999999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0-21T20:06:58"/>
    <n v="1413922018"/>
    <x v="2165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01T01:35:37"/>
    <n v="1346463337"/>
    <x v="2166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1-10T14:24:21"/>
    <n v="1484058261"/>
    <x v="2167"/>
    <b v="0"/>
    <n v="340"/>
    <b v="1"/>
    <s v="music/rock"/>
    <n v="121.58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2-27T16:49:11"/>
    <n v="1488214151"/>
    <x v="2168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7-13T18:00:22"/>
    <n v="1436810422"/>
    <x v="2169"/>
    <b v="0"/>
    <n v="19"/>
    <b v="1"/>
    <s v="music/rock"/>
    <n v="180.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5-17T22:58:15"/>
    <n v="1431903495"/>
    <x v="2170"/>
    <b v="0"/>
    <n v="47"/>
    <b v="1"/>
    <s v="music/rock"/>
    <n v="106.0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3-19T13:55:20"/>
    <n v="1426773320"/>
    <x v="2171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8-09T16:37:23"/>
    <n v="1376066243"/>
    <x v="2172"/>
    <b v="0"/>
    <n v="90"/>
    <b v="1"/>
    <s v="music/rock"/>
    <n v="126.9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4-05T13:01:47"/>
    <n v="1459861307"/>
    <x v="2173"/>
    <b v="0"/>
    <n v="63"/>
    <b v="1"/>
    <s v="music/rock"/>
    <n v="102.9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14T00:13:06"/>
    <n v="1468455186"/>
    <x v="2174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4-02T15:11:49"/>
    <n v="1427987509"/>
    <x v="2175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5-12T06:01:07"/>
    <n v="1463032867"/>
    <x v="2176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6-12-19T15:16:37"/>
    <n v="1482160597"/>
    <x v="2177"/>
    <b v="0"/>
    <n v="859"/>
    <b v="1"/>
    <s v="music/rock"/>
    <n v="138.6399999999999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3-12T04:06:32"/>
    <n v="1426133192"/>
    <x v="2178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0-02T16:04:28"/>
    <n v="1443801868"/>
    <x v="2179"/>
    <b v="0"/>
    <n v="78"/>
    <b v="1"/>
    <s v="music/rock"/>
    <n v="107.18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07T00:07:33"/>
    <n v="1486426053"/>
    <x v="2180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08-28T21:37:05"/>
    <n v="1409261825"/>
    <x v="2181"/>
    <b v="0"/>
    <n v="356"/>
    <b v="1"/>
    <s v="games/tabletop games"/>
    <n v="524.16999999999996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1-10T08:46:17"/>
    <n v="1484037977"/>
    <x v="2182"/>
    <b v="0"/>
    <n v="279"/>
    <b v="1"/>
    <s v="games/tabletop games"/>
    <n v="489.28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11T16:34:01"/>
    <n v="1452530041"/>
    <x v="2183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2-14T08:23:59"/>
    <n v="1360830239"/>
    <x v="2184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8-01T14:45:43"/>
    <n v="1470062743"/>
    <x v="2185"/>
    <b v="0"/>
    <n v="392"/>
    <b v="1"/>
    <s v="games/tabletop games"/>
    <n v="109.6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3-05T05:01:06"/>
    <n v="1425531666"/>
    <x v="2186"/>
    <b v="1"/>
    <n v="3562"/>
    <b v="1"/>
    <s v="games/tabletop games"/>
    <n v="1014.64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09-20T14:04:01"/>
    <n v="1474380241"/>
    <x v="2187"/>
    <b v="0"/>
    <n v="514"/>
    <b v="1"/>
    <s v="games/tabletop games"/>
    <n v="412.18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07T18:55:00"/>
    <n v="1460055300"/>
    <x v="2188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2-17T15:00:04"/>
    <n v="1455721204"/>
    <x v="2189"/>
    <b v="0"/>
    <n v="537"/>
    <b v="1"/>
    <s v="games/tabletop games"/>
    <n v="184.61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02T20:00:27"/>
    <n v="1486065627"/>
    <x v="2190"/>
    <b v="0"/>
    <n v="25"/>
    <b v="1"/>
    <s v="games/tabletop games"/>
    <n v="119.7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1-17T20:25:44"/>
    <n v="1479414344"/>
    <x v="2191"/>
    <b v="0"/>
    <n v="3238"/>
    <b v="1"/>
    <s v="games/tabletop games"/>
    <n v="1081.24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0-21T09:44:32"/>
    <n v="1477043072"/>
    <x v="2192"/>
    <b v="0"/>
    <n v="897"/>
    <b v="1"/>
    <s v="games/tabletop games"/>
    <n v="452.37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2-25T18:11:30"/>
    <n v="1456423890"/>
    <x v="2193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7-12T18:31:40"/>
    <n v="1436725900"/>
    <x v="2194"/>
    <b v="0"/>
    <n v="115"/>
    <b v="1"/>
    <s v="games/tabletop games"/>
    <n v="120.33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1-01T11:41:42"/>
    <n v="1478000502"/>
    <x v="2195"/>
    <b v="0"/>
    <n v="234"/>
    <b v="1"/>
    <s v="games/tabletop games"/>
    <n v="113.8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1-29T14:00:59"/>
    <n v="1422540059"/>
    <x v="2196"/>
    <b v="0"/>
    <n v="4330"/>
    <b v="1"/>
    <s v="games/tabletop games"/>
    <n v="951.03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0-15T12:20:00"/>
    <n v="1444911600"/>
    <x v="2197"/>
    <b v="0"/>
    <n v="651"/>
    <b v="1"/>
    <s v="games/tabletop games"/>
    <n v="132.8899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09-15T09:59:58"/>
    <n v="1442311198"/>
    <x v="2198"/>
    <b v="1"/>
    <n v="251"/>
    <b v="1"/>
    <s v="games/tabletop games"/>
    <n v="146.9799999999999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6-08T15:01:08"/>
    <n v="1433775668"/>
    <x v="2199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02T20:19:25"/>
    <n v="1357157965"/>
    <x v="2200"/>
    <b v="0"/>
    <n v="28"/>
    <b v="1"/>
    <s v="music/electronic music"/>
    <n v="382.7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0-02T20:22:48"/>
    <n v="1349209368"/>
    <x v="2201"/>
    <b v="0"/>
    <n v="721"/>
    <b v="1"/>
    <s v="music/electronic music"/>
    <n v="704.1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8-25T20:38:02"/>
    <n v="1440535082"/>
    <x v="22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2-07T07:28:39"/>
    <n v="1360222119"/>
    <x v="2203"/>
    <b v="0"/>
    <n v="73"/>
    <b v="1"/>
    <s v="music/electronic music"/>
    <n v="132.8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5-02T19:43:09"/>
    <n v="1335987789"/>
    <x v="2204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3-29T06:10:24"/>
    <n v="1333001424"/>
    <x v="2205"/>
    <b v="0"/>
    <n v="34"/>
    <b v="1"/>
    <s v="music/electronic music"/>
    <n v="102.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0-17T04:39:33"/>
    <n v="1381984773"/>
    <x v="2206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2-07T21:10:26"/>
    <n v="1328649026"/>
    <x v="2207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03T11:30:44"/>
    <n v="1396524644"/>
    <x v="2208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2-17T01:35:10"/>
    <n v="1329442510"/>
    <x v="2209"/>
    <b v="0"/>
    <n v="72"/>
    <b v="1"/>
    <s v="music/electronic music"/>
    <n v="111.43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3-18T18:50:25"/>
    <n v="1395168625"/>
    <x v="2210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0-01T17:56:17"/>
    <n v="1380650177"/>
    <x v="2211"/>
    <b v="0"/>
    <n v="123"/>
    <b v="1"/>
    <s v="music/electronic music"/>
    <n v="114.3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4-15T19:49:39"/>
    <n v="1429127379"/>
    <x v="2212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1-07T19:00:48"/>
    <n v="1389121248"/>
    <x v="2213"/>
    <b v="0"/>
    <n v="24"/>
    <b v="1"/>
    <s v="music/electronic music"/>
    <n v="292.5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2-19T17:12:52"/>
    <n v="1329671572"/>
    <x v="2214"/>
    <b v="0"/>
    <n v="33"/>
    <b v="1"/>
    <s v="music/electronic music"/>
    <n v="156.36000000000001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09T18:02:25"/>
    <n v="1436464945"/>
    <x v="2215"/>
    <b v="0"/>
    <n v="14"/>
    <b v="1"/>
    <s v="music/electronic music"/>
    <n v="105.67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0-22T18:38:33"/>
    <n v="1445539113"/>
    <x v="2216"/>
    <b v="0"/>
    <n v="9"/>
    <b v="1"/>
    <s v="music/electronic music"/>
    <n v="101.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06T19:29:43"/>
    <n v="1344281383"/>
    <x v="2217"/>
    <b v="0"/>
    <n v="76"/>
    <b v="1"/>
    <s v="music/electronic music"/>
    <n v="122.8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7-20T17:15:12"/>
    <n v="1437412512"/>
    <x v="2218"/>
    <b v="0"/>
    <n v="19"/>
    <b v="1"/>
    <s v="music/electronic music"/>
    <n v="101.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6-27T01:27:16"/>
    <n v="1372296436"/>
    <x v="2219"/>
    <b v="0"/>
    <n v="69"/>
    <b v="1"/>
    <s v="music/electronic music"/>
    <n v="101.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3-23T16:00:09"/>
    <n v="1458748809"/>
    <x v="2220"/>
    <b v="0"/>
    <n v="218"/>
    <b v="1"/>
    <s v="games/tabletop games"/>
    <n v="108.12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1-12-29T18:54:07"/>
    <n v="1325184847"/>
    <x v="2221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5-28T15:22:48"/>
    <n v="1432826568"/>
    <x v="2222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01T16:01:15"/>
    <n v="1475337675"/>
    <x v="2223"/>
    <b v="0"/>
    <n v="296"/>
    <b v="1"/>
    <s v="games/tabletop games"/>
    <n v="243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8-22T19:00:15"/>
    <n v="1408734015"/>
    <x v="2224"/>
    <b v="0"/>
    <n v="1204"/>
    <b v="1"/>
    <s v="games/tabletop games"/>
    <n v="944.8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1-12T19:10:22"/>
    <n v="1452625822"/>
    <x v="2225"/>
    <b v="0"/>
    <n v="321"/>
    <b v="1"/>
    <s v="games/tabletop games"/>
    <n v="108.46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0-14T19:22:35"/>
    <n v="1381778555"/>
    <x v="2226"/>
    <b v="0"/>
    <n v="301"/>
    <b v="1"/>
    <s v="games/tabletop games"/>
    <n v="157.3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7-17T06:40:36"/>
    <n v="1437115236"/>
    <x v="2227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7-29T15:56:31"/>
    <n v="1375113391"/>
    <x v="2228"/>
    <b v="0"/>
    <n v="539"/>
    <b v="1"/>
    <s v="games/tabletop games"/>
    <n v="171.05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3-26T21:08:47"/>
    <n v="1395868127"/>
    <x v="2229"/>
    <b v="0"/>
    <n v="498"/>
    <b v="1"/>
    <s v="games/tabletop games"/>
    <n v="125.9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5-29T21:51:41"/>
    <n v="1369864301"/>
    <x v="2230"/>
    <b v="0"/>
    <n v="1113"/>
    <b v="1"/>
    <s v="games/tabletop games"/>
    <n v="1212.1300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6-16T19:03:28"/>
    <n v="1402945408"/>
    <x v="2231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1-23T09:05:39"/>
    <n v="1448269539"/>
    <x v="2232"/>
    <b v="0"/>
    <n v="391"/>
    <b v="1"/>
    <s v="games/tabletop games"/>
    <n v="332.04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6-12-06T19:47:27"/>
    <n v="1481053647"/>
    <x v="2233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2-27T00:31:51"/>
    <n v="1424997111"/>
    <x v="2234"/>
    <b v="0"/>
    <n v="147"/>
    <b v="1"/>
    <s v="games/tabletop games"/>
    <n v="153.3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1-02T14:48:43"/>
    <n v="1451746123"/>
    <x v="2235"/>
    <b v="0"/>
    <n v="680"/>
    <b v="1"/>
    <s v="games/tabletop games"/>
    <n v="537.11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0-03T00:04:43"/>
    <n v="1412294683"/>
    <x v="2236"/>
    <b v="0"/>
    <n v="983"/>
    <b v="1"/>
    <s v="games/tabletop games"/>
    <n v="352.9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2-08T14:55:16"/>
    <n v="1486565716"/>
    <x v="2237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0-25T23:00:14"/>
    <n v="1382742014"/>
    <x v="2238"/>
    <b v="0"/>
    <n v="426"/>
    <b v="1"/>
    <s v="games/tabletop games"/>
    <n v="128.0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3-23T19:49:04"/>
    <n v="1458762544"/>
    <x v="2239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1-31T19:51:40"/>
    <n v="1485892300"/>
    <x v="224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0-22T13:48:53"/>
    <n v="1382449733"/>
    <x v="2241"/>
    <b v="0"/>
    <n v="2525"/>
    <b v="1"/>
    <s v="games/tabletop games"/>
    <n v="1360.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06T18:01:30"/>
    <n v="1488823290"/>
    <x v="2242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04T19:39:06"/>
    <n v="1475609946"/>
    <x v="2243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1-21T17:00:17"/>
    <n v="1390323617"/>
    <x v="2244"/>
    <b v="0"/>
    <n v="1980"/>
    <b v="1"/>
    <s v="games/tabletop games"/>
    <n v="2647.03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8-05T19:00:10"/>
    <n v="1438801210"/>
    <x v="2245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15T15:59:25"/>
    <n v="1436975965"/>
    <x v="2246"/>
    <b v="0"/>
    <n v="380"/>
    <b v="1"/>
    <s v="games/tabletop games"/>
    <n v="104.4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1-14T21:01:18"/>
    <n v="1479157278"/>
    <x v="2247"/>
    <b v="0"/>
    <n v="128"/>
    <b v="1"/>
    <s v="games/tabletop games"/>
    <n v="107.2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3-03T16:52:45"/>
    <n v="1362329565"/>
    <x v="2248"/>
    <b v="0"/>
    <n v="180"/>
    <b v="1"/>
    <s v="games/tabletop games"/>
    <n v="168.7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1-03T00:07:53"/>
    <n v="1478131673"/>
    <x v="2249"/>
    <b v="0"/>
    <n v="571"/>
    <b v="1"/>
    <s v="games/tabletop games"/>
    <n v="975.11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7-26T08:17:57"/>
    <n v="1406362677"/>
    <x v="2250"/>
    <b v="0"/>
    <n v="480"/>
    <b v="1"/>
    <s v="games/tabletop games"/>
    <n v="134.44999999999999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7-22T07:52:18"/>
    <n v="1469173938"/>
    <x v="2251"/>
    <b v="0"/>
    <n v="249"/>
    <b v="1"/>
    <s v="games/tabletop games"/>
    <n v="272.2799999999999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0-19T15:09:07"/>
    <n v="1445267347"/>
    <x v="2252"/>
    <b v="0"/>
    <n v="84"/>
    <b v="1"/>
    <s v="games/tabletop games"/>
    <n v="112.6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17T15:32:48"/>
    <n v="1484667168"/>
    <x v="2253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4-07T22:50:51"/>
    <n v="1460069451"/>
    <x v="2254"/>
    <b v="0"/>
    <n v="271"/>
    <b v="1"/>
    <s v="games/tabletop games"/>
    <n v="286.66000000000003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08T10:50:46"/>
    <n v="1478602246"/>
    <x v="2255"/>
    <b v="0"/>
    <n v="50"/>
    <b v="1"/>
    <s v="games/tabletop games"/>
    <n v="222.71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5-15T22:28:49"/>
    <n v="1463351329"/>
    <x v="2256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5-12T18:01:27"/>
    <n v="1431453687"/>
    <x v="225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1-28T19:18:56"/>
    <n v="1480360736"/>
    <x v="2258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2-25T00:24:10"/>
    <n v="1393287850"/>
    <x v="2259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1-24T17:23:40"/>
    <n v="1485278620"/>
    <x v="226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0-14T14:02:38"/>
    <n v="1413295358"/>
    <x v="2261"/>
    <b v="0"/>
    <n v="181"/>
    <b v="1"/>
    <s v="games/tabletop games"/>
    <n v="154.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10T19:58:33"/>
    <n v="1420919913"/>
    <x v="2262"/>
    <b v="0"/>
    <n v="60"/>
    <b v="1"/>
    <s v="games/tabletop games"/>
    <n v="115.55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06T13:58:34"/>
    <n v="1462543114"/>
    <x v="2263"/>
    <b v="0"/>
    <n v="445"/>
    <b v="1"/>
    <s v="games/tabletop games"/>
    <n v="180.0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15T20:28:27"/>
    <n v="1479241707"/>
    <x v="2264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09T20:59:52"/>
    <n v="1460235592"/>
    <x v="2265"/>
    <b v="0"/>
    <n v="194"/>
    <b v="1"/>
    <s v="games/tabletop games"/>
    <n v="320.27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1-25T19:54:57"/>
    <n v="1416945297"/>
    <x v="2266"/>
    <b v="0"/>
    <n v="404"/>
    <b v="1"/>
    <s v="games/tabletop games"/>
    <n v="380.53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2-10T01:58:35"/>
    <n v="1486691915"/>
    <x v="2267"/>
    <b v="0"/>
    <n v="194"/>
    <b v="1"/>
    <s v="games/tabletop games"/>
    <n v="102.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2-10T16:54:23"/>
    <n v="1486745663"/>
    <x v="2268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6-12-21T20:51:53"/>
    <n v="1482353513"/>
    <x v="2269"/>
    <b v="0"/>
    <n v="1670"/>
    <b v="1"/>
    <s v="games/tabletop games"/>
    <n v="720.2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1-10T00:00:04"/>
    <n v="1478736004"/>
    <x v="2270"/>
    <b v="0"/>
    <n v="1328"/>
    <b v="1"/>
    <s v="games/tabletop games"/>
    <n v="283.08999999999997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1-07T16:47:16"/>
    <n v="1446914836"/>
    <x v="2271"/>
    <b v="0"/>
    <n v="944"/>
    <b v="1"/>
    <s v="games/tabletop games"/>
    <n v="1356.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2-15T13:10:42"/>
    <n v="1487164242"/>
    <x v="2272"/>
    <b v="0"/>
    <n v="147"/>
    <b v="1"/>
    <s v="games/tabletop games"/>
    <n v="220.36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1-24T12:00:57"/>
    <n v="1390564857"/>
    <x v="2273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1-22T14:47:59"/>
    <n v="1416667679"/>
    <x v="2274"/>
    <b v="0"/>
    <n v="79"/>
    <b v="1"/>
    <s v="games/tabletop games"/>
    <n v="407.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3-12-06T15:38:09"/>
    <n v="1386344289"/>
    <x v="2275"/>
    <b v="0"/>
    <n v="75"/>
    <b v="1"/>
    <s v="games/tabletop games"/>
    <n v="105.82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1-28T16:17:03"/>
    <n v="1327767423"/>
    <x v="2276"/>
    <b v="0"/>
    <n v="207"/>
    <b v="1"/>
    <s v="games/tabletop games"/>
    <n v="141.0800000000000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5-11-30T17:01:07"/>
    <n v="1448902867"/>
    <x v="227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1-16T19:21:39"/>
    <n v="1421436099"/>
    <x v="2278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8-18T14:59:51"/>
    <n v="1439909991"/>
    <x v="2279"/>
    <b v="0"/>
    <n v="480"/>
    <b v="1"/>
    <s v="games/tabletop games"/>
    <n v="403.5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5-24T06:51:37"/>
    <n v="1306219897"/>
    <x v="2280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5-11-15T04:11:26"/>
    <n v="1447560686"/>
    <x v="2281"/>
    <b v="0"/>
    <n v="12"/>
    <b v="1"/>
    <s v="music/rock"/>
    <n v="185.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3-10T03:00:04"/>
    <n v="1331348404"/>
    <x v="2282"/>
    <b v="0"/>
    <n v="48"/>
    <b v="1"/>
    <s v="music/rock"/>
    <n v="100.86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2-11T19:07:25"/>
    <n v="1297451245"/>
    <x v="2283"/>
    <b v="0"/>
    <n v="59"/>
    <b v="1"/>
    <s v="music/rock"/>
    <n v="106.2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5-30T04:27:23"/>
    <n v="1338352043"/>
    <x v="2284"/>
    <b v="0"/>
    <n v="79"/>
    <b v="1"/>
    <s v="music/rock"/>
    <n v="121.3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8-08T23:07:34"/>
    <n v="1376003254"/>
    <x v="2285"/>
    <b v="0"/>
    <n v="14"/>
    <b v="1"/>
    <s v="music/rock"/>
    <n v="100.07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02T16:01:00"/>
    <n v="1401724860"/>
    <x v="2286"/>
    <b v="0"/>
    <n v="106"/>
    <b v="1"/>
    <s v="music/rock"/>
    <n v="119.98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07T19:51:29"/>
    <n v="1339098689"/>
    <x v="2287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0-24T23:57:40"/>
    <n v="1382659060"/>
    <x v="2288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09-14T06:05:30"/>
    <n v="1252908330"/>
    <x v="2289"/>
    <b v="0"/>
    <n v="29"/>
    <b v="1"/>
    <s v="music/rock"/>
    <n v="104.07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3-19T23:26:58"/>
    <n v="1332199618"/>
    <x v="2290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3-19T16:44:36"/>
    <n v="1332175476"/>
    <x v="2291"/>
    <b v="0"/>
    <n v="46"/>
    <b v="1"/>
    <s v="music/rock"/>
    <n v="107.2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8-30T16:59:59"/>
    <n v="1346345999"/>
    <x v="2292"/>
    <b v="0"/>
    <n v="27"/>
    <b v="1"/>
    <s v="music/rock"/>
    <n v="108.24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2-12-21T17:21:20"/>
    <n v="1356110480"/>
    <x v="2293"/>
    <b v="0"/>
    <n v="112"/>
    <b v="1"/>
    <s v="music/rock"/>
    <n v="146.0800000000000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2-12-27T22:54:16"/>
    <n v="1356648856"/>
    <x v="2294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1-19T17:33:46"/>
    <n v="1326994426"/>
    <x v="2295"/>
    <b v="0"/>
    <n v="145"/>
    <b v="1"/>
    <s v="music/rock"/>
    <n v="149.07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2-09T01:00:49"/>
    <n v="1328749249"/>
    <x v="2296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2-24T20:10:33"/>
    <n v="1393272633"/>
    <x v="2297"/>
    <b v="0"/>
    <n v="288"/>
    <b v="1"/>
    <s v="music/rock"/>
    <n v="105.07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1-22T00:46:49"/>
    <n v="1295657209"/>
    <x v="2298"/>
    <b v="0"/>
    <n v="14"/>
    <b v="1"/>
    <s v="music/rock"/>
    <n v="350.17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14T17:26:56"/>
    <n v="1339694816"/>
    <x v="2299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5-22T03:31:36"/>
    <n v="1369193496"/>
    <x v="2300"/>
    <b v="1"/>
    <n v="211"/>
    <b v="1"/>
    <s v="music/indie rock"/>
    <n v="133.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1-27T20:50:34"/>
    <n v="1385585434"/>
    <x v="2301"/>
    <b v="1"/>
    <n v="85"/>
    <b v="1"/>
    <s v="music/indie rock"/>
    <n v="170.65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1-03T02:39:56"/>
    <n v="1320287996"/>
    <x v="2302"/>
    <b v="1"/>
    <n v="103"/>
    <b v="1"/>
    <s v="music/indie rock"/>
    <n v="109.36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1-20T19:34:51"/>
    <n v="1290281691"/>
    <x v="1254"/>
    <b v="1"/>
    <n v="113"/>
    <b v="1"/>
    <s v="music/indie rock"/>
    <n v="100.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7-14T16:41:12"/>
    <n v="1405356072"/>
    <x v="2303"/>
    <b v="1"/>
    <n v="167"/>
    <b v="1"/>
    <s v="music/indie rock"/>
    <n v="101.23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2-09T04:02:09"/>
    <n v="1328760129"/>
    <x v="2304"/>
    <b v="1"/>
    <n v="73"/>
    <b v="1"/>
    <s v="music/indie rock"/>
    <n v="106.76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4-05T19:15:33"/>
    <n v="1333653333"/>
    <x v="2305"/>
    <b v="1"/>
    <n v="75"/>
    <b v="1"/>
    <s v="music/indie rock"/>
    <n v="106.66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7-31T23:06:36"/>
    <n v="1406847996"/>
    <x v="2306"/>
    <b v="1"/>
    <n v="614"/>
    <b v="1"/>
    <s v="music/indie rock"/>
    <n v="101.3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2-02T23:42:17"/>
    <n v="1359848537"/>
    <x v="2307"/>
    <b v="1"/>
    <n v="107"/>
    <b v="1"/>
    <s v="music/indie rock"/>
    <n v="106.6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2-19T19:03:35"/>
    <n v="1361300615"/>
    <x v="2308"/>
    <b v="1"/>
    <n v="1224"/>
    <b v="1"/>
    <s v="music/indie rock"/>
    <n v="428.84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4-07T00:06:29"/>
    <n v="1396829189"/>
    <x v="2309"/>
    <b v="1"/>
    <n v="104"/>
    <b v="1"/>
    <s v="music/indie rock"/>
    <n v="104.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3-18T15:11:18"/>
    <n v="1395155478"/>
    <x v="2310"/>
    <b v="1"/>
    <n v="79"/>
    <b v="1"/>
    <s v="music/indie rock"/>
    <n v="107.87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4-03T23:00:26"/>
    <n v="1333494026"/>
    <x v="2311"/>
    <b v="1"/>
    <n v="157"/>
    <b v="1"/>
    <s v="music/indie rock"/>
    <n v="175.8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5-08T13:14:17"/>
    <n v="1336482857"/>
    <x v="2312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4-05T17:25:43"/>
    <n v="1333646743"/>
    <x v="2313"/>
    <b v="1"/>
    <n v="64"/>
    <b v="1"/>
    <s v="music/indie rock"/>
    <n v="102.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09-23T17:24:10"/>
    <n v="1253726650"/>
    <x v="2314"/>
    <b v="1"/>
    <n v="200"/>
    <b v="1"/>
    <s v="music/indie rock"/>
    <n v="104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1-14T13:00:49"/>
    <n v="1263474049"/>
    <x v="2315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8-25T15:26:54"/>
    <n v="1251214014"/>
    <x v="2316"/>
    <b v="1"/>
    <n v="163"/>
    <b v="1"/>
    <s v="music/indie rock"/>
    <n v="121.06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1-15T01:58:05"/>
    <n v="1384480685"/>
    <x v="2317"/>
    <b v="1"/>
    <n v="77"/>
    <b v="1"/>
    <s v="music/indie rock"/>
    <n v="107.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2-26T19:36:40"/>
    <n v="1393443400"/>
    <x v="2318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3-05T06:15:01"/>
    <n v="1488694501"/>
    <x v="2319"/>
    <b v="0"/>
    <n v="64"/>
    <b v="0"/>
    <s v="food/small batch"/>
    <n v="39.119999999999997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3-10T21:29:29"/>
    <n v="1489181369"/>
    <x v="2320"/>
    <b v="0"/>
    <n v="4"/>
    <b v="0"/>
    <s v="food/small batch"/>
    <n v="3.1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13T18:07:27"/>
    <n v="1489428447"/>
    <x v="2321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2-24T21:14:45"/>
    <n v="1487970885"/>
    <x v="2322"/>
    <b v="0"/>
    <n v="61"/>
    <b v="0"/>
    <s v="food/small batch"/>
    <n v="20.73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2-28T00:32:11"/>
    <n v="1488241931"/>
    <x v="2323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3-10T00:49:08"/>
    <n v="1489106948"/>
    <x v="2324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7-22T22:00:40"/>
    <n v="1406066440"/>
    <x v="2325"/>
    <b v="1"/>
    <n v="3355"/>
    <b v="1"/>
    <s v="food/small batch"/>
    <n v="526.0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5-15T18:45:37"/>
    <n v="1431715537"/>
    <x v="2326"/>
    <b v="1"/>
    <n v="537"/>
    <b v="1"/>
    <s v="food/small batch"/>
    <n v="254.45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6-17T14:59:06"/>
    <n v="1403017146"/>
    <x v="2327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1-24T21:35:43"/>
    <n v="1448400943"/>
    <x v="2328"/>
    <b v="1"/>
    <n v="163"/>
    <b v="1"/>
    <s v="food/small batch"/>
    <n v="102.4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7-19T00:08:10"/>
    <n v="1405728490"/>
    <x v="2329"/>
    <b v="1"/>
    <n v="283"/>
    <b v="1"/>
    <s v="food/small batch"/>
    <n v="144.31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1-07T15:04:31"/>
    <n v="1420643071"/>
    <x v="2330"/>
    <b v="1"/>
    <n v="352"/>
    <b v="1"/>
    <s v="food/small batch"/>
    <n v="106.3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08T15:36:30"/>
    <n v="1399563390"/>
    <x v="2331"/>
    <b v="1"/>
    <n v="94"/>
    <b v="1"/>
    <s v="food/small batch"/>
    <n v="212.17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0-06T16:04:58"/>
    <n v="1412611498"/>
    <x v="2332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5-12T13:44:03"/>
    <n v="1399902243"/>
    <x v="2333"/>
    <b v="1"/>
    <n v="221"/>
    <b v="1"/>
    <s v="food/small batch"/>
    <n v="102.27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1-27T22:11:35"/>
    <n v="1390860695"/>
    <x v="2334"/>
    <b v="1"/>
    <n v="2165"/>
    <b v="1"/>
    <s v="food/small batch"/>
    <n v="520.73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5-27T15:22:23"/>
    <n v="1401204143"/>
    <x v="2335"/>
    <b v="1"/>
    <n v="179"/>
    <b v="1"/>
    <s v="food/small batch"/>
    <n v="110.66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5-30T21:31:24"/>
    <n v="1401485484"/>
    <x v="2336"/>
    <b v="1"/>
    <n v="123"/>
    <b v="1"/>
    <s v="food/small batch"/>
    <n v="101.1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1-18T19:11:49"/>
    <n v="1479496309"/>
    <x v="2337"/>
    <b v="1"/>
    <n v="1104"/>
    <b v="1"/>
    <s v="food/small batch"/>
    <n v="294.209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09-30T15:25:38"/>
    <n v="1475249138"/>
    <x v="2338"/>
    <b v="1"/>
    <n v="403"/>
    <b v="1"/>
    <s v="food/small batch"/>
    <n v="105.78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6-12T19:31:44"/>
    <n v="1434137504"/>
    <x v="2339"/>
    <b v="0"/>
    <n v="0"/>
    <b v="0"/>
    <s v="technology/web"/>
    <n v="0"/>
    <s v="No pledges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09-15T16:51:10"/>
    <n v="1410799870"/>
    <x v="2340"/>
    <b v="0"/>
    <n v="0"/>
    <b v="0"/>
    <s v="technology/web"/>
    <n v="0"/>
    <s v="No pledges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5-11-19T19:48:25"/>
    <n v="1447962505"/>
    <x v="2341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5-25T17:27:49"/>
    <n v="1464197269"/>
    <x v="2342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2-25T00:02:36"/>
    <n v="1424822556"/>
    <x v="2343"/>
    <b v="0"/>
    <n v="0"/>
    <b v="0"/>
    <s v="technology/web"/>
    <n v="0"/>
    <s v="No pledges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09-02T19:10:31"/>
    <n v="1472843431"/>
    <x v="2344"/>
    <b v="0"/>
    <n v="3"/>
    <b v="0"/>
    <s v="technology/web"/>
    <n v="7.0000000000000007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7-26T14:34:36"/>
    <n v="1469543676"/>
    <x v="2345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5-12-22T22:22:18"/>
    <n v="1450822938"/>
    <x v="2346"/>
    <b v="0"/>
    <n v="5"/>
    <b v="0"/>
    <s v="technology/web"/>
    <n v="0.39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7-13T18:37:08"/>
    <n v="1436812628"/>
    <x v="2347"/>
    <b v="0"/>
    <n v="0"/>
    <b v="0"/>
    <s v="technology/web"/>
    <n v="0"/>
    <s v="No pledges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6-12-04T20:12:50"/>
    <n v="1480882370"/>
    <x v="2348"/>
    <b v="0"/>
    <n v="0"/>
    <b v="0"/>
    <s v="technology/web"/>
    <n v="0"/>
    <s v="No pledges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3-31T02:25:39"/>
    <n v="1427768739"/>
    <x v="2349"/>
    <b v="0"/>
    <n v="7"/>
    <b v="0"/>
    <s v="technology/web"/>
    <n v="0.56999999999999995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4-07T15:12:32"/>
    <n v="1428419552"/>
    <x v="2350"/>
    <b v="0"/>
    <n v="0"/>
    <b v="0"/>
    <s v="technology/web"/>
    <n v="0"/>
    <s v="No pledges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09T16:13:42"/>
    <n v="1428596022"/>
    <x v="2351"/>
    <b v="0"/>
    <n v="0"/>
    <b v="0"/>
    <s v="technology/web"/>
    <n v="0"/>
    <s v="No pledges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4-11-11T17:21:00"/>
    <n v="1415726460"/>
    <x v="2352"/>
    <b v="0"/>
    <n v="1"/>
    <b v="0"/>
    <s v="technology/web"/>
    <n v="7.0000000000000007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4-02T22:02:16"/>
    <n v="1428012136"/>
    <x v="2353"/>
    <b v="0"/>
    <n v="2"/>
    <b v="0"/>
    <s v="technology/web"/>
    <n v="0.69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5-06T18:48:24"/>
    <n v="1430938104"/>
    <x v="2354"/>
    <b v="0"/>
    <n v="0"/>
    <b v="0"/>
    <s v="technology/web"/>
    <n v="0"/>
    <s v="No pledges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09-17T14:52:58"/>
    <n v="1442501578"/>
    <x v="2355"/>
    <b v="0"/>
    <n v="0"/>
    <b v="0"/>
    <s v="technology/web"/>
    <n v="0"/>
    <s v="No pledges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4-12-05T22:20:36"/>
    <n v="1417818036"/>
    <x v="2356"/>
    <b v="0"/>
    <n v="0"/>
    <b v="0"/>
    <s v="technology/web"/>
    <n v="0"/>
    <s v="No pledges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6-04T15:35:24"/>
    <n v="1433432124"/>
    <x v="2357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1-08T16:58:00"/>
    <n v="1452272280"/>
    <x v="2358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06T20:36:48"/>
    <n v="1459975008"/>
    <x v="2359"/>
    <b v="0"/>
    <n v="0"/>
    <b v="0"/>
    <s v="technology/web"/>
    <n v="0"/>
    <s v="No pledges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1-11T16:31:10"/>
    <n v="1415723470"/>
    <x v="2360"/>
    <b v="0"/>
    <n v="2"/>
    <b v="0"/>
    <s v="technology/web"/>
    <n v="28.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1-14T00:16:40"/>
    <n v="1447460200"/>
    <x v="2361"/>
    <b v="0"/>
    <n v="0"/>
    <b v="0"/>
    <s v="technology/web"/>
    <n v="0"/>
    <s v="No pledges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09-01T22:25:56"/>
    <n v="1441146356"/>
    <x v="2362"/>
    <b v="0"/>
    <n v="0"/>
    <b v="0"/>
    <s v="technology/web"/>
    <n v="0"/>
    <s v="No pledges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5-12-08T17:40:25"/>
    <n v="1449596425"/>
    <x v="2363"/>
    <b v="0"/>
    <n v="0"/>
    <b v="0"/>
    <s v="technology/web"/>
    <n v="0"/>
    <s v="No pledges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09-21T12:45:33"/>
    <n v="1442839533"/>
    <x v="2364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2-25T23:16:56"/>
    <n v="1456442216"/>
    <x v="2365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2-28T17:19:25"/>
    <n v="1425143965"/>
    <x v="2366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1-11T19:30:11"/>
    <n v="1452540611"/>
    <x v="2367"/>
    <b v="0"/>
    <n v="0"/>
    <b v="0"/>
    <s v="technology/web"/>
    <n v="0"/>
    <s v="No pledges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1-18T04:32:21"/>
    <n v="1416285141"/>
    <x v="2368"/>
    <b v="0"/>
    <n v="4"/>
    <b v="0"/>
    <s v="technology/web"/>
    <n v="0.3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5-26T18:39:56"/>
    <n v="1432665596"/>
    <x v="2369"/>
    <b v="0"/>
    <n v="0"/>
    <b v="0"/>
    <s v="technology/web"/>
    <n v="0"/>
    <s v="No pledges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3-25T01:39:31"/>
    <n v="1427247571"/>
    <x v="2370"/>
    <b v="0"/>
    <n v="6"/>
    <b v="0"/>
    <s v="technology/web"/>
    <n v="3.27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7-30T15:53:44"/>
    <n v="1438271624"/>
    <x v="2371"/>
    <b v="0"/>
    <n v="1"/>
    <b v="0"/>
    <s v="technology/web"/>
    <n v="0.0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1-13T20:14:20"/>
    <n v="1421180060"/>
    <x v="2372"/>
    <b v="0"/>
    <n v="1"/>
    <b v="0"/>
    <s v="technology/web"/>
    <n v="0.05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8-10T20:03:57"/>
    <n v="1470859437"/>
    <x v="2373"/>
    <b v="0"/>
    <n v="0"/>
    <b v="0"/>
    <s v="technology/web"/>
    <n v="0"/>
    <s v="No pledges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1-10T22:12:46"/>
    <n v="1447193566"/>
    <x v="2374"/>
    <b v="0"/>
    <n v="4"/>
    <b v="0"/>
    <s v="technology/web"/>
    <n v="10.8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0-26T20:53:03"/>
    <n v="1477515183"/>
    <x v="2375"/>
    <b v="0"/>
    <n v="0"/>
    <b v="0"/>
    <s v="technology/web"/>
    <n v="0"/>
    <s v="No pledges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7-28T00:18:50"/>
    <n v="1438042730"/>
    <x v="2376"/>
    <b v="0"/>
    <n v="0"/>
    <b v="0"/>
    <s v="technology/web"/>
    <n v="0"/>
    <s v="No pledges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08-21T00:23:36"/>
    <n v="1440116616"/>
    <x v="2377"/>
    <b v="0"/>
    <n v="0"/>
    <b v="0"/>
    <s v="technology/web"/>
    <n v="0"/>
    <s v="No pledges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09-01T19:02:22"/>
    <n v="1441134142"/>
    <x v="2378"/>
    <b v="0"/>
    <n v="3"/>
    <b v="0"/>
    <s v="technology/web"/>
    <n v="0.37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3-11T22:27:28"/>
    <n v="1426112848"/>
    <x v="2379"/>
    <b v="0"/>
    <n v="7"/>
    <b v="0"/>
    <s v="technology/web"/>
    <n v="1.8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7-10T04:30:03"/>
    <n v="1436502603"/>
    <x v="2380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1-23T01:21:47"/>
    <n v="1421976107"/>
    <x v="2381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0-15T01:37:23"/>
    <n v="1413337043"/>
    <x v="2382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7-06T16:50:32"/>
    <n v="1436201432"/>
    <x v="2383"/>
    <b v="0"/>
    <n v="7"/>
    <b v="0"/>
    <s v="technology/web"/>
    <n v="1.2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4-11-11T20:07:04"/>
    <n v="1415736424"/>
    <x v="2384"/>
    <b v="0"/>
    <n v="0"/>
    <b v="0"/>
    <s v="technology/web"/>
    <n v="0"/>
    <s v="No pledges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6-07T15:02:20"/>
    <n v="1465311740"/>
    <x v="2385"/>
    <b v="0"/>
    <n v="3"/>
    <b v="0"/>
    <s v="technology/web"/>
    <n v="0.68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4-12-16T20:29:19"/>
    <n v="1418761759"/>
    <x v="2386"/>
    <b v="0"/>
    <n v="8"/>
    <b v="0"/>
    <s v="technology/web"/>
    <n v="1.25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6-24T15:40:52"/>
    <n v="1435160452"/>
    <x v="2387"/>
    <b v="0"/>
    <n v="1"/>
    <b v="0"/>
    <s v="technology/web"/>
    <n v="0.19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4-11-25T06:17:44"/>
    <n v="1416896264"/>
    <x v="2388"/>
    <b v="0"/>
    <n v="0"/>
    <b v="0"/>
    <s v="technology/web"/>
    <n v="0"/>
    <s v="No pledges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01T19:04:04"/>
    <n v="1425236644"/>
    <x v="2389"/>
    <b v="0"/>
    <n v="1"/>
    <b v="0"/>
    <s v="technology/web"/>
    <n v="0.1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09-29T02:53:43"/>
    <n v="1443495223"/>
    <x v="2390"/>
    <b v="0"/>
    <n v="0"/>
    <b v="0"/>
    <s v="technology/web"/>
    <n v="0"/>
    <s v="No pledges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7-09T15:33:37"/>
    <n v="1436456017"/>
    <x v="2391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1-27T08:41:33"/>
    <n v="1422348093"/>
    <x v="2392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6-12-13T02:54:47"/>
    <n v="1481597687"/>
    <x v="2393"/>
    <b v="0"/>
    <n v="0"/>
    <b v="0"/>
    <s v="technology/web"/>
    <n v="0"/>
    <s v="No pledges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09-15T20:22:38"/>
    <n v="1442348558"/>
    <x v="2394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4-12-03T21:14:16"/>
    <n v="1417641256"/>
    <x v="2395"/>
    <b v="0"/>
    <n v="0"/>
    <b v="0"/>
    <s v="technology/web"/>
    <n v="0"/>
    <s v="No pledges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6-02T21:59:44"/>
    <n v="1433282384"/>
    <x v="2396"/>
    <b v="0"/>
    <n v="0"/>
    <b v="0"/>
    <s v="technology/web"/>
    <n v="0"/>
    <s v="No pledges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1-13T20:28:26"/>
    <n v="1415910506"/>
    <x v="2397"/>
    <b v="0"/>
    <n v="0"/>
    <b v="0"/>
    <s v="technology/web"/>
    <n v="0"/>
    <s v="No pledges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3-15T06:26:04"/>
    <n v="1458023164"/>
    <x v="2398"/>
    <b v="0"/>
    <n v="0"/>
    <b v="0"/>
    <s v="technology/web"/>
    <n v="0"/>
    <s v="No pledges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1-05T19:44:56"/>
    <n v="1452023096"/>
    <x v="2399"/>
    <b v="0"/>
    <n v="9"/>
    <b v="0"/>
    <s v="food/food trucks"/>
    <n v="0.72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4-13T16:18:51"/>
    <n v="1428941931"/>
    <x v="2400"/>
    <b v="0"/>
    <n v="1"/>
    <b v="0"/>
    <s v="food/food trucks"/>
    <n v="0.4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1-30T21:10:58"/>
    <n v="1454188258"/>
    <x v="2401"/>
    <b v="0"/>
    <n v="12"/>
    <b v="0"/>
    <s v="food/food trucks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5-12-04T00:56:47"/>
    <n v="1449190607"/>
    <x v="2402"/>
    <b v="0"/>
    <n v="0"/>
    <b v="0"/>
    <s v="food/food trucks"/>
    <n v="0"/>
    <s v="No pledge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8-13T14:02:55"/>
    <n v="1471096975"/>
    <x v="2403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4-12-10T02:39:50"/>
    <n v="1418179190"/>
    <x v="2404"/>
    <b v="0"/>
    <n v="16"/>
    <b v="0"/>
    <s v="food/food trucks"/>
    <n v="41.38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3-19T13:48:48"/>
    <n v="1426772928"/>
    <x v="2405"/>
    <b v="0"/>
    <n v="33"/>
    <b v="0"/>
    <s v="food/food trucks"/>
    <n v="25.26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0-07T03:22:37"/>
    <n v="1412652157"/>
    <x v="2406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7-19T21:01:15"/>
    <n v="1437339675"/>
    <x v="2407"/>
    <b v="0"/>
    <n v="6"/>
    <b v="0"/>
    <s v="food/food trucks"/>
    <n v="1.84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8-08T09:47:55"/>
    <n v="1439027275"/>
    <x v="2408"/>
    <b v="0"/>
    <n v="0"/>
    <b v="0"/>
    <s v="food/food trucks"/>
    <n v="0"/>
    <s v="No pledge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7-26T17:34:42"/>
    <n v="1437932082"/>
    <x v="2409"/>
    <b v="0"/>
    <n v="3"/>
    <b v="0"/>
    <s v="food/food trucks"/>
    <n v="0.6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0-12T17:41:13"/>
    <n v="1476294073"/>
    <x v="2410"/>
    <b v="0"/>
    <n v="0"/>
    <b v="0"/>
    <s v="food/food trucks"/>
    <n v="0"/>
    <s v="No pledge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01T02:38:02"/>
    <n v="1398911882"/>
    <x v="2411"/>
    <b v="0"/>
    <n v="3"/>
    <b v="0"/>
    <s v="food/food trucks"/>
    <n v="0.8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7-13T16:41:00"/>
    <n v="1436805660"/>
    <x v="2412"/>
    <b v="0"/>
    <n v="13"/>
    <b v="0"/>
    <s v="food/food trucks"/>
    <n v="3.07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6-15T20:42:26"/>
    <n v="1466023346"/>
    <x v="2413"/>
    <b v="0"/>
    <n v="6"/>
    <b v="0"/>
    <s v="food/food trucks"/>
    <n v="0.5600000000000000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1-15T17:42:23"/>
    <n v="1421343743"/>
    <x v="2414"/>
    <b v="0"/>
    <n v="1"/>
    <b v="0"/>
    <s v="food/food trucks"/>
    <n v="0.03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7-11T21:13:07"/>
    <n v="1405113187"/>
    <x v="2415"/>
    <b v="0"/>
    <n v="0"/>
    <b v="0"/>
    <s v="food/food trucks"/>
    <n v="0"/>
    <s v="No pledges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1-23T20:34:04"/>
    <n v="1422045244"/>
    <x v="2416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4-12-20T17:43:09"/>
    <n v="1419097389"/>
    <x v="2417"/>
    <b v="0"/>
    <n v="0"/>
    <b v="0"/>
    <s v="food/food trucks"/>
    <n v="0"/>
    <s v="No pledge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09-11T00:41:35"/>
    <n v="1410396095"/>
    <x v="2418"/>
    <b v="0"/>
    <n v="36"/>
    <b v="0"/>
    <s v="food/food trucks"/>
    <n v="14.83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1-22T16:29:56"/>
    <n v="1421944196"/>
    <x v="2419"/>
    <b v="0"/>
    <n v="1"/>
    <b v="0"/>
    <s v="food/food trucks"/>
    <n v="0.0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2-09T17:23:56"/>
    <n v="1423502636"/>
    <x v="2420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01T16:54:50"/>
    <n v="1417452890"/>
    <x v="2421"/>
    <b v="0"/>
    <n v="1"/>
    <b v="0"/>
    <s v="food/food trucks"/>
    <n v="0.01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09-27T21:25:08"/>
    <n v="1411853108"/>
    <x v="2422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12T21:55:49"/>
    <n v="1463090149"/>
    <x v="2423"/>
    <b v="0"/>
    <n v="1"/>
    <b v="0"/>
    <s v="food/food trucks"/>
    <n v="0.03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6-09T04:04:52"/>
    <n v="1433822692"/>
    <x v="2424"/>
    <b v="0"/>
    <n v="0"/>
    <b v="0"/>
    <s v="food/food trucks"/>
    <n v="0"/>
    <s v="No pledge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2-12T07:38:53"/>
    <n v="1455262733"/>
    <x v="2425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2-10T18:49:11"/>
    <n v="1423594151"/>
    <x v="2426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6-12-30T21:06:06"/>
    <n v="1483131966"/>
    <x v="2427"/>
    <b v="0"/>
    <n v="4"/>
    <b v="0"/>
    <s v="food/food trucks"/>
    <n v="1.43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1-13T03:08:24"/>
    <n v="1452654504"/>
    <x v="2428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4-29T02:23:33"/>
    <n v="1461896613"/>
    <x v="2429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2-06T05:14:57"/>
    <n v="1423199697"/>
    <x v="2430"/>
    <b v="0"/>
    <n v="2"/>
    <b v="0"/>
    <s v="food/food trucks"/>
    <n v="0.0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1-28T21:35:43"/>
    <n v="1454016943"/>
    <x v="2431"/>
    <b v="0"/>
    <n v="0"/>
    <b v="0"/>
    <s v="food/food trucks"/>
    <n v="0"/>
    <s v="No pledge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6-25T04:27:54"/>
    <n v="1435206474"/>
    <x v="2432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09-05T06:39:46"/>
    <n v="1441435186"/>
    <x v="2433"/>
    <b v="0"/>
    <n v="4"/>
    <b v="0"/>
    <s v="food/food trucks"/>
    <n v="0.4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5-11-30T14:46:10"/>
    <n v="1448894770"/>
    <x v="2434"/>
    <b v="0"/>
    <n v="2"/>
    <b v="0"/>
    <s v="food/food trucks"/>
    <n v="0.0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1-27T23:09:48"/>
    <n v="1422400188"/>
    <x v="2435"/>
    <b v="0"/>
    <n v="0"/>
    <b v="0"/>
    <s v="food/food trucks"/>
    <n v="0"/>
    <s v="No pledge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0-08T21:57:42"/>
    <n v="1444341462"/>
    <x v="2436"/>
    <b v="0"/>
    <n v="1"/>
    <b v="0"/>
    <s v="food/food trucks"/>
    <n v="0.3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09-18T19:38:49"/>
    <n v="1442605129"/>
    <x v="2437"/>
    <b v="0"/>
    <n v="0"/>
    <b v="0"/>
    <s v="food/food trucks"/>
    <n v="0"/>
    <s v="No pledge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1-14T21:35:13"/>
    <n v="1452807313"/>
    <x v="2438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02T03:00:54"/>
    <n v="1435806054"/>
    <x v="2439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2-17T16:00:28"/>
    <n v="1424188828"/>
    <x v="2440"/>
    <b v="0"/>
    <n v="372"/>
    <b v="1"/>
    <s v="food/small batch"/>
    <n v="125.94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7-16T15:00:22"/>
    <n v="1405522822"/>
    <x v="2441"/>
    <b v="0"/>
    <n v="311"/>
    <b v="1"/>
    <s v="food/small batch"/>
    <n v="202.51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4-25T18:06:31"/>
    <n v="1461607591"/>
    <x v="2442"/>
    <b v="0"/>
    <n v="61"/>
    <b v="1"/>
    <s v="food/small batch"/>
    <n v="108.6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8-27T04:33:41"/>
    <n v="1440650021"/>
    <x v="2443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0-27T14:27:51"/>
    <n v="1477578471"/>
    <x v="2444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0-11T11:16:33"/>
    <n v="1476184593"/>
    <x v="2445"/>
    <b v="0"/>
    <n v="337"/>
    <b v="1"/>
    <s v="food/small batch"/>
    <n v="427.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25T07:35:13"/>
    <n v="1472110513"/>
    <x v="2446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0-31T03:25:15"/>
    <n v="1414725915"/>
    <x v="2447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09-20T01:44:16"/>
    <n v="1411177456"/>
    <x v="2448"/>
    <b v="0"/>
    <n v="102"/>
    <b v="1"/>
    <s v="food/small batch"/>
    <n v="101.53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2-13T21:48:10"/>
    <n v="1487022490"/>
    <x v="2449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1-30T20:15:00"/>
    <n v="1448914500"/>
    <x v="245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1-03T16:36:49"/>
    <n v="1483461409"/>
    <x v="2451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2-04T04:50:08"/>
    <n v="1486183808"/>
    <x v="2452"/>
    <b v="0"/>
    <n v="130"/>
    <b v="1"/>
    <s v="food/small batch"/>
    <n v="100.85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3-23T18:45:50"/>
    <n v="1458758750"/>
    <x v="2453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1-26T23:03:59"/>
    <n v="1485471839"/>
    <x v="2454"/>
    <b v="0"/>
    <n v="67"/>
    <b v="1"/>
    <s v="food/small batch"/>
    <n v="180.8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2-23T14:27:36"/>
    <n v="1456237656"/>
    <x v="2455"/>
    <b v="0"/>
    <n v="124"/>
    <b v="1"/>
    <s v="food/small batch"/>
    <n v="102.3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5-05T20:55:18"/>
    <n v="1462481718"/>
    <x v="2456"/>
    <b v="0"/>
    <n v="80"/>
    <b v="1"/>
    <s v="food/small batch"/>
    <n v="110.18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2-07T15:18:05"/>
    <n v="1454858285"/>
    <x v="2457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6-11-30T04:29:27"/>
    <n v="1480480167"/>
    <x v="2458"/>
    <b v="0"/>
    <n v="68"/>
    <b v="1"/>
    <s v="food/small batch"/>
    <n v="100.7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8-29T00:18:17"/>
    <n v="1314577097"/>
    <x v="183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6-29T04:28:16"/>
    <n v="1340944096"/>
    <x v="2459"/>
    <b v="0"/>
    <n v="115"/>
    <b v="1"/>
    <s v="music/indie rock"/>
    <n v="110.7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3-08T02:40:25"/>
    <n v="1362710425"/>
    <x v="2460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01T21:36:37"/>
    <n v="1441143397"/>
    <x v="2461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8-24T17:15:48"/>
    <n v="1345828548"/>
    <x v="2462"/>
    <b v="0"/>
    <n v="48"/>
    <b v="1"/>
    <s v="music/indie rock"/>
    <n v="180.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4-09T02:27:33"/>
    <n v="1365474453"/>
    <x v="246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4-26T20:58:51"/>
    <n v="1335473931"/>
    <x v="2464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09-22T03:42:01"/>
    <n v="1348285321"/>
    <x v="2465"/>
    <b v="0"/>
    <n v="58"/>
    <b v="1"/>
    <s v="music/indie rock"/>
    <n v="107.22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1-14T10:18:49"/>
    <n v="1295000329"/>
    <x v="2466"/>
    <b v="0"/>
    <n v="47"/>
    <b v="1"/>
    <s v="music/indie rock"/>
    <n v="113.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4-24T01:47:35"/>
    <n v="1335232055"/>
    <x v="2467"/>
    <b v="0"/>
    <n v="36"/>
    <b v="1"/>
    <s v="music/indie rock"/>
    <n v="103.1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1-12-16T23:49:52"/>
    <n v="1324079392"/>
    <x v="2468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6-25T02:46:20"/>
    <n v="1277433980"/>
    <x v="2469"/>
    <b v="0"/>
    <n v="104"/>
    <b v="1"/>
    <s v="music/indie rock"/>
    <n v="135.7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0-11T17:57:49"/>
    <n v="1349978269"/>
    <x v="2470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08-27T00:16:16"/>
    <n v="1282868176"/>
    <x v="2471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5-12T06:54:15"/>
    <n v="1273647255"/>
    <x v="2472"/>
    <b v="0"/>
    <n v="81"/>
    <b v="1"/>
    <s v="music/indie rock"/>
    <n v="104.7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0-01T07:52:50"/>
    <n v="1412149970"/>
    <x v="2473"/>
    <b v="0"/>
    <n v="55"/>
    <b v="1"/>
    <s v="music/indie rock"/>
    <n v="105.02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6-28T16:35:45"/>
    <n v="1340901345"/>
    <x v="2474"/>
    <b v="0"/>
    <n v="41"/>
    <b v="1"/>
    <s v="music/indie rock"/>
    <n v="171.33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2-12-14T22:48:33"/>
    <n v="1355525313"/>
    <x v="2475"/>
    <b v="0"/>
    <n v="79"/>
    <b v="1"/>
    <s v="music/indie rock"/>
    <n v="127.5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17T17:26:34"/>
    <n v="1342545994"/>
    <x v="2476"/>
    <b v="0"/>
    <n v="16"/>
    <b v="1"/>
    <s v="music/indie rock"/>
    <n v="133.4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08-11T22:28:04"/>
    <n v="1439332084"/>
    <x v="2477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3-31T15:30:08"/>
    <n v="1333207808"/>
    <x v="2478"/>
    <b v="0"/>
    <n v="95"/>
    <b v="1"/>
    <s v="music/indie rock"/>
    <n v="112.91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6-17T18:46:23"/>
    <n v="1308336383"/>
    <x v="2479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3-02T18:00:03"/>
    <n v="1330711203"/>
    <x v="2480"/>
    <b v="0"/>
    <n v="19"/>
    <b v="1"/>
    <s v="music/indie rock"/>
    <n v="113.73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8-16T22:00:03"/>
    <n v="1313532003"/>
    <x v="2481"/>
    <b v="0"/>
    <n v="90"/>
    <b v="1"/>
    <s v="music/indie rock"/>
    <n v="119.32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09-07T23:57:59"/>
    <n v="1315439879"/>
    <x v="2482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3-23T16:59:36"/>
    <n v="1332521976"/>
    <x v="2483"/>
    <b v="0"/>
    <n v="30"/>
    <b v="1"/>
    <s v="music/indie rock"/>
    <n v="265.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4-27T01:59:57"/>
    <n v="1335491997"/>
    <x v="2484"/>
    <b v="0"/>
    <n v="38"/>
    <b v="1"/>
    <s v="music/indie rock"/>
    <n v="100.05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0-17T15:11:48"/>
    <n v="1318864308"/>
    <x v="2485"/>
    <b v="0"/>
    <n v="65"/>
    <b v="1"/>
    <s v="music/indie rock"/>
    <n v="106.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4-09T16:33:59"/>
    <n v="1365525239"/>
    <x v="2486"/>
    <b v="0"/>
    <n v="75"/>
    <b v="1"/>
    <s v="music/indie rock"/>
    <n v="133.6699999999999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4-24T05:27:56"/>
    <n v="1335245276"/>
    <x v="2487"/>
    <b v="0"/>
    <n v="16"/>
    <b v="1"/>
    <s v="music/indie rock"/>
    <n v="121.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0-12-30T20:08:34"/>
    <n v="1293739714"/>
    <x v="2488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4-25T23:39:48"/>
    <n v="1335397188"/>
    <x v="2489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3-15T04:02:20"/>
    <n v="1363320140"/>
    <x v="249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4-23T15:29:04"/>
    <n v="1335194944"/>
    <x v="2491"/>
    <b v="0"/>
    <n v="39"/>
    <b v="1"/>
    <s v="music/indie rock"/>
    <n v="10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5-07T22:42:55"/>
    <n v="1336430575"/>
    <x v="2492"/>
    <b v="0"/>
    <n v="42"/>
    <b v="1"/>
    <s v="music/indie rock"/>
    <n v="127.54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2-22T23:54:52"/>
    <n v="1361577292"/>
    <x v="2493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7-06T21:05:38"/>
    <n v="1309986338"/>
    <x v="2494"/>
    <b v="0"/>
    <n v="56"/>
    <b v="1"/>
    <s v="music/indie rock"/>
    <n v="112.77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13T23:13:07"/>
    <n v="1421190787"/>
    <x v="2495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1-13T15:33:57"/>
    <n v="1352820837"/>
    <x v="2496"/>
    <b v="0"/>
    <n v="170"/>
    <b v="1"/>
    <s v="music/indie rock"/>
    <n v="202.6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5-24T18:32:55"/>
    <n v="1337884375"/>
    <x v="2497"/>
    <b v="0"/>
    <n v="29"/>
    <b v="1"/>
    <s v="music/indie rock"/>
    <n v="113.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8-28T18:38:24"/>
    <n v="1440787104"/>
    <x v="2498"/>
    <b v="0"/>
    <n v="7"/>
    <b v="0"/>
    <s v="food/restaurants"/>
    <n v="2.5499999999999998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8-07T19:48:38"/>
    <n v="1407440918"/>
    <x v="2499"/>
    <b v="0"/>
    <n v="5"/>
    <b v="0"/>
    <s v="food/restaurants"/>
    <n v="0.0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5-08T21:35:08"/>
    <n v="1462743308"/>
    <x v="2500"/>
    <b v="0"/>
    <n v="0"/>
    <b v="0"/>
    <s v="food/restaurants"/>
    <n v="0"/>
    <s v="No pledge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0-16T00:22:14"/>
    <n v="1413418934"/>
    <x v="2501"/>
    <b v="0"/>
    <n v="0"/>
    <b v="0"/>
    <s v="food/restaurants"/>
    <n v="0"/>
    <s v="No pledge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2-12T01:20:16"/>
    <n v="1423704016"/>
    <x v="2502"/>
    <b v="0"/>
    <n v="0"/>
    <b v="0"/>
    <s v="food/restaurants"/>
    <n v="0"/>
    <s v="No pledge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09-11T07:07:49"/>
    <n v="1441955269"/>
    <x v="2503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4-11T01:45:04"/>
    <n v="1428716704"/>
    <x v="2504"/>
    <b v="0"/>
    <n v="0"/>
    <b v="0"/>
    <s v="food/restaurants"/>
    <n v="0"/>
    <s v="No pledge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7-15T22:50:34"/>
    <n v="1405464634"/>
    <x v="2505"/>
    <b v="0"/>
    <n v="0"/>
    <b v="0"/>
    <s v="food/restaurants"/>
    <n v="0"/>
    <s v="No pledge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2-23T19:25:49"/>
    <n v="1424719549"/>
    <x v="2506"/>
    <b v="0"/>
    <n v="28"/>
    <b v="0"/>
    <s v="food/restaurants"/>
    <n v="1.05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3-15T23:56:12"/>
    <n v="1426463772"/>
    <x v="2507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1-02T10:43:33"/>
    <n v="1451731413"/>
    <x v="2508"/>
    <b v="0"/>
    <n v="0"/>
    <b v="0"/>
    <s v="food/restaurants"/>
    <n v="0"/>
    <s v="No pledge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1-28T21:02:41"/>
    <n v="1417208561"/>
    <x v="2509"/>
    <b v="0"/>
    <n v="0"/>
    <b v="0"/>
    <s v="food/restaurants"/>
    <n v="0"/>
    <s v="No pledge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6-12-28T00:09:49"/>
    <n v="1482883789"/>
    <x v="2510"/>
    <b v="0"/>
    <n v="0"/>
    <b v="0"/>
    <s v="food/restaurants"/>
    <n v="0"/>
    <s v="No pledge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03T09:21:17"/>
    <n v="1407057677"/>
    <x v="2511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1-23T20:09:13"/>
    <n v="1422043753"/>
    <x v="2512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0-30T15:40:52"/>
    <n v="1414683652"/>
    <x v="2513"/>
    <b v="0"/>
    <n v="0"/>
    <b v="0"/>
    <s v="food/restaurants"/>
    <n v="0"/>
    <s v="No pledge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2-17T19:15:30"/>
    <n v="1424200530"/>
    <x v="2514"/>
    <b v="0"/>
    <n v="33"/>
    <b v="0"/>
    <s v="food/restaurants"/>
    <n v="9.8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0-14T16:20:28"/>
    <n v="1413303628"/>
    <x v="2515"/>
    <b v="0"/>
    <n v="0"/>
    <b v="0"/>
    <s v="food/restaurants"/>
    <n v="0"/>
    <s v="No pledge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6-19T03:43:24"/>
    <n v="1403149404"/>
    <x v="2516"/>
    <b v="0"/>
    <n v="4"/>
    <b v="0"/>
    <s v="food/restaurants"/>
    <n v="0.0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08-30T14:24:45"/>
    <n v="1472567085"/>
    <x v="2517"/>
    <b v="0"/>
    <n v="0"/>
    <b v="0"/>
    <s v="food/restaurants"/>
    <n v="0"/>
    <s v="No pledge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09-22T23:13:41"/>
    <n v="1442963621"/>
    <x v="2518"/>
    <b v="0"/>
    <n v="132"/>
    <b v="1"/>
    <s v="music/classical music"/>
    <n v="109.4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3-31T13:46:00"/>
    <n v="1459431960"/>
    <x v="2519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0-18T23:24:52"/>
    <n v="1413674692"/>
    <x v="2520"/>
    <b v="0"/>
    <n v="26"/>
    <b v="1"/>
    <s v="music/classical music"/>
    <n v="156.44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1-18T19:22:37"/>
    <n v="1416338557"/>
    <x v="2521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5-29T20:16:11"/>
    <n v="1338322571"/>
    <x v="2522"/>
    <b v="0"/>
    <n v="80"/>
    <b v="1"/>
    <s v="music/classical music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1-10T02:11:14"/>
    <n v="1415585474"/>
    <x v="2523"/>
    <b v="0"/>
    <n v="33"/>
    <b v="1"/>
    <s v="music/classical music"/>
    <n v="112.95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09-29T18:01:31"/>
    <n v="1380477691"/>
    <x v="2524"/>
    <b v="0"/>
    <n v="71"/>
    <b v="1"/>
    <s v="music/classical music"/>
    <n v="102.13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01T20:01:43"/>
    <n v="1438459303"/>
    <x v="2525"/>
    <b v="0"/>
    <n v="81"/>
    <b v="1"/>
    <s v="music/classical music"/>
    <n v="107.25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2-09T01:56:15"/>
    <n v="1328752575"/>
    <x v="2526"/>
    <b v="0"/>
    <n v="76"/>
    <b v="1"/>
    <s v="music/classical music"/>
    <n v="104.28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3-18T20:45:05"/>
    <n v="1426711505"/>
    <x v="2527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7-23T16:19:14"/>
    <n v="1437668354"/>
    <x v="2528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7-17T20:22:46"/>
    <n v="1342556566"/>
    <x v="2529"/>
    <b v="0"/>
    <n v="60"/>
    <b v="1"/>
    <s v="music/classical music"/>
    <n v="126.13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1-30T18:01:51"/>
    <n v="1359568911"/>
    <x v="2530"/>
    <b v="0"/>
    <n v="136"/>
    <b v="1"/>
    <s v="music/classical music"/>
    <n v="110.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09-11-10T16:48:32"/>
    <n v="1257871712"/>
    <x v="2531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0-31T18:59:05"/>
    <n v="1414781945"/>
    <x v="2532"/>
    <b v="0"/>
    <n v="78"/>
    <b v="1"/>
    <s v="music/classical music"/>
    <n v="103.78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09T02:32:46"/>
    <n v="1373337166"/>
    <x v="2533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6-02T15:34:15"/>
    <n v="1307028855"/>
    <x v="2534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1-24T12:14:21"/>
    <n v="1359029661"/>
    <x v="2535"/>
    <b v="0"/>
    <n v="185"/>
    <b v="1"/>
    <s v="music/classical music"/>
    <n v="113.02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4-12-04T21:39:12"/>
    <n v="1417729152"/>
    <x v="2536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08-30T16:12:01"/>
    <n v="1314720721"/>
    <x v="2537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7-28T10:46:58"/>
    <n v="1375008418"/>
    <x v="2538"/>
    <b v="0"/>
    <n v="63"/>
    <b v="1"/>
    <s v="music/classical music"/>
    <n v="107.0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8-23T10:14:17"/>
    <n v="1377252857"/>
    <x v="2539"/>
    <b v="0"/>
    <n v="13"/>
    <b v="1"/>
    <s v="music/classical music"/>
    <n v="103.5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0-12-02T02:34:58"/>
    <n v="1291257298"/>
    <x v="2540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6-08T12:29:29"/>
    <n v="1339158569"/>
    <x v="2541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1-23T03:18:58"/>
    <n v="1421983138"/>
    <x v="2542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09-07T20:36:19"/>
    <n v="1378586179"/>
    <x v="2543"/>
    <b v="0"/>
    <n v="65"/>
    <b v="1"/>
    <s v="music/classical music"/>
    <n v="111.7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3-05T18:33:23"/>
    <n v="1330972403"/>
    <x v="2544"/>
    <b v="0"/>
    <n v="134"/>
    <b v="1"/>
    <s v="music/classical music"/>
    <n v="119.85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05T15:00:37"/>
    <n v="1473087637"/>
    <x v="2545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4-26T18:11:10"/>
    <n v="1366999870"/>
    <x v="2546"/>
    <b v="0"/>
    <n v="37"/>
    <b v="1"/>
    <s v="music/classical music"/>
    <n v="102.8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08-12T15:13:26"/>
    <n v="1439392406"/>
    <x v="2547"/>
    <b v="0"/>
    <n v="150"/>
    <b v="1"/>
    <s v="music/classical music"/>
    <n v="100.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2-22T06:03:05"/>
    <n v="1329890585"/>
    <x v="2548"/>
    <b v="0"/>
    <n v="56"/>
    <b v="1"/>
    <s v="music/classical music"/>
    <n v="102.7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2-03T19:26:21"/>
    <n v="1486149981"/>
    <x v="2549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7-23T04:46:47"/>
    <n v="1343018807"/>
    <x v="2550"/>
    <b v="0"/>
    <n v="60"/>
    <b v="1"/>
    <s v="music/classical music"/>
    <n v="155.5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01T01:52:43"/>
    <n v="1430445163"/>
    <x v="2551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4-27T15:43:13"/>
    <n v="1335541393"/>
    <x v="2552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1-09T23:47:37"/>
    <n v="1352504857"/>
    <x v="2553"/>
    <b v="0"/>
    <n v="34"/>
    <b v="1"/>
    <s v="music/classical music"/>
    <n v="105.5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4-15T17:53:06"/>
    <n v="1397584386"/>
    <x v="2554"/>
    <b v="0"/>
    <n v="36"/>
    <b v="1"/>
    <s v="music/classical music"/>
    <n v="118.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3-30T20:38:26"/>
    <n v="1427747906"/>
    <x v="2555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0-13T20:58:04"/>
    <n v="1318539484"/>
    <x v="2556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2-04T22:49:34"/>
    <n v="1423090174"/>
    <x v="2557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09-13T12:41:29"/>
    <n v="1442148089"/>
    <x v="2558"/>
    <b v="0"/>
    <n v="0"/>
    <b v="0"/>
    <s v="food/food trucks"/>
    <n v="0"/>
    <s v="No pledge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08-12T12:35:39"/>
    <n v="1471005339"/>
    <x v="255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5-31T03:20:51"/>
    <n v="1433042451"/>
    <x v="2560"/>
    <b v="0"/>
    <n v="0"/>
    <b v="0"/>
    <s v="food/food trucks"/>
    <n v="0"/>
    <s v="No pledge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02T00:58:19"/>
    <n v="1404262699"/>
    <x v="2561"/>
    <b v="0"/>
    <n v="0"/>
    <b v="0"/>
    <s v="food/food trucks"/>
    <n v="0"/>
    <s v="No pledge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3-11T15:36:29"/>
    <n v="1457710589"/>
    <x v="2562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7-22T23:32:28"/>
    <n v="1406071948"/>
    <x v="2563"/>
    <b v="0"/>
    <n v="0"/>
    <b v="0"/>
    <s v="food/food trucks"/>
    <n v="0"/>
    <s v="No pledge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3-24T21:05:38"/>
    <n v="1427231138"/>
    <x v="2564"/>
    <b v="0"/>
    <n v="2"/>
    <b v="0"/>
    <s v="food/food trucks"/>
    <n v="0.27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8-02T15:59:54"/>
    <n v="1470153594"/>
    <x v="2565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8-18T02:31:52"/>
    <n v="1439865112"/>
    <x v="2566"/>
    <b v="0"/>
    <n v="2"/>
    <b v="0"/>
    <s v="food/food trucks"/>
    <n v="2.2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1-09T21:40:35"/>
    <n v="1483998035"/>
    <x v="2567"/>
    <b v="0"/>
    <n v="2"/>
    <b v="0"/>
    <s v="food/food trucks"/>
    <n v="0.84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3-20T08:12:01"/>
    <n v="1458461521"/>
    <x v="2568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3-14T02:51:57"/>
    <n v="1426301517"/>
    <x v="2569"/>
    <b v="0"/>
    <n v="0"/>
    <b v="0"/>
    <s v="food/food trucks"/>
    <n v="0"/>
    <s v="No pledge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7-09T14:12:29"/>
    <n v="1404915149"/>
    <x v="2570"/>
    <b v="0"/>
    <n v="0"/>
    <b v="0"/>
    <s v="food/food trucks"/>
    <n v="0"/>
    <s v="No pledge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4-27T19:49:05"/>
    <n v="1461786545"/>
    <x v="2571"/>
    <b v="0"/>
    <n v="0"/>
    <b v="0"/>
    <s v="food/food trucks"/>
    <n v="0"/>
    <s v="No pledge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4-12-13T02:36:34"/>
    <n v="1418438194"/>
    <x v="2572"/>
    <b v="0"/>
    <n v="0"/>
    <b v="0"/>
    <s v="food/food trucks"/>
    <n v="0"/>
    <s v="No pledge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2-25T00:14:07"/>
    <n v="1424823247"/>
    <x v="2573"/>
    <b v="0"/>
    <n v="0"/>
    <b v="0"/>
    <s v="food/food trucks"/>
    <n v="0"/>
    <s v="No pledge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7-10T19:41:37"/>
    <n v="1405021297"/>
    <x v="2574"/>
    <b v="0"/>
    <n v="0"/>
    <b v="0"/>
    <s v="food/food trucks"/>
    <n v="0"/>
    <s v="No pledge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08-22T00:32:59"/>
    <n v="1440203579"/>
    <x v="2575"/>
    <b v="0"/>
    <n v="0"/>
    <b v="0"/>
    <s v="food/food trucks"/>
    <n v="0"/>
    <s v="No pledge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7-17T19:55:03"/>
    <n v="1405626903"/>
    <x v="2576"/>
    <b v="0"/>
    <n v="12"/>
    <b v="0"/>
    <s v="food/food trucks"/>
    <n v="0.14000000000000001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4-16T07:50:03"/>
    <n v="1429170603"/>
    <x v="2577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0-17T15:04:58"/>
    <n v="1445094298"/>
    <x v="257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09-29T23:43:54"/>
    <n v="1475192634"/>
    <x v="2579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1-15T18:28:00"/>
    <n v="1421346480"/>
    <x v="25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5-16T04:09:29"/>
    <n v="1431749369"/>
    <x v="2581"/>
    <b v="0"/>
    <n v="0"/>
    <b v="0"/>
    <s v="food/food trucks"/>
    <n v="0"/>
    <s v="No pledge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6-05T23:07:12"/>
    <n v="1402009632"/>
    <x v="2582"/>
    <b v="0"/>
    <n v="1"/>
    <b v="0"/>
    <s v="food/food trucks"/>
    <n v="0.17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1-25T07:55:36"/>
    <n v="1448438136"/>
    <x v="2583"/>
    <b v="0"/>
    <n v="1"/>
    <b v="0"/>
    <s v="food/food trucks"/>
    <n v="0.17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1-30T16:12:33"/>
    <n v="1448899953"/>
    <x v="2584"/>
    <b v="0"/>
    <n v="6"/>
    <b v="0"/>
    <s v="food/food trucks"/>
    <n v="2.430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2-07T16:13:46"/>
    <n v="1423325626"/>
    <x v="2585"/>
    <b v="0"/>
    <n v="8"/>
    <b v="0"/>
    <s v="food/food trucks"/>
    <n v="3.88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2-22T12:52:07"/>
    <n v="1456145527"/>
    <x v="2586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19T14:08:17"/>
    <n v="1453212497"/>
    <x v="2587"/>
    <b v="0"/>
    <n v="0"/>
    <b v="0"/>
    <s v="food/food trucks"/>
    <n v="0"/>
    <s v="No pledge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1-13T21:45:24"/>
    <n v="1452721524"/>
    <x v="2588"/>
    <b v="0"/>
    <n v="2"/>
    <b v="0"/>
    <s v="food/food trucks"/>
    <n v="1.7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09-05T19:13:41"/>
    <n v="1409944421"/>
    <x v="2589"/>
    <b v="0"/>
    <n v="1"/>
    <b v="0"/>
    <s v="food/food trucks"/>
    <n v="0.17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3-26T20:17:06"/>
    <n v="1427401026"/>
    <x v="2590"/>
    <b v="0"/>
    <n v="0"/>
    <b v="0"/>
    <s v="food/food trucks"/>
    <n v="0"/>
    <s v="No pledge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7-08T23:13:48"/>
    <n v="1404861228"/>
    <x v="2591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1-25T05:51:40"/>
    <n v="1485323500"/>
    <x v="2592"/>
    <b v="0"/>
    <n v="19"/>
    <b v="0"/>
    <s v="food/food trucks"/>
    <n v="12.1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7-08T15:56:49"/>
    <n v="1404835009"/>
    <x v="2593"/>
    <b v="0"/>
    <n v="27"/>
    <b v="0"/>
    <s v="food/food trucks"/>
    <n v="23.5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5-20T08:11:57"/>
    <n v="1463731917"/>
    <x v="2594"/>
    <b v="0"/>
    <n v="7"/>
    <b v="0"/>
    <s v="food/food trucks"/>
    <n v="5.67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8-24T20:10:01"/>
    <n v="1440447001"/>
    <x v="2595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6-19T18:05:47"/>
    <n v="1403201147"/>
    <x v="2596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1-25T21:36:40"/>
    <n v="1453757800"/>
    <x v="2597"/>
    <b v="0"/>
    <n v="30"/>
    <b v="0"/>
    <s v="food/food trucks"/>
    <n v="6.9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8-29T21:39:09"/>
    <n v="1346276349"/>
    <x v="2598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0-03T17:56:08"/>
    <n v="1412358968"/>
    <x v="2599"/>
    <b v="1"/>
    <n v="489"/>
    <b v="1"/>
    <s v="technology/space exploration"/>
    <n v="326.0899999999999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09T21:54:14"/>
    <n v="1386626054"/>
    <x v="2600"/>
    <b v="1"/>
    <n v="50"/>
    <b v="1"/>
    <s v="technology/space exploration"/>
    <n v="101.4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3-30T01:13:43"/>
    <n v="1333070023"/>
    <x v="2601"/>
    <b v="1"/>
    <n v="321"/>
    <b v="1"/>
    <s v="technology/space exploration"/>
    <n v="104.22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5-18T12:59:50"/>
    <n v="1463576390"/>
    <x v="2602"/>
    <b v="1"/>
    <n v="1762"/>
    <b v="1"/>
    <s v="technology/space exploration"/>
    <n v="107.4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3-28T17:06:22"/>
    <n v="1396026382"/>
    <x v="2603"/>
    <b v="1"/>
    <n v="385"/>
    <b v="1"/>
    <s v="technology/space exploration"/>
    <n v="110.0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6-29T20:59:32"/>
    <n v="1435611572"/>
    <x v="2604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2-01T19:14:28"/>
    <n v="1485976468"/>
    <x v="2605"/>
    <b v="1"/>
    <n v="304"/>
    <b v="1"/>
    <s v="technology/space exploration"/>
    <n v="223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6-15T05:42:31"/>
    <n v="1339738951"/>
    <x v="2606"/>
    <b v="1"/>
    <n v="676"/>
    <b v="1"/>
    <s v="technology/space exploration"/>
    <n v="303.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7-13T21:08:45"/>
    <n v="1468444125"/>
    <x v="2607"/>
    <b v="1"/>
    <n v="577"/>
    <b v="1"/>
    <s v="technology/space exploration"/>
    <n v="141.3300000000000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6-11-30T08:03:34"/>
    <n v="1480493014"/>
    <x v="2608"/>
    <b v="1"/>
    <n v="3663"/>
    <b v="1"/>
    <s v="technology/space exploration"/>
    <n v="2790.64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4-12-09T03:26:10"/>
    <n v="1418095570"/>
    <x v="2609"/>
    <b v="1"/>
    <n v="294"/>
    <b v="1"/>
    <s v="technology/space exploration"/>
    <n v="171.76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8-22T19:38:14"/>
    <n v="1345664294"/>
    <x v="2610"/>
    <b v="1"/>
    <n v="28"/>
    <b v="1"/>
    <s v="technology/space exploration"/>
    <n v="10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01T17:00:12"/>
    <n v="1396371612"/>
    <x v="2611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3-24T11:56:04"/>
    <n v="1458820564"/>
    <x v="2612"/>
    <b v="0"/>
    <n v="72"/>
    <b v="1"/>
    <s v="technology/space exploration"/>
    <n v="169.7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7-26T23:52:09"/>
    <n v="1437954729"/>
    <x v="2613"/>
    <b v="1"/>
    <n v="238"/>
    <b v="1"/>
    <s v="technology/space exploration"/>
    <n v="114.53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09-20T20:59:11"/>
    <n v="1411246751"/>
    <x v="2614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0-02T19:01:01"/>
    <n v="1443812461"/>
    <x v="2615"/>
    <b v="1"/>
    <n v="77"/>
    <b v="1"/>
    <s v="technology/space exploration"/>
    <n v="105.39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09-26T21:13:24"/>
    <n v="1443302004"/>
    <x v="2616"/>
    <b v="1"/>
    <n v="53"/>
    <b v="1"/>
    <s v="technology/space exploration"/>
    <n v="188.4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09-04T04:00:42"/>
    <n v="1441339242"/>
    <x v="2617"/>
    <b v="1"/>
    <n v="1251"/>
    <b v="1"/>
    <s v="technology/space exploration"/>
    <n v="143.65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4-21T17:56:28"/>
    <n v="1429638988"/>
    <x v="261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1-15T17:50:16"/>
    <n v="1479232216"/>
    <x v="2619"/>
    <b v="0"/>
    <n v="74"/>
    <b v="1"/>
    <s v="technology/space exploration"/>
    <n v="131.18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1-18T06:09:26"/>
    <n v="1479449366"/>
    <x v="2620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8-23T10:07:02"/>
    <n v="1345716422"/>
    <x v="2621"/>
    <b v="0"/>
    <n v="3468"/>
    <b v="1"/>
    <s v="technology/space exploration"/>
    <n v="1379.4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0-15T19:26:48"/>
    <n v="1476559608"/>
    <x v="2622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5-04T15:04:29"/>
    <n v="1430751869"/>
    <x v="2623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0-27T19:54:21"/>
    <n v="1445975661"/>
    <x v="2624"/>
    <b v="0"/>
    <n v="45"/>
    <b v="1"/>
    <s v="technology/space exploration"/>
    <n v="646.6699999999999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10T23:11:07"/>
    <n v="1415661067"/>
    <x v="2625"/>
    <b v="0"/>
    <n v="21"/>
    <b v="1"/>
    <s v="technology/space exploration"/>
    <n v="110.37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4-14T12:55:22"/>
    <n v="1429016122"/>
    <x v="2626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03T02:31:52"/>
    <n v="1464921112"/>
    <x v="2627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02T04:03:47"/>
    <n v="1438488227"/>
    <x v="2628"/>
    <b v="0"/>
    <n v="286"/>
    <b v="1"/>
    <s v="technology/space exploration"/>
    <n v="114.67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04T01:28:59"/>
    <n v="1462325339"/>
    <x v="2629"/>
    <b v="0"/>
    <n v="42"/>
    <b v="1"/>
    <s v="technology/space exploration"/>
    <n v="137.01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1-28T19:45:32"/>
    <n v="1390938332"/>
    <x v="2630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8-30T15:45:21"/>
    <n v="1472571921"/>
    <x v="2631"/>
    <b v="0"/>
    <n v="25"/>
    <b v="1"/>
    <s v="technology/space exploration"/>
    <n v="106.02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2-02T22:49:21"/>
    <n v="1422917361"/>
    <x v="2632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09-23T14:45:14"/>
    <n v="1474641914"/>
    <x v="2633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09-26T13:11:15"/>
    <n v="1474895475"/>
    <x v="2634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4-12-16T21:54:55"/>
    <n v="1418766895"/>
    <x v="2635"/>
    <b v="0"/>
    <n v="14"/>
    <b v="1"/>
    <s v="technology/space exploration"/>
    <n v="101.73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1-20T20:45:48"/>
    <n v="1421786748"/>
    <x v="2636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4-09T03:51:14"/>
    <n v="1428551474"/>
    <x v="2637"/>
    <b v="0"/>
    <n v="69"/>
    <b v="1"/>
    <s v="technology/space exploration"/>
    <n v="105.67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8-29T19:51:03"/>
    <n v="1409341863"/>
    <x v="2638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6-15T05:55:08"/>
    <n v="1465970108"/>
    <x v="2639"/>
    <b v="0"/>
    <n v="0"/>
    <b v="0"/>
    <s v="technology/space exploration"/>
    <n v="0"/>
    <s v="No pledges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1-15T13:58:35"/>
    <n v="1479218315"/>
    <x v="323"/>
    <b v="1"/>
    <n v="1501"/>
    <b v="0"/>
    <s v="technology/space exploration"/>
    <n v="33.56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2-08T19:00:35"/>
    <n v="1486580435"/>
    <x v="2640"/>
    <b v="1"/>
    <n v="52"/>
    <b v="0"/>
    <s v="technology/space exploration"/>
    <n v="2.0499999999999998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0-09T20:13:23"/>
    <n v="1412885603"/>
    <x v="2641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8-10T07:31:09"/>
    <n v="1439191869"/>
    <x v="2642"/>
    <b v="1"/>
    <n v="535"/>
    <b v="0"/>
    <s v="technology/space exploration"/>
    <n v="8.4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7-15T06:16:59"/>
    <n v="1436941019"/>
    <x v="2643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2-08T17:09:20"/>
    <n v="1454951360"/>
    <x v="2644"/>
    <b v="0"/>
    <n v="6"/>
    <b v="0"/>
    <s v="technology/space exploration"/>
    <n v="0.88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5-12-03T23:55:41"/>
    <n v="1449186941"/>
    <x v="2645"/>
    <b v="0"/>
    <n v="3"/>
    <b v="0"/>
    <s v="technology/space exploration"/>
    <n v="0.1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1-21T14:59:03"/>
    <n v="1479740343"/>
    <x v="2646"/>
    <b v="0"/>
    <n v="5"/>
    <b v="0"/>
    <s v="technology/space exploration"/>
    <n v="0.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1-19T19:20:09"/>
    <n v="1447960809"/>
    <x v="2647"/>
    <b v="0"/>
    <n v="17"/>
    <b v="0"/>
    <s v="technology/space exploration"/>
    <n v="1.87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1-10T03:48:45"/>
    <n v="1415591325"/>
    <x v="2648"/>
    <b v="0"/>
    <n v="11"/>
    <b v="0"/>
    <s v="technology/space exploration"/>
    <n v="0.89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5-12T15:38:47"/>
    <n v="1399909127"/>
    <x v="2649"/>
    <b v="0"/>
    <n v="70"/>
    <b v="0"/>
    <s v="technology/space exploration"/>
    <n v="11.5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2-20T14:25:26"/>
    <n v="1424442326"/>
    <x v="2650"/>
    <b v="0"/>
    <n v="6"/>
    <b v="0"/>
    <s v="technology/space exploration"/>
    <n v="0.05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1-12T20:47:27"/>
    <n v="1452631647"/>
    <x v="2651"/>
    <b v="0"/>
    <n v="43"/>
    <b v="0"/>
    <s v="technology/space exploration"/>
    <n v="21.03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2-01T16:31:28"/>
    <n v="1485966688"/>
    <x v="2652"/>
    <b v="0"/>
    <n v="152"/>
    <b v="0"/>
    <s v="technology/space exploration"/>
    <n v="11.44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6-30T22:17:33"/>
    <n v="1467325053"/>
    <x v="2653"/>
    <b v="0"/>
    <n v="59"/>
    <b v="0"/>
    <s v="technology/space exploration"/>
    <n v="18.73999999999999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6-30T21:13:14"/>
    <n v="1467321194"/>
    <x v="2654"/>
    <b v="0"/>
    <n v="4"/>
    <b v="0"/>
    <s v="technology/space exploration"/>
    <n v="0.09"/>
    <n v="22.75"/>
    <x v="2"/>
    <s v="space exploration"/>
  </r>
  <r>
    <n v="2659"/>
    <s v="test (Canceled)"/>
    <s v="test"/>
    <n v="49000"/>
    <n v="1333"/>
    <x v="1"/>
    <s v="US"/>
    <s v="USD"/>
    <n v="1429321210"/>
    <d v="2015-03-19T01:40:10"/>
    <n v="1426729210"/>
    <x v="2655"/>
    <b v="0"/>
    <n v="10"/>
    <b v="0"/>
    <s v="technology/space exploration"/>
    <n v="2.7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09-25T17:06:58"/>
    <n v="1443200818"/>
    <x v="2656"/>
    <b v="0"/>
    <n v="5"/>
    <b v="0"/>
    <s v="technology/space exploration"/>
    <n v="0.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09-25T23:00:10"/>
    <n v="1380150010"/>
    <x v="2657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7-22T17:55:13"/>
    <n v="1437587713"/>
    <x v="2658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8-06T14:56:47"/>
    <n v="1438873007"/>
    <x v="2659"/>
    <b v="0"/>
    <n v="56"/>
    <b v="1"/>
    <s v="technology/makerspaces"/>
    <n v="104.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1-05T00:36:37"/>
    <n v="1446683797"/>
    <x v="2660"/>
    <b v="0"/>
    <n v="104"/>
    <b v="1"/>
    <s v="technology/makerspaces"/>
    <n v="103.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3-20T21:29:34"/>
    <n v="1426886974"/>
    <x v="2661"/>
    <b v="0"/>
    <n v="46"/>
    <b v="1"/>
    <s v="technology/makerspaces"/>
    <n v="123.1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8-19T18:20:39"/>
    <n v="1440008439"/>
    <x v="2662"/>
    <b v="0"/>
    <n v="206"/>
    <b v="1"/>
    <s v="technology/makerspaces"/>
    <n v="159.3000000000000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1-11T22:13:36"/>
    <n v="1452550416"/>
    <x v="2663"/>
    <b v="0"/>
    <n v="18"/>
    <b v="1"/>
    <s v="technology/makerspaces"/>
    <n v="110.67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09-28T14:07:45"/>
    <n v="1443449265"/>
    <x v="2664"/>
    <b v="0"/>
    <n v="28"/>
    <b v="1"/>
    <s v="technology/makerspaces"/>
    <n v="170.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5-11-11T00:51:36"/>
    <n v="1447203096"/>
    <x v="2665"/>
    <b v="0"/>
    <n v="11"/>
    <b v="1"/>
    <s v="technology/makerspaces"/>
    <n v="125.1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01T00:29:40"/>
    <n v="1404174580"/>
    <x v="2666"/>
    <b v="1"/>
    <n v="60"/>
    <b v="0"/>
    <s v="technology/makerspaces"/>
    <n v="6.4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1-19T17:58:36"/>
    <n v="1416419916"/>
    <x v="2667"/>
    <b v="1"/>
    <n v="84"/>
    <b v="0"/>
    <s v="technology/makerspaces"/>
    <n v="11.3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06T21:13:10"/>
    <n v="1449436390"/>
    <x v="2668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09-30T12:59:59"/>
    <n v="1412081999"/>
    <x v="266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6-08T15:11:10"/>
    <n v="1465398670"/>
    <x v="2670"/>
    <b v="1"/>
    <n v="171"/>
    <b v="0"/>
    <s v="technology/makerspaces"/>
    <n v="62.84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0-11T20:34:49"/>
    <n v="1413059689"/>
    <x v="2671"/>
    <b v="1"/>
    <n v="29"/>
    <b v="0"/>
    <s v="technology/makerspaces"/>
    <n v="7.59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4-22T14:59:34"/>
    <n v="1461337174"/>
    <x v="2672"/>
    <b v="0"/>
    <n v="9"/>
    <b v="0"/>
    <s v="technology/makerspaces"/>
    <n v="50.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6-03T00:42:23"/>
    <n v="1401756143"/>
    <x v="2673"/>
    <b v="0"/>
    <n v="27"/>
    <b v="0"/>
    <s v="technology/makerspaces"/>
    <n v="17.51000000000000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8-25T19:09:25"/>
    <n v="1440529765"/>
    <x v="2674"/>
    <b v="0"/>
    <n v="2"/>
    <b v="0"/>
    <s v="technology/makerspaces"/>
    <n v="0.0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1-29T00:01:34"/>
    <n v="1422489694"/>
    <x v="2675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3-07T05:04:51"/>
    <n v="1457327091"/>
    <x v="2676"/>
    <b v="0"/>
    <n v="4"/>
    <b v="0"/>
    <s v="technology/makerspaces"/>
    <n v="0.8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6-15T21:29:10"/>
    <n v="1402867750"/>
    <x v="2677"/>
    <b v="0"/>
    <n v="2"/>
    <b v="0"/>
    <s v="food/food trucks"/>
    <n v="0.6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0-20T20:55:40"/>
    <n v="1413838540"/>
    <x v="2678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1-30T18:07:20"/>
    <n v="1422641240"/>
    <x v="2679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6-30T21:57:05"/>
    <n v="1404165425"/>
    <x v="2680"/>
    <b v="0"/>
    <n v="4"/>
    <b v="0"/>
    <s v="food/food trucks"/>
    <n v="1.139999999999999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2-26T16:42:10"/>
    <n v="1424968930"/>
    <x v="2681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10T23:23:43"/>
    <n v="1410391423"/>
    <x v="2682"/>
    <b v="0"/>
    <n v="0"/>
    <b v="0"/>
    <s v="food/food trucks"/>
    <n v="0"/>
    <s v="No pledge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5-30T15:21:58"/>
    <n v="1432999318"/>
    <x v="2683"/>
    <b v="0"/>
    <n v="0"/>
    <b v="0"/>
    <s v="food/food trucks"/>
    <n v="0"/>
    <s v="No pledge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1-24T02:51:10"/>
    <n v="1422067870"/>
    <x v="2684"/>
    <b v="0"/>
    <n v="14"/>
    <b v="0"/>
    <s v="food/food trucks"/>
    <n v="0.15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6-30T23:04:50"/>
    <n v="1467327890"/>
    <x v="2685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4-19T02:31:16"/>
    <n v="1429410676"/>
    <x v="2686"/>
    <b v="0"/>
    <n v="118"/>
    <b v="0"/>
    <s v="food/food trucks"/>
    <n v="10.73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3-26T17:22:37"/>
    <n v="1427390557"/>
    <x v="2687"/>
    <b v="0"/>
    <n v="2"/>
    <b v="0"/>
    <s v="food/food trucks"/>
    <n v="0.0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2-23T08:01:00"/>
    <n v="1424678460"/>
    <x v="2688"/>
    <b v="0"/>
    <n v="1"/>
    <b v="0"/>
    <s v="food/food trucks"/>
    <n v="0.7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7-14T03:19:26"/>
    <n v="1405307966"/>
    <x v="2689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8-27T03:22:19"/>
    <n v="1409109739"/>
    <x v="2690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2-13T04:21:58"/>
    <n v="1423801318"/>
    <x v="2691"/>
    <b v="0"/>
    <n v="3"/>
    <b v="0"/>
    <s v="food/food trucks"/>
    <n v="0.4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1-21T20:16:00"/>
    <n v="1416600960"/>
    <x v="2692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7-02T22:33:43"/>
    <n v="1435876423"/>
    <x v="2693"/>
    <b v="0"/>
    <n v="52"/>
    <b v="0"/>
    <s v="food/food trucks"/>
    <n v="26.35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5-28T21:33:28"/>
    <n v="1401312808"/>
    <x v="2694"/>
    <b v="0"/>
    <n v="2"/>
    <b v="0"/>
    <s v="food/food trucks"/>
    <n v="0.3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7-09T21:31:03"/>
    <n v="1404941463"/>
    <x v="2695"/>
    <b v="0"/>
    <n v="0"/>
    <b v="0"/>
    <s v="food/food trucks"/>
    <n v="0"/>
    <s v="No pledge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8-19T20:59:32"/>
    <n v="1408481972"/>
    <x v="2696"/>
    <b v="0"/>
    <n v="4"/>
    <b v="0"/>
    <s v="food/food trucks"/>
    <n v="0.7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3-07T18:35:34"/>
    <n v="1488911734"/>
    <x v="2697"/>
    <b v="0"/>
    <n v="46"/>
    <b v="0"/>
    <s v="theater/spaces"/>
    <n v="46.18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3-06T19:14:37"/>
    <n v="1488827677"/>
    <x v="2698"/>
    <b v="1"/>
    <n v="26"/>
    <b v="0"/>
    <s v="theater/spaces"/>
    <n v="34.409999999999997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1-21T16:33:50"/>
    <n v="1485016430"/>
    <x v="2699"/>
    <b v="0"/>
    <n v="45"/>
    <b v="0"/>
    <s v="theater/spaces"/>
    <n v="103.75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2-21T20:41:54"/>
    <n v="1487709714"/>
    <x v="2700"/>
    <b v="0"/>
    <n v="7"/>
    <b v="0"/>
    <s v="theater/spaces"/>
    <n v="6.03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2-07T21:59:18"/>
    <n v="1486504758"/>
    <x v="2701"/>
    <b v="0"/>
    <n v="8"/>
    <b v="0"/>
    <s v="theater/spaces"/>
    <n v="10.54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09-17T07:04:43"/>
    <n v="1410937483"/>
    <x v="2702"/>
    <b v="1"/>
    <n v="263"/>
    <b v="1"/>
    <s v="theater/spaces"/>
    <n v="112.3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4-27T18:47:23"/>
    <n v="1367088443"/>
    <x v="2703"/>
    <b v="1"/>
    <n v="394"/>
    <b v="1"/>
    <s v="theater/spaces"/>
    <n v="350.84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5-22T16:45:26"/>
    <n v="1463935526"/>
    <x v="2704"/>
    <b v="1"/>
    <n v="1049"/>
    <b v="1"/>
    <s v="theater/spaces"/>
    <n v="233.22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08-30T03:35:41"/>
    <n v="1472528141"/>
    <x v="2705"/>
    <b v="1"/>
    <n v="308"/>
    <b v="1"/>
    <s v="theater/spaces"/>
    <n v="101.61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7-08T05:30:28"/>
    <n v="1404797428"/>
    <x v="2706"/>
    <b v="1"/>
    <n v="1088"/>
    <b v="1"/>
    <s v="theater/spaces"/>
    <n v="153.9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5-21T17:53:10"/>
    <n v="1400694790"/>
    <x v="2707"/>
    <b v="1"/>
    <n v="73"/>
    <b v="1"/>
    <s v="theater/spaces"/>
    <n v="100.72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6-07T01:29:20"/>
    <n v="1370568560"/>
    <x v="2708"/>
    <b v="1"/>
    <n v="143"/>
    <b v="1"/>
    <s v="theater/spaces"/>
    <n v="131.3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1-14T15:41:24"/>
    <n v="1447515684"/>
    <x v="2709"/>
    <b v="1"/>
    <n v="1420"/>
    <b v="1"/>
    <s v="theater/spaces"/>
    <n v="102.24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09-16T15:43:16"/>
    <n v="1474040596"/>
    <x v="2710"/>
    <b v="1"/>
    <n v="305"/>
    <b v="1"/>
    <s v="theater/spaces"/>
    <n v="116.3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1-18T09:33:48"/>
    <n v="1453109628"/>
    <x v="2711"/>
    <b v="1"/>
    <n v="551"/>
    <b v="1"/>
    <s v="theater/spaces"/>
    <n v="264.62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09-08T07:59:53"/>
    <n v="1441699193"/>
    <x v="2712"/>
    <b v="1"/>
    <n v="187"/>
    <b v="1"/>
    <s v="theater/spaces"/>
    <n v="119.9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0-22T21:57:29"/>
    <n v="1414015049"/>
    <x v="2713"/>
    <b v="1"/>
    <n v="325"/>
    <b v="1"/>
    <s v="theater/spaces"/>
    <n v="120.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4-05T14:19:05"/>
    <n v="1459865945"/>
    <x v="2714"/>
    <b v="1"/>
    <n v="148"/>
    <b v="1"/>
    <s v="theater/spaces"/>
    <n v="103.5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2-18T00:44:54"/>
    <n v="1455756294"/>
    <x v="2715"/>
    <b v="0"/>
    <n v="69"/>
    <b v="1"/>
    <s v="theater/spaces"/>
    <n v="108.83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0-12T11:10:53"/>
    <n v="1476270653"/>
    <x v="2716"/>
    <b v="0"/>
    <n v="173"/>
    <b v="1"/>
    <s v="theater/spaces"/>
    <n v="118.12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8-07T13:03:18"/>
    <n v="1375880598"/>
    <x v="2717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6-11-30T20:34:13"/>
    <n v="1480538053"/>
    <x v="2718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1-01T20:08:08"/>
    <n v="1414872488"/>
    <x v="2719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7-14T07:50:59"/>
    <n v="1436860259"/>
    <x v="2720"/>
    <b v="0"/>
    <n v="1019"/>
    <b v="1"/>
    <s v="technology/hardware"/>
    <n v="296.88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1-10T17:52:15"/>
    <n v="1484070735"/>
    <x v="2721"/>
    <b v="0"/>
    <n v="113"/>
    <b v="1"/>
    <s v="technology/hardware"/>
    <n v="144.54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3-23T13:55:11"/>
    <n v="1458741311"/>
    <x v="2722"/>
    <b v="0"/>
    <n v="404"/>
    <b v="1"/>
    <s v="technology/hardware"/>
    <n v="105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7-13T16:14:23"/>
    <n v="1436804063"/>
    <x v="2723"/>
    <b v="0"/>
    <n v="707"/>
    <b v="1"/>
    <s v="technology/hardware"/>
    <n v="493.21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1-25T14:23:54"/>
    <n v="1448461434"/>
    <x v="2724"/>
    <b v="0"/>
    <n v="392"/>
    <b v="1"/>
    <s v="technology/hardware"/>
    <n v="201.8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4-01T05:46:37"/>
    <n v="1427867197"/>
    <x v="2725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3-18T12:59:35"/>
    <n v="1363611575"/>
    <x v="2726"/>
    <b v="0"/>
    <n v="682"/>
    <b v="1"/>
    <s v="technology/hardware"/>
    <n v="170.29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08-21T12:37:02"/>
    <n v="1408624622"/>
    <x v="2727"/>
    <b v="0"/>
    <n v="37"/>
    <b v="1"/>
    <s v="technology/hardware"/>
    <n v="104.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4-25T19:23:48"/>
    <n v="1366917828"/>
    <x v="2728"/>
    <b v="0"/>
    <n v="146"/>
    <b v="1"/>
    <s v="technology/hardware"/>
    <n v="118.25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2-09T06:32:54"/>
    <n v="1423463574"/>
    <x v="2729"/>
    <b v="0"/>
    <n v="119"/>
    <b v="1"/>
    <s v="technology/hardware"/>
    <n v="107.5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09-13T16:03:12"/>
    <n v="1473782592"/>
    <x v="2730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2-11T02:54:10"/>
    <n v="1360551250"/>
    <x v="2731"/>
    <b v="0"/>
    <n v="339"/>
    <b v="1"/>
    <s v="technology/hardware"/>
    <n v="978.13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3-24T15:59:33"/>
    <n v="1395676773"/>
    <x v="2732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3-12-03T22:01:27"/>
    <n v="1386108087"/>
    <x v="2733"/>
    <b v="0"/>
    <n v="456"/>
    <b v="1"/>
    <s v="technology/hardware"/>
    <n v="246.0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09-07T03:26:44"/>
    <n v="1473218804"/>
    <x v="273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3-21T21:18:37"/>
    <n v="1395436717"/>
    <x v="2735"/>
    <b v="0"/>
    <n v="191"/>
    <b v="1"/>
    <s v="technology/hardware"/>
    <n v="384.09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2-10T00:45:52"/>
    <n v="1423529152"/>
    <x v="2736"/>
    <b v="0"/>
    <n v="17"/>
    <b v="1"/>
    <s v="technology/hardware"/>
    <n v="103.3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09-29T15:46:42"/>
    <n v="1412005602"/>
    <x v="2737"/>
    <b v="0"/>
    <n v="4"/>
    <b v="0"/>
    <s v="publishing/children's books"/>
    <n v="0.44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01T17:16:27"/>
    <n v="1335892587"/>
    <x v="2738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09-19T07:53:27"/>
    <n v="1474271607"/>
    <x v="2739"/>
    <b v="0"/>
    <n v="0"/>
    <b v="0"/>
    <s v="publishing/children's books"/>
    <n v="0"/>
    <s v="No pledge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1-30T01:29:58"/>
    <n v="1327886998"/>
    <x v="2740"/>
    <b v="0"/>
    <n v="22"/>
    <b v="0"/>
    <s v="publishing/children's books"/>
    <n v="5.2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5-15T23:42:48"/>
    <n v="1337125368"/>
    <x v="2741"/>
    <b v="0"/>
    <n v="49"/>
    <b v="0"/>
    <s v="publishing/children's books"/>
    <n v="21.8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7-30T18:45:11"/>
    <n v="1406745911"/>
    <x v="2742"/>
    <b v="0"/>
    <n v="19"/>
    <b v="0"/>
    <s v="publishing/children's books"/>
    <n v="26.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5-15T15:33:17"/>
    <n v="1337095997"/>
    <x v="2743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8-03T17:03:22"/>
    <n v="1470243802"/>
    <x v="2744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3-05T19:10:37"/>
    <n v="1425582637"/>
    <x v="2745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18T21:35:45"/>
    <n v="1340055345"/>
    <x v="2746"/>
    <b v="0"/>
    <n v="0"/>
    <b v="0"/>
    <s v="publishing/children's books"/>
    <n v="0"/>
    <s v="No pledge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4-18T21:17:22"/>
    <n v="1397855842"/>
    <x v="2747"/>
    <b v="0"/>
    <n v="0"/>
    <b v="0"/>
    <s v="publishing/children's books"/>
    <n v="0"/>
    <s v="No pledge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1-08T18:21:44"/>
    <n v="1320776504"/>
    <x v="2748"/>
    <b v="0"/>
    <n v="14"/>
    <b v="0"/>
    <s v="publishing/children's books"/>
    <n v="11.46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7-27T21:37:03"/>
    <n v="1343425023"/>
    <x v="2749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8-12T15:15:51"/>
    <n v="1407856551"/>
    <x v="2750"/>
    <b v="0"/>
    <n v="0"/>
    <b v="0"/>
    <s v="publishing/children's books"/>
    <n v="0"/>
    <s v="No pledge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3-09T18:58:47"/>
    <n v="1425927527"/>
    <x v="2751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3-12-12T21:36:41"/>
    <n v="1386884201"/>
    <x v="2752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7-22T15:45:32"/>
    <n v="1469202332"/>
    <x v="2753"/>
    <b v="0"/>
    <n v="2"/>
    <b v="0"/>
    <s v="publishing/children's books"/>
    <n v="0.67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09-26T10:36:23"/>
    <n v="1474886183"/>
    <x v="2754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6-03T08:47:46"/>
    <n v="1464943666"/>
    <x v="2755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5-21T11:04:18"/>
    <n v="1369134258"/>
    <x v="2756"/>
    <b v="0"/>
    <n v="0"/>
    <b v="0"/>
    <s v="publishing/children's books"/>
    <n v="0"/>
    <s v="No pledge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2-12-04T01:31:33"/>
    <n v="1354584693"/>
    <x v="2757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1-19T00:53:15"/>
    <n v="1326934395"/>
    <x v="2758"/>
    <b v="0"/>
    <n v="1"/>
    <b v="0"/>
    <s v="publishing/children's books"/>
    <n v="0.7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4-09T13:54:44"/>
    <n v="1365515684"/>
    <x v="2759"/>
    <b v="0"/>
    <n v="3"/>
    <b v="0"/>
    <s v="publishing/children's books"/>
    <n v="0.2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01T07:00:31"/>
    <n v="1335855631"/>
    <x v="2760"/>
    <b v="0"/>
    <n v="4"/>
    <b v="0"/>
    <s v="publishing/children's books"/>
    <n v="1.129999999999999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12T13:53:48"/>
    <n v="1350050028"/>
    <x v="2761"/>
    <b v="0"/>
    <n v="0"/>
    <b v="0"/>
    <s v="publishing/children's books"/>
    <n v="0"/>
    <s v="No pledge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7-12T16:01:58"/>
    <n v="1310486518"/>
    <x v="2762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6-17T23:00:50"/>
    <n v="1434582050"/>
    <x v="2763"/>
    <b v="0"/>
    <n v="3"/>
    <b v="0"/>
    <s v="publishing/children's books"/>
    <n v="0.85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2-28T14:45:23"/>
    <n v="1330440323"/>
    <x v="2764"/>
    <b v="0"/>
    <n v="34"/>
    <b v="0"/>
    <s v="publishing/children's books"/>
    <n v="14.3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4-16T19:49:50"/>
    <n v="1397677790"/>
    <x v="2765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2-16T16:55:30"/>
    <n v="1392569730"/>
    <x v="2766"/>
    <b v="0"/>
    <n v="33"/>
    <b v="0"/>
    <s v="publishing/children's books"/>
    <n v="10.4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2-12-14T12:45:40"/>
    <n v="1355489140"/>
    <x v="2767"/>
    <b v="0"/>
    <n v="0"/>
    <b v="0"/>
    <s v="publishing/children's books"/>
    <n v="0"/>
    <s v="No pledge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09-20T20:51:34"/>
    <n v="1379710294"/>
    <x v="2768"/>
    <b v="0"/>
    <n v="0"/>
    <b v="0"/>
    <s v="publishing/children's books"/>
    <n v="0"/>
    <s v="No pledge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14T20:45:21"/>
    <n v="1460666721"/>
    <x v="2769"/>
    <b v="0"/>
    <n v="1"/>
    <b v="0"/>
    <s v="publishing/children's books"/>
    <n v="0.1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2-06T03:02:08"/>
    <n v="1360119728"/>
    <x v="2770"/>
    <b v="0"/>
    <n v="13"/>
    <b v="0"/>
    <s v="publishing/children's books"/>
    <n v="14.2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1-16T00:19:14"/>
    <n v="1321402754"/>
    <x v="2771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5-12T07:07:56"/>
    <n v="1431414476"/>
    <x v="2772"/>
    <b v="0"/>
    <n v="36"/>
    <b v="0"/>
    <s v="publishing/children's books"/>
    <n v="7.8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6-17T16:03:24"/>
    <n v="1434557004"/>
    <x v="2773"/>
    <b v="0"/>
    <n v="1"/>
    <b v="0"/>
    <s v="publishing/children's books"/>
    <n v="0.3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7-26T23:28:26"/>
    <n v="1406417306"/>
    <x v="2774"/>
    <b v="0"/>
    <n v="15"/>
    <b v="0"/>
    <s v="publishing/children's books"/>
    <n v="25.55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0-23T14:03:41"/>
    <n v="1445609021"/>
    <x v="2775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2-08T10:44:48"/>
    <n v="1486550688"/>
    <x v="2776"/>
    <b v="0"/>
    <n v="0"/>
    <b v="0"/>
    <s v="publishing/children's books"/>
    <n v="0"/>
    <s v="No pledge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1-14T22:35:54"/>
    <n v="1421274954"/>
    <x v="2777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1-22T22:11:58"/>
    <n v="1421964718"/>
    <x v="277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09T12:50:46"/>
    <n v="1428583846"/>
    <x v="2779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08T18:54:03"/>
    <n v="1412794443"/>
    <x v="2780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7-07T04:32:47"/>
    <n v="1467865967"/>
    <x v="2781"/>
    <b v="0"/>
    <n v="142"/>
    <b v="1"/>
    <s v="theater/plays"/>
    <n v="104.68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6-25T13:39:40"/>
    <n v="1403703580"/>
    <x v="2782"/>
    <b v="0"/>
    <n v="74"/>
    <b v="1"/>
    <s v="theater/plays"/>
    <n v="117.84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6-18T04:45:52"/>
    <n v="1403066752"/>
    <x v="2783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6-29T16:50:43"/>
    <n v="1467219043"/>
    <x v="2784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2-21T00:18:54"/>
    <n v="1424477934"/>
    <x v="2785"/>
    <b v="0"/>
    <n v="24"/>
    <b v="1"/>
    <s v="theater/plays"/>
    <n v="101.1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1-12T22:31:43"/>
    <n v="1421101903"/>
    <x v="2786"/>
    <b v="0"/>
    <n v="66"/>
    <b v="1"/>
    <s v="theater/plays"/>
    <n v="105.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8-09T21:35:59"/>
    <n v="1470778559"/>
    <x v="2787"/>
    <b v="0"/>
    <n v="28"/>
    <b v="1"/>
    <s v="theater/plays"/>
    <n v="102.5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6-28T05:32:39"/>
    <n v="1435469559"/>
    <x v="2788"/>
    <b v="0"/>
    <n v="24"/>
    <b v="1"/>
    <s v="theater/plays"/>
    <n v="107.6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6-21T10:03:25"/>
    <n v="1434881005"/>
    <x v="2789"/>
    <b v="0"/>
    <n v="73"/>
    <b v="1"/>
    <s v="theater/plays"/>
    <n v="110.57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2-16T16:35:59"/>
    <n v="1455640559"/>
    <x v="2790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5-21T12:37:21"/>
    <n v="1400675841"/>
    <x v="2791"/>
    <b v="0"/>
    <n v="20"/>
    <b v="1"/>
    <s v="theater/plays"/>
    <n v="104.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6-05T12:40:28"/>
    <n v="1401972028"/>
    <x v="2792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6-08T22:34:00"/>
    <n v="1402266840"/>
    <x v="2793"/>
    <b v="0"/>
    <n v="94"/>
    <b v="1"/>
    <s v="theater/plays"/>
    <n v="102.6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16T16:12:01"/>
    <n v="1437063121"/>
    <x v="2794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5-17T06:21:10"/>
    <n v="1463466070"/>
    <x v="2795"/>
    <b v="0"/>
    <n v="130"/>
    <b v="1"/>
    <s v="theater/plays"/>
    <n v="116.63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4-11-05T13:16:06"/>
    <n v="1415193366"/>
    <x v="279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09-18T05:50:09"/>
    <n v="1411019409"/>
    <x v="2797"/>
    <b v="0"/>
    <n v="13"/>
    <b v="1"/>
    <s v="theater/plays"/>
    <n v="133.19999999999999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7-07T15:31:47"/>
    <n v="1436283107"/>
    <x v="2798"/>
    <b v="0"/>
    <n v="90"/>
    <b v="1"/>
    <s v="theater/plays"/>
    <n v="101.8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6-03T01:34:36"/>
    <n v="1433295276"/>
    <x v="2799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8-30T10:53:10"/>
    <n v="1409395990"/>
    <x v="280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7-28T12:07:53"/>
    <n v="1438085273"/>
    <x v="2801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6-30T06:24:50"/>
    <n v="1435645490"/>
    <x v="2802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5-30T20:57:18"/>
    <n v="1433019438"/>
    <x v="2803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7-23T20:18:55"/>
    <n v="1437682735"/>
    <x v="2804"/>
    <b v="0"/>
    <n v="69"/>
    <b v="1"/>
    <s v="theater/plays"/>
    <n v="100.2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22T11:55:25"/>
    <n v="1458647725"/>
    <x v="280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4-30T03:21:04"/>
    <n v="1398828064"/>
    <x v="2806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1-24T11:55:03"/>
    <n v="1422100503"/>
    <x v="2807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2-19T17:51:38"/>
    <n v="1424368298"/>
    <x v="280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1-19T17:49:21"/>
    <n v="1479577761"/>
    <x v="2809"/>
    <b v="0"/>
    <n v="96"/>
    <b v="1"/>
    <s v="theater/plays"/>
    <n v="127.5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4-09T09:35:15"/>
    <n v="1428572115"/>
    <x v="2810"/>
    <b v="0"/>
    <n v="64"/>
    <b v="1"/>
    <s v="theater/plays"/>
    <n v="107.7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7-08T18:38:29"/>
    <n v="1468003109"/>
    <x v="2811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7-03T11:13:12"/>
    <n v="1435921992"/>
    <x v="2812"/>
    <b v="0"/>
    <n v="169"/>
    <b v="1"/>
    <s v="theater/plays"/>
    <n v="141.57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1-19T15:14:22"/>
    <n v="1421680462"/>
    <x v="2813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03T14:21:26"/>
    <n v="1441290086"/>
    <x v="2814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5-15T12:36:49"/>
    <n v="1431693409"/>
    <x v="2815"/>
    <b v="0"/>
    <n v="104"/>
    <b v="1"/>
    <s v="theater/plays"/>
    <n v="104.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01T14:39:49"/>
    <n v="1454337589"/>
    <x v="2816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8-24T22:08:55"/>
    <n v="1408918135"/>
    <x v="2817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2-25T16:24:52"/>
    <n v="1424881492"/>
    <x v="2818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04T00:16:46"/>
    <n v="1425428206"/>
    <x v="2819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5-12T06:29:56"/>
    <n v="1431412196"/>
    <x v="2820"/>
    <b v="0"/>
    <n v="15"/>
    <b v="1"/>
    <s v="theater/plays"/>
    <n v="116.92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1-04T19:01:26"/>
    <n v="1446663686"/>
    <x v="2821"/>
    <b v="0"/>
    <n v="51"/>
    <b v="1"/>
    <s v="theater/plays"/>
    <n v="103.3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6-16T00:50:12"/>
    <n v="1434415812"/>
    <x v="2822"/>
    <b v="0"/>
    <n v="19"/>
    <b v="1"/>
    <s v="theater/plays"/>
    <n v="107.75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5-04T16:24:26"/>
    <n v="1462379066"/>
    <x v="2823"/>
    <b v="0"/>
    <n v="23"/>
    <b v="1"/>
    <s v="theater/plays"/>
    <n v="120.25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09-07T06:21:09"/>
    <n v="1441606869"/>
    <x v="2824"/>
    <b v="0"/>
    <n v="97"/>
    <b v="1"/>
    <s v="theater/plays"/>
    <n v="100.38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5-05T10:25:18"/>
    <n v="1462443918"/>
    <x v="2825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4-29T20:09:08"/>
    <n v="1398802148"/>
    <x v="2826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6-16T19:47:50"/>
    <n v="1434484070"/>
    <x v="2827"/>
    <b v="0"/>
    <n v="52"/>
    <b v="1"/>
    <s v="theater/plays"/>
    <n v="110.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0-26T17:01:34"/>
    <n v="1414342894"/>
    <x v="2828"/>
    <b v="0"/>
    <n v="95"/>
    <b v="1"/>
    <s v="theater/plays"/>
    <n v="114.72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09-21T03:03:53"/>
    <n v="1442804633"/>
    <x v="2829"/>
    <b v="0"/>
    <n v="35"/>
    <b v="1"/>
    <s v="theater/plays"/>
    <n v="108.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15T23:02:10"/>
    <n v="1421362930"/>
    <x v="28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1-05T16:53:37"/>
    <n v="1446742417"/>
    <x v="2831"/>
    <b v="0"/>
    <n v="93"/>
    <b v="1"/>
    <s v="theater/plays"/>
    <n v="187.1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1-11T06:16:58"/>
    <n v="1484115418"/>
    <x v="2832"/>
    <b v="0"/>
    <n v="11"/>
    <b v="1"/>
    <s v="theater/plays"/>
    <n v="107.7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0-30T21:48:04"/>
    <n v="1446241684"/>
    <x v="2833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7-22T14:34:56"/>
    <n v="1406039696"/>
    <x v="2834"/>
    <b v="0"/>
    <n v="54"/>
    <b v="1"/>
    <s v="theater/plays"/>
    <n v="120.25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02T05:45:54"/>
    <n v="1406958354"/>
    <x v="2835"/>
    <b v="0"/>
    <n v="31"/>
    <b v="1"/>
    <s v="theater/plays"/>
    <n v="111.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2-25T00:51:19"/>
    <n v="1424825479"/>
    <x v="2836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0-14T17:44:57"/>
    <n v="1444844697"/>
    <x v="283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5-25T22:51:35"/>
    <n v="1401058295"/>
    <x v="2838"/>
    <b v="0"/>
    <n v="0"/>
    <b v="0"/>
    <s v="theater/plays"/>
    <n v="0"/>
    <s v="No pledge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5-02T17:42:30"/>
    <n v="1462210950"/>
    <x v="2839"/>
    <b v="0"/>
    <n v="0"/>
    <b v="0"/>
    <s v="theater/plays"/>
    <n v="0"/>
    <s v="No pledge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6-12-05T13:06:20"/>
    <n v="1480943180"/>
    <x v="2840"/>
    <b v="0"/>
    <n v="1"/>
    <b v="0"/>
    <s v="theater/plays"/>
    <n v="5.4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4-09T00:23:53"/>
    <n v="1428539033"/>
    <x v="2841"/>
    <b v="0"/>
    <n v="39"/>
    <b v="0"/>
    <s v="theater/plays"/>
    <n v="31.55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4-14T16:36:34"/>
    <n v="1429029394"/>
    <x v="2842"/>
    <b v="0"/>
    <n v="0"/>
    <b v="0"/>
    <s v="theater/plays"/>
    <n v="0"/>
    <s v="No pledge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3-24T19:21:05"/>
    <n v="1458847265"/>
    <x v="2843"/>
    <b v="0"/>
    <n v="0"/>
    <b v="0"/>
    <s v="theater/plays"/>
    <n v="0"/>
    <s v="No pledge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4-29T15:34:19"/>
    <n v="1430321659"/>
    <x v="2844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3-24T10:16:40"/>
    <n v="1458814600"/>
    <x v="2845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8-07T00:10:11"/>
    <n v="1407370211"/>
    <x v="2846"/>
    <b v="0"/>
    <n v="13"/>
    <b v="0"/>
    <s v="theater/plays"/>
    <n v="3.89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1T00:03:49"/>
    <n v="1453334629"/>
    <x v="2847"/>
    <b v="0"/>
    <n v="0"/>
    <b v="0"/>
    <s v="theater/plays"/>
    <n v="0"/>
    <s v="No pledge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5-22T01:05:03"/>
    <n v="1400720703"/>
    <x v="2848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7-16T04:34:57"/>
    <n v="1405485297"/>
    <x v="2849"/>
    <b v="0"/>
    <n v="0"/>
    <b v="0"/>
    <s v="theater/plays"/>
    <n v="0"/>
    <s v="No pledge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4-17T17:11:59"/>
    <n v="1429290719"/>
    <x v="2850"/>
    <b v="0"/>
    <n v="14"/>
    <b v="0"/>
    <s v="theater/plays"/>
    <n v="41.7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01T00:11:11"/>
    <n v="1451607071"/>
    <x v="285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6-10T00:54:07"/>
    <n v="1433897647"/>
    <x v="2852"/>
    <b v="0"/>
    <n v="6"/>
    <b v="0"/>
    <s v="theater/plays"/>
    <n v="4.87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6-12-22T22:04:55"/>
    <n v="1482444295"/>
    <x v="2853"/>
    <b v="0"/>
    <n v="15"/>
    <b v="0"/>
    <s v="theater/plays"/>
    <n v="19.73999999999999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1-11T13:04:55"/>
    <n v="1415711095"/>
    <x v="2854"/>
    <b v="0"/>
    <n v="0"/>
    <b v="0"/>
    <s v="theater/plays"/>
    <n v="0"/>
    <s v="No pledge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08-17T08:41:44"/>
    <n v="1439800904"/>
    <x v="2855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4-20T19:12:56"/>
    <n v="1461179576"/>
    <x v="285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10T14:10:48"/>
    <n v="1441894248"/>
    <x v="2857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5-25T18:57:09"/>
    <n v="1401044229"/>
    <x v="2858"/>
    <b v="0"/>
    <n v="3"/>
    <b v="0"/>
    <s v="theater/plays"/>
    <n v="0.4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7-11T16:12:03"/>
    <n v="1405095123"/>
    <x v="2859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6-17T14:43:27"/>
    <n v="1434552207"/>
    <x v="2860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4-11-07T02:44:19"/>
    <n v="1415328259"/>
    <x v="2861"/>
    <b v="0"/>
    <n v="0"/>
    <b v="0"/>
    <s v="theater/plays"/>
    <n v="0"/>
    <s v="No pledge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09-14T22:55:21"/>
    <n v="1473893721"/>
    <x v="2862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6-10T04:41:12"/>
    <n v="1465533672"/>
    <x v="2863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09-05T19:50:54"/>
    <n v="1473105054"/>
    <x v="2864"/>
    <b v="0"/>
    <n v="60"/>
    <b v="0"/>
    <s v="theater/plays"/>
    <n v="42.01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6-19T14:14:41"/>
    <n v="1466345681"/>
    <x v="2865"/>
    <b v="0"/>
    <n v="5"/>
    <b v="0"/>
    <s v="theater/plays"/>
    <n v="0.89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4-17T04:32:45"/>
    <n v="1397709165"/>
    <x v="2866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01T17:43:33"/>
    <n v="1417455813"/>
    <x v="2867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4-21T02:47:18"/>
    <n v="1429584438"/>
    <x v="2868"/>
    <b v="0"/>
    <n v="0"/>
    <b v="0"/>
    <s v="theater/plays"/>
    <n v="0"/>
    <s v="No pledge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4-12-29T19:37:11"/>
    <n v="1419881831"/>
    <x v="2869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6-12-18T20:16:26"/>
    <n v="1482092186"/>
    <x v="2870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4-05T03:04:53"/>
    <n v="1459825493"/>
    <x v="2871"/>
    <b v="0"/>
    <n v="3"/>
    <b v="0"/>
    <s v="theater/plays"/>
    <n v="0.0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6-16T17:51:19"/>
    <n v="1434477079"/>
    <x v="2872"/>
    <b v="0"/>
    <n v="0"/>
    <b v="0"/>
    <s v="theater/plays"/>
    <n v="0"/>
    <s v="No pledge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0-29T22:55:24"/>
    <n v="1477781724"/>
    <x v="2873"/>
    <b v="0"/>
    <n v="6"/>
    <b v="0"/>
    <s v="theater/plays"/>
    <n v="10.8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5-04T14:46:35"/>
    <n v="1430750795"/>
    <x v="2874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5-12-21T17:24:21"/>
    <n v="1450718661"/>
    <x v="2875"/>
    <b v="0"/>
    <n v="1"/>
    <b v="0"/>
    <s v="theater/plays"/>
    <n v="0.2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7-07T21:44:12"/>
    <n v="1436305452"/>
    <x v="2876"/>
    <b v="0"/>
    <n v="29"/>
    <b v="0"/>
    <s v="theater/plays"/>
    <n v="23.3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0-04T14:20:36"/>
    <n v="1412432436"/>
    <x v="2877"/>
    <b v="0"/>
    <n v="0"/>
    <b v="0"/>
    <s v="theater/plays"/>
    <n v="0"/>
    <s v="No pledge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4-01T14:18:38"/>
    <n v="1459520318"/>
    <x v="287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1-01T21:40:37"/>
    <n v="1451684437"/>
    <x v="2879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1-05T17:27:15"/>
    <n v="1415208435"/>
    <x v="2880"/>
    <b v="0"/>
    <n v="4"/>
    <b v="0"/>
    <s v="theater/plays"/>
    <n v="0.41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2-12T01:50:01"/>
    <n v="1423705801"/>
    <x v="288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4T15:11:24"/>
    <n v="1442243484"/>
    <x v="2882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4-12-12T10:15:24"/>
    <n v="1418379324"/>
    <x v="2883"/>
    <b v="0"/>
    <n v="1"/>
    <b v="0"/>
    <s v="theater/plays"/>
    <n v="0.17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0T12:50:40"/>
    <n v="1412945440"/>
    <x v="2884"/>
    <b v="0"/>
    <n v="0"/>
    <b v="0"/>
    <s v="theater/plays"/>
    <n v="0"/>
    <s v="No pledge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7-30T20:43:05"/>
    <n v="1406752985"/>
    <x v="2885"/>
    <b v="0"/>
    <n v="14"/>
    <b v="0"/>
    <s v="theater/plays"/>
    <n v="38.07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7-11T17:49:52"/>
    <n v="1405100992"/>
    <x v="2886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2-15T21:12:08"/>
    <n v="1455570728"/>
    <x v="2887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18T17:08:24"/>
    <n v="1408381704"/>
    <x v="2888"/>
    <b v="0"/>
    <n v="17"/>
    <b v="0"/>
    <s v="theater/plays"/>
    <n v="9.0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4-11-10T18:33:15"/>
    <n v="1415644395"/>
    <x v="2889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2-02T23:40:15"/>
    <n v="1422920415"/>
    <x v="2890"/>
    <b v="0"/>
    <n v="0"/>
    <b v="0"/>
    <s v="theater/plays"/>
    <n v="0"/>
    <s v="No pledge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1T13:19:52"/>
    <n v="1403356792"/>
    <x v="2891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1-27T21:48:41"/>
    <n v="1480283321"/>
    <x v="2892"/>
    <b v="0"/>
    <n v="12"/>
    <b v="0"/>
    <s v="theater/plays"/>
    <n v="20.83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09-11T15:30:58"/>
    <n v="1441985458"/>
    <x v="2893"/>
    <b v="0"/>
    <n v="3"/>
    <b v="0"/>
    <s v="theater/plays"/>
    <n v="4.58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01T15:57:33"/>
    <n v="1443715053"/>
    <x v="2894"/>
    <b v="0"/>
    <n v="12"/>
    <b v="0"/>
    <s v="theater/plays"/>
    <n v="4.21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5-25T01:52:38"/>
    <n v="1464141158"/>
    <x v="2895"/>
    <b v="0"/>
    <n v="0"/>
    <b v="0"/>
    <s v="theater/plays"/>
    <n v="0"/>
    <s v="No pledge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7-10T05:37:12"/>
    <n v="1404970632"/>
    <x v="2896"/>
    <b v="0"/>
    <n v="7"/>
    <b v="0"/>
    <s v="theater/plays"/>
    <n v="61.91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4-12-09T21:42:19"/>
    <n v="1418161339"/>
    <x v="2897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7-25T10:33:16"/>
    <n v="1437820396"/>
    <x v="2898"/>
    <b v="0"/>
    <n v="1"/>
    <b v="0"/>
    <s v="theater/plays"/>
    <n v="0.0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7-11T04:00:18"/>
    <n v="1436587218"/>
    <x v="2899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0-28T23:13:51"/>
    <n v="1414538031"/>
    <x v="2900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8-24T01:21:53"/>
    <n v="1472001713"/>
    <x v="2901"/>
    <b v="0"/>
    <n v="17"/>
    <b v="0"/>
    <s v="theater/plays"/>
    <n v="17.77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14T15:34:26"/>
    <n v="1436888066"/>
    <x v="2902"/>
    <b v="0"/>
    <n v="7"/>
    <b v="0"/>
    <s v="theater/plays"/>
    <n v="9.4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3-15T21:03:57"/>
    <n v="1458075837"/>
    <x v="2903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5-09T17:33:39"/>
    <n v="1462815219"/>
    <x v="2904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0-17T06:23:21"/>
    <n v="1413527001"/>
    <x v="2905"/>
    <b v="0"/>
    <n v="1"/>
    <b v="0"/>
    <s v="theater/plays"/>
    <n v="0.0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4-13T20:11:27"/>
    <n v="1428955887"/>
    <x v="2906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5-18T18:27:06"/>
    <n v="1431973626"/>
    <x v="2907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5-12-16T03:09:34"/>
    <n v="1450235374"/>
    <x v="2908"/>
    <b v="0"/>
    <n v="26"/>
    <b v="0"/>
    <s v="theater/plays"/>
    <n v="14.06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7-08T22:08:59"/>
    <n v="1404857339"/>
    <x v="290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1-13T21:46:34"/>
    <n v="1421185594"/>
    <x v="2910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2-15T09:33:10"/>
    <n v="1455528790"/>
    <x v="2911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4-26T11:26:29"/>
    <n v="1398511589"/>
    <x v="2912"/>
    <b v="0"/>
    <n v="7"/>
    <b v="0"/>
    <s v="theater/plays"/>
    <n v="7.84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8-29T05:37:27"/>
    <n v="1440826647"/>
    <x v="2913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01T15:06:47"/>
    <n v="1443712007"/>
    <x v="2914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7-06T14:52:09"/>
    <n v="1404658329"/>
    <x v="2915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2-23T19:01:10"/>
    <n v="1424718070"/>
    <x v="2916"/>
    <b v="0"/>
    <n v="13"/>
    <b v="0"/>
    <s v="theater/plays"/>
    <n v="26.84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8-26T21:16:44"/>
    <n v="1409087804"/>
    <x v="2917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4-03T20:58:47"/>
    <n v="1428094727"/>
    <x v="2918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09T03:39:39"/>
    <n v="1420774779"/>
    <x v="291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4-09T13:21:50"/>
    <n v="1428585710"/>
    <x v="292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8-12T14:01:08"/>
    <n v="1407852068"/>
    <x v="2921"/>
    <b v="0"/>
    <n v="199"/>
    <b v="1"/>
    <s v="theater/musical"/>
    <n v="102.45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09T18:22:59"/>
    <n v="1423506179"/>
    <x v="2922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6-16T16:03:49"/>
    <n v="1402934629"/>
    <x v="2923"/>
    <b v="0"/>
    <n v="21"/>
    <b v="1"/>
    <s v="theater/musical"/>
    <n v="130.8300000000000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2-03T23:57:26"/>
    <n v="1454543846"/>
    <x v="2924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4-25T13:32:38"/>
    <n v="1398432758"/>
    <x v="2925"/>
    <b v="0"/>
    <n v="32"/>
    <b v="1"/>
    <s v="theater/musical"/>
    <n v="102.0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4-07T14:01:04"/>
    <n v="1428415264"/>
    <x v="2926"/>
    <b v="0"/>
    <n v="62"/>
    <b v="1"/>
    <s v="theater/musical"/>
    <n v="100.9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8-21T06:59:23"/>
    <n v="1408604363"/>
    <x v="2927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1-21T03:57:17"/>
    <n v="1421812637"/>
    <x v="2928"/>
    <b v="0"/>
    <n v="38"/>
    <b v="1"/>
    <s v="theater/musical"/>
    <n v="105.1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5-05T22:57:33"/>
    <n v="1462489053"/>
    <x v="2929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5-16T15:16:04"/>
    <n v="1400253364"/>
    <x v="2930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7-02T14:00:08"/>
    <n v="1467468008"/>
    <x v="2931"/>
    <b v="0"/>
    <n v="39"/>
    <b v="1"/>
    <s v="theater/musical"/>
    <n v="100.8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09-30T15:37:03"/>
    <n v="1412091423"/>
    <x v="2932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6-13T10:58:33"/>
    <n v="1402657113"/>
    <x v="2933"/>
    <b v="0"/>
    <n v="55"/>
    <b v="1"/>
    <s v="theater/musical"/>
    <n v="133.3300000000000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4-12-31T16:53:34"/>
    <n v="1420044814"/>
    <x v="2934"/>
    <b v="0"/>
    <n v="32"/>
    <b v="1"/>
    <s v="theater/musical"/>
    <n v="101.38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7-25T19:25:12"/>
    <n v="1406316312"/>
    <x v="2935"/>
    <b v="0"/>
    <n v="25"/>
    <b v="1"/>
    <s v="theater/musical"/>
    <n v="102.88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4-12-09T18:33:38"/>
    <n v="1418150018"/>
    <x v="2936"/>
    <b v="0"/>
    <n v="33"/>
    <b v="1"/>
    <s v="theater/musical"/>
    <n v="107.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1-30T23:02:35"/>
    <n v="1422658955"/>
    <x v="2937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1-26T19:17:39"/>
    <n v="1448565459"/>
    <x v="2938"/>
    <b v="0"/>
    <n v="202"/>
    <b v="0"/>
    <s v="theater/spaces"/>
    <n v="20.4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3-14T03:06:20"/>
    <n v="1426302380"/>
    <x v="2939"/>
    <b v="0"/>
    <n v="0"/>
    <b v="0"/>
    <s v="theater/spaces"/>
    <n v="0"/>
    <s v="No pledg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5-08T21:56:38"/>
    <n v="1431122198"/>
    <x v="2940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4-24T03:21:00"/>
    <n v="1429845660"/>
    <x v="2941"/>
    <b v="0"/>
    <n v="0"/>
    <b v="0"/>
    <s v="theater/spaces"/>
    <n v="0"/>
    <s v="No pledg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7-16T12:44:52"/>
    <n v="1468673092"/>
    <x v="294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0-06T13:29:27"/>
    <n v="1475760567"/>
    <x v="2943"/>
    <b v="0"/>
    <n v="13"/>
    <b v="0"/>
    <s v="theater/spaces"/>
    <n v="4.29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4-03T15:34:53"/>
    <n v="1428075293"/>
    <x v="2944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0-20T19:45:17"/>
    <n v="1445370317"/>
    <x v="2945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5-12-24T08:45:52"/>
    <n v="1450946752"/>
    <x v="2946"/>
    <b v="0"/>
    <n v="0"/>
    <b v="0"/>
    <s v="theater/spaces"/>
    <n v="0"/>
    <s v="No pledg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08-21T19:16:13"/>
    <n v="1408648573"/>
    <x v="2947"/>
    <b v="0"/>
    <n v="58"/>
    <b v="0"/>
    <s v="theater/spaces"/>
    <n v="2.1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09-15T16:33:59"/>
    <n v="1473957239"/>
    <x v="2948"/>
    <b v="0"/>
    <n v="8"/>
    <b v="0"/>
    <s v="theater/spaces"/>
    <n v="8.029999999999999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09-08T19:00:21"/>
    <n v="1441738821"/>
    <x v="2949"/>
    <b v="0"/>
    <n v="3"/>
    <b v="0"/>
    <s v="theater/spaces"/>
    <n v="0.1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2-24T14:00:03"/>
    <n v="1487944803"/>
    <x v="2950"/>
    <b v="0"/>
    <n v="0"/>
    <b v="0"/>
    <s v="theater/spaces"/>
    <n v="0"/>
    <s v="No pledg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5-17T17:47:29"/>
    <n v="1431884849"/>
    <x v="2951"/>
    <b v="0"/>
    <n v="11"/>
    <b v="0"/>
    <s v="theater/spaces"/>
    <n v="59.5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4-04T23:00:50"/>
    <n v="1459810850"/>
    <x v="2952"/>
    <b v="0"/>
    <n v="20"/>
    <b v="0"/>
    <s v="theater/spaces"/>
    <n v="16.73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1-27T00:16:12"/>
    <n v="1422317772"/>
    <x v="2953"/>
    <b v="0"/>
    <n v="3"/>
    <b v="0"/>
    <s v="theater/spaces"/>
    <n v="1.87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3-09T18:41:57"/>
    <n v="1457548917"/>
    <x v="2954"/>
    <b v="0"/>
    <n v="0"/>
    <b v="0"/>
    <s v="theater/spaces"/>
    <n v="0"/>
    <s v="No pledg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5-08T00:12:05"/>
    <n v="1462666325"/>
    <x v="2955"/>
    <b v="0"/>
    <n v="0"/>
    <b v="0"/>
    <s v="theater/spaces"/>
    <n v="0"/>
    <s v="No pledg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8-12T18:10:23"/>
    <n v="1407867023"/>
    <x v="2956"/>
    <b v="0"/>
    <n v="0"/>
    <b v="0"/>
    <s v="theater/spaces"/>
    <n v="0"/>
    <s v="No pledg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2-26T05:05:59"/>
    <n v="1424927159"/>
    <x v="2957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2-01T05:51:46"/>
    <n v="1422769906"/>
    <x v="2958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6-02T11:17:04"/>
    <n v="1433243824"/>
    <x v="2959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7-07T21:50:19"/>
    <n v="1404769819"/>
    <x v="2960"/>
    <b v="0"/>
    <n v="196"/>
    <b v="1"/>
    <s v="theater/plays"/>
    <n v="100.7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6-07T17:30:33"/>
    <n v="1433698233"/>
    <x v="2961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8-17T17:43:32"/>
    <n v="1439833412"/>
    <x v="2962"/>
    <b v="0"/>
    <n v="128"/>
    <b v="1"/>
    <s v="theater/plays"/>
    <n v="113.63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2-07T04:44:52"/>
    <n v="1423284292"/>
    <x v="2963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03T12:34:20"/>
    <n v="1470227660"/>
    <x v="2964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4-03T18:52:33"/>
    <n v="1428087153"/>
    <x v="2965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6-18T16:04:11"/>
    <n v="1403107451"/>
    <x v="2966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01T15:47:58"/>
    <n v="1406908078"/>
    <x v="2967"/>
    <b v="0"/>
    <n v="43"/>
    <b v="1"/>
    <s v="theater/plays"/>
    <n v="100.16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1-20T02:38:40"/>
    <n v="1479609520"/>
    <x v="2968"/>
    <b v="0"/>
    <n v="17"/>
    <b v="1"/>
    <s v="theater/plays"/>
    <n v="105.3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03T19:38:28"/>
    <n v="1449171508"/>
    <x v="2969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8-29T01:27:51"/>
    <n v="1409275671"/>
    <x v="2970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0-29T16:24:46"/>
    <n v="1414599886"/>
    <x v="2971"/>
    <b v="0"/>
    <n v="113"/>
    <b v="1"/>
    <s v="theater/plays"/>
    <n v="100.13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2-25T17:32:10"/>
    <n v="1456421530"/>
    <x v="2972"/>
    <b v="0"/>
    <n v="14"/>
    <b v="1"/>
    <s v="theater/plays"/>
    <n v="171.43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1-22T21:08:54"/>
    <n v="1421960934"/>
    <x v="2973"/>
    <b v="0"/>
    <n v="30"/>
    <b v="1"/>
    <s v="theater/plays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10T15:22:27"/>
    <n v="1412954547"/>
    <x v="2974"/>
    <b v="0"/>
    <n v="16"/>
    <b v="1"/>
    <s v="theater/plays"/>
    <n v="129.4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4-12-20T19:47:03"/>
    <n v="1419104823"/>
    <x v="2975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03T21:58:50"/>
    <n v="1438639130"/>
    <x v="2976"/>
    <b v="0"/>
    <n v="24"/>
    <b v="1"/>
    <s v="theater/plays"/>
    <n v="109.17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8-09T13:25:56"/>
    <n v="1439126756"/>
    <x v="2977"/>
    <b v="1"/>
    <n v="97"/>
    <b v="1"/>
    <s v="theater/spaces"/>
    <n v="128.93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1-12T16:29:03"/>
    <n v="1452616143"/>
    <x v="2978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09-12T15:10:36"/>
    <n v="1410534636"/>
    <x v="2979"/>
    <b v="1"/>
    <n v="1095"/>
    <b v="1"/>
    <s v="theater/spaces"/>
    <n v="146.5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7-25T06:41:21"/>
    <n v="1469428881"/>
    <x v="2980"/>
    <b v="1"/>
    <n v="218"/>
    <b v="1"/>
    <s v="theater/spaces"/>
    <n v="100.35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11T23:22:08"/>
    <n v="1476228128"/>
    <x v="2981"/>
    <b v="0"/>
    <n v="111"/>
    <b v="1"/>
    <s v="theater/spaces"/>
    <n v="121.65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3-02T12:00:06"/>
    <n v="1456920006"/>
    <x v="2982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09-14T07:22:31"/>
    <n v="1473837751"/>
    <x v="2983"/>
    <b v="0"/>
    <n v="265"/>
    <b v="1"/>
    <s v="theater/spaces"/>
    <n v="110.4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5-21T08:41:21"/>
    <n v="1463820081"/>
    <x v="2984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1-29T00:29:22"/>
    <n v="1448756962"/>
    <x v="2985"/>
    <b v="0"/>
    <n v="364"/>
    <b v="1"/>
    <s v="theater/spaces"/>
    <n v="176.54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5-12-03T13:47:00"/>
    <n v="1449150420"/>
    <x v="2986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05T20:05:30"/>
    <n v="1483646730"/>
    <x v="2987"/>
    <b v="0"/>
    <n v="93"/>
    <b v="1"/>
    <s v="theater/spaces"/>
    <n v="103.29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09-09T18:25:10"/>
    <n v="1473445510"/>
    <x v="2988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1-21T20:07:47"/>
    <n v="1453406867"/>
    <x v="2989"/>
    <b v="0"/>
    <n v="22"/>
    <b v="1"/>
    <s v="theater/spaces"/>
    <n v="100.3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09-03T11:29:32"/>
    <n v="1409743772"/>
    <x v="2990"/>
    <b v="0"/>
    <n v="59"/>
    <b v="1"/>
    <s v="theater/spaces"/>
    <n v="457.75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6-12-20T15:57:51"/>
    <n v="1482249471"/>
    <x v="2991"/>
    <b v="0"/>
    <n v="249"/>
    <b v="1"/>
    <s v="theater/spaces"/>
    <n v="104.96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3-27T21:54:00"/>
    <n v="1427493240"/>
    <x v="2992"/>
    <b v="0"/>
    <n v="392"/>
    <b v="1"/>
    <s v="theater/spaces"/>
    <n v="171.94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09T17:36:33"/>
    <n v="1486661793"/>
    <x v="29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5-19T04:38:49"/>
    <n v="1400474329"/>
    <x v="2994"/>
    <b v="0"/>
    <n v="433"/>
    <b v="1"/>
    <s v="theater/spaces"/>
    <n v="103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14T17:46:00"/>
    <n v="1487094360"/>
    <x v="807"/>
    <b v="0"/>
    <n v="20"/>
    <b v="1"/>
    <s v="theater/spaces"/>
    <n v="118.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17T19:51:10"/>
    <n v="1484682670"/>
    <x v="2995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6-13T21:29:42"/>
    <n v="1465853382"/>
    <x v="2996"/>
    <b v="0"/>
    <n v="175"/>
    <b v="1"/>
    <s v="theater/spaces"/>
    <n v="318.7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1-26T20:04:12"/>
    <n v="1353960252"/>
    <x v="2997"/>
    <b v="0"/>
    <n v="104"/>
    <b v="1"/>
    <s v="theater/spaces"/>
    <n v="108.5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1-29T20:22:56"/>
    <n v="1454098976"/>
    <x v="2998"/>
    <b v="0"/>
    <n v="17"/>
    <b v="1"/>
    <s v="theater/spaces"/>
    <n v="101.1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0-16T21:08:44"/>
    <n v="1413493724"/>
    <x v="2999"/>
    <b v="0"/>
    <n v="277"/>
    <b v="1"/>
    <s v="theater/spaces"/>
    <n v="112.82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09-06T16:11:45"/>
    <n v="1410019905"/>
    <x v="3000"/>
    <b v="0"/>
    <n v="118"/>
    <b v="1"/>
    <s v="theater/spaces"/>
    <n v="120.5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1-14T18:09:51"/>
    <n v="1415988591"/>
    <x v="3001"/>
    <b v="0"/>
    <n v="97"/>
    <b v="1"/>
    <s v="theater/spaces"/>
    <n v="107.75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04T05:11:23"/>
    <n v="1428124283"/>
    <x v="3002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5-12-22T05:05:19"/>
    <n v="1450760719"/>
    <x v="3003"/>
    <b v="0"/>
    <n v="26"/>
    <b v="1"/>
    <s v="theater/spaces"/>
    <n v="101.1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0-27T13:40:40"/>
    <n v="1414417240"/>
    <x v="3004"/>
    <b v="0"/>
    <n v="128"/>
    <b v="1"/>
    <s v="theater/spaces"/>
    <n v="119.7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4-12-23T19:58:39"/>
    <n v="1419364719"/>
    <x v="3005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1-26T11:15:16"/>
    <n v="1448536516"/>
    <x v="3006"/>
    <b v="0"/>
    <n v="25"/>
    <b v="1"/>
    <s v="theater/spaces"/>
    <n v="123.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1-20T16:52:10"/>
    <n v="1421772730"/>
    <x v="3007"/>
    <b v="0"/>
    <n v="55"/>
    <b v="1"/>
    <s v="theater/spaces"/>
    <n v="117.13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5-22T20:04:09"/>
    <n v="1432325049"/>
    <x v="3008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0-08T02:58:00"/>
    <n v="1412737080"/>
    <x v="3009"/>
    <b v="0"/>
    <n v="557"/>
    <b v="1"/>
    <s v="theater/spaces"/>
    <n v="113.1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5-26T17:27:18"/>
    <n v="1401125238"/>
    <x v="3010"/>
    <b v="0"/>
    <n v="40"/>
    <b v="1"/>
    <s v="theater/spaces"/>
    <n v="103.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5-19T13:09:12"/>
    <n v="1400504952"/>
    <x v="3011"/>
    <b v="0"/>
    <n v="36"/>
    <b v="1"/>
    <s v="theater/spaces"/>
    <n v="102.61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7-21T20:24:03"/>
    <n v="1405974243"/>
    <x v="3012"/>
    <b v="0"/>
    <n v="159"/>
    <b v="1"/>
    <s v="theater/spaces"/>
    <n v="105.84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6-08T07:09:36"/>
    <n v="1433747376"/>
    <x v="3013"/>
    <b v="0"/>
    <n v="41"/>
    <b v="1"/>
    <s v="theater/spaces"/>
    <n v="100.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4-29T20:00:20"/>
    <n v="1398801620"/>
    <x v="3014"/>
    <b v="0"/>
    <n v="226"/>
    <b v="1"/>
    <s v="theater/spaces"/>
    <n v="121.2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6-15T20:18:53"/>
    <n v="1434399533"/>
    <x v="3015"/>
    <b v="0"/>
    <n v="30"/>
    <b v="1"/>
    <s v="theater/spaces"/>
    <n v="100.5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0-17T14:51:09"/>
    <n v="1476715869"/>
    <x v="3016"/>
    <b v="0"/>
    <n v="103"/>
    <b v="1"/>
    <s v="theater/spaces"/>
    <n v="116.02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7-13T22:53:29"/>
    <n v="1468450409"/>
    <x v="3017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4-27T16:13:06"/>
    <n v="1430151186"/>
    <x v="3018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09-06T23:51:15"/>
    <n v="1346975475"/>
    <x v="3019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02T12:13:33"/>
    <n v="1399032813"/>
    <x v="3020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2-17T11:01:32"/>
    <n v="1487329292"/>
    <x v="3021"/>
    <b v="0"/>
    <n v="25"/>
    <b v="1"/>
    <s v="theater/spaces"/>
    <n v="143.3300000000000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2-18T16:54:11"/>
    <n v="1424278451"/>
    <x v="3022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7-16T06:20:25"/>
    <n v="1468650025"/>
    <x v="3023"/>
    <b v="0"/>
    <n v="99"/>
    <b v="1"/>
    <s v="theater/spaces"/>
    <n v="168.02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0-20T17:00:47"/>
    <n v="1413824447"/>
    <x v="3024"/>
    <b v="0"/>
    <n v="348"/>
    <b v="1"/>
    <s v="theater/spaces"/>
    <n v="109.68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8-17T17:56:11"/>
    <n v="1439834171"/>
    <x v="3025"/>
    <b v="0"/>
    <n v="41"/>
    <b v="1"/>
    <s v="theater/spaces"/>
    <n v="106.6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08-15T21:10:47"/>
    <n v="1471295447"/>
    <x v="3026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8-12T01:04:19"/>
    <n v="1439341459"/>
    <x v="3027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7-19T02:38:45"/>
    <n v="1468895925"/>
    <x v="3028"/>
    <b v="0"/>
    <n v="23"/>
    <b v="1"/>
    <s v="theater/spaces"/>
    <n v="146.5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01T12:50:55"/>
    <n v="1475326255"/>
    <x v="3029"/>
    <b v="0"/>
    <n v="1260"/>
    <b v="1"/>
    <s v="theater/spaces"/>
    <n v="112.54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4-04T13:26:49"/>
    <n v="1365082009"/>
    <x v="3030"/>
    <b v="0"/>
    <n v="307"/>
    <b v="1"/>
    <s v="theater/spaces"/>
    <n v="108.7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7-11T18:50:44"/>
    <n v="1373568644"/>
    <x v="3031"/>
    <b v="0"/>
    <n v="329"/>
    <b v="1"/>
    <s v="theater/spaces"/>
    <n v="126.7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07-19T21:26:13"/>
    <n v="1279574773"/>
    <x v="3032"/>
    <b v="0"/>
    <n v="32"/>
    <b v="1"/>
    <s v="theater/spaces"/>
    <n v="213.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1-04T06:03:17"/>
    <n v="1451887397"/>
    <x v="3033"/>
    <b v="0"/>
    <n v="27"/>
    <b v="1"/>
    <s v="theater/spaces"/>
    <n v="100.5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02T19:03:58"/>
    <n v="1386011038"/>
    <x v="3034"/>
    <b v="0"/>
    <n v="236"/>
    <b v="1"/>
    <s v="theater/spaces"/>
    <n v="108.7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2T19:00:21"/>
    <n v="1434999621"/>
    <x v="3035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5-12-21T20:50:48"/>
    <n v="1450731048"/>
    <x v="3036"/>
    <b v="0"/>
    <n v="95"/>
    <b v="1"/>
    <s v="theater/spaces"/>
    <n v="110.4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09-06T16:30:47"/>
    <n v="1441557047"/>
    <x v="303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3-20T01:41:39"/>
    <n v="1426815699"/>
    <x v="3038"/>
    <b v="0"/>
    <n v="128"/>
    <b v="1"/>
    <s v="theater/spaces"/>
    <n v="110.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1-18T17:26:38"/>
    <n v="1453137998"/>
    <x v="3039"/>
    <b v="0"/>
    <n v="156"/>
    <b v="1"/>
    <s v="theater/spaces"/>
    <n v="109.34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7-23T03:44:15"/>
    <n v="1406087055"/>
    <x v="3040"/>
    <b v="0"/>
    <n v="64"/>
    <b v="1"/>
    <s v="theater/spaces"/>
    <n v="132.7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8-11T19:16:26"/>
    <n v="1407784586"/>
    <x v="3041"/>
    <b v="0"/>
    <n v="58"/>
    <b v="1"/>
    <s v="theater/spaces"/>
    <n v="190.8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3-14T23:44:14"/>
    <n v="1457999054"/>
    <x v="3042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02T21:37:42"/>
    <n v="1417556262"/>
    <x v="3043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5-15T00:20:55"/>
    <n v="1431649255"/>
    <x v="3044"/>
    <b v="0"/>
    <n v="54"/>
    <b v="1"/>
    <s v="theater/spaces"/>
    <n v="106.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4-05T04:02:40"/>
    <n v="1459828960"/>
    <x v="3045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1-09T09:59:05"/>
    <n v="1483955945"/>
    <x v="3046"/>
    <b v="1"/>
    <n v="35"/>
    <b v="0"/>
    <s v="theater/spaces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4-28T16:04:54"/>
    <n v="1430237094"/>
    <x v="3047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08-11T18:16:53"/>
    <n v="1407781013"/>
    <x v="3048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1-23T19:59:14"/>
    <n v="1422043154"/>
    <x v="3049"/>
    <b v="0"/>
    <n v="0"/>
    <b v="0"/>
    <s v="theater/spaces"/>
    <n v="0"/>
    <s v="No pledg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4-11-10T22:59:50"/>
    <n v="1415660390"/>
    <x v="3050"/>
    <b v="0"/>
    <n v="1"/>
    <b v="0"/>
    <s v="theater/spaces"/>
    <n v="0.0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7-31T15:16:24"/>
    <n v="1406819784"/>
    <x v="3051"/>
    <b v="0"/>
    <n v="0"/>
    <b v="0"/>
    <s v="theater/spaces"/>
    <n v="0"/>
    <s v="No pledg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3-04T15:36:51"/>
    <n v="1457105811"/>
    <x v="3052"/>
    <b v="0"/>
    <n v="0"/>
    <b v="0"/>
    <s v="theater/spaces"/>
    <n v="0"/>
    <s v="No pledg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3-31T08:59:00"/>
    <n v="1459414740"/>
    <x v="3053"/>
    <b v="0"/>
    <n v="3"/>
    <b v="0"/>
    <s v="theater/spaces"/>
    <n v="0.0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7-09T22:27:26"/>
    <n v="1404944846"/>
    <x v="3054"/>
    <b v="0"/>
    <n v="11"/>
    <b v="0"/>
    <s v="theater/spaces"/>
    <n v="3.0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8-29T06:35:34"/>
    <n v="1440830134"/>
    <x v="3055"/>
    <b v="0"/>
    <n v="6"/>
    <b v="0"/>
    <s v="theater/spaces"/>
    <n v="0.15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d v="2014-07-14T18:49:08"/>
    <n v="1405363748"/>
    <x v="3056"/>
    <b v="0"/>
    <n v="0"/>
    <b v="0"/>
    <s v="theater/spaces"/>
    <n v="0"/>
    <s v="No pledg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01T12:51:32"/>
    <n v="1441111892"/>
    <x v="3057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09-17T22:08:58"/>
    <n v="1474150138"/>
    <x v="3058"/>
    <b v="0"/>
    <n v="23"/>
    <b v="0"/>
    <s v="theater/spaces"/>
    <n v="19.57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0-22T03:07:26"/>
    <n v="1445483246"/>
    <x v="3059"/>
    <b v="0"/>
    <n v="72"/>
    <b v="0"/>
    <s v="theater/spaces"/>
    <n v="11.29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05T01:19:32"/>
    <n v="1404523172"/>
    <x v="3060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6-10T05:28:57"/>
    <n v="1465536537"/>
    <x v="3061"/>
    <b v="0"/>
    <n v="15"/>
    <b v="0"/>
    <s v="theater/spaces"/>
    <n v="11.99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8-10T22:31:19"/>
    <n v="1439245879"/>
    <x v="3062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09-16T16:35:52"/>
    <n v="1442421352"/>
    <x v="3063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1-14T20:00:34"/>
    <n v="1415995234"/>
    <x v="3064"/>
    <b v="0"/>
    <n v="7"/>
    <b v="0"/>
    <s v="theater/spaces"/>
    <n v="14.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1-16T17:36:09"/>
    <n v="1479317769"/>
    <x v="3065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03T17:34:41"/>
    <n v="1428082481"/>
    <x v="3066"/>
    <b v="0"/>
    <n v="117"/>
    <b v="0"/>
    <s v="theater/spaces"/>
    <n v="59.7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15T16:34:22"/>
    <n v="1476549262"/>
    <x v="3067"/>
    <b v="0"/>
    <n v="2"/>
    <b v="0"/>
    <s v="theater/spaces"/>
    <n v="0.0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4-17T16:25:00"/>
    <n v="1429287900"/>
    <x v="3068"/>
    <b v="0"/>
    <n v="7"/>
    <b v="0"/>
    <s v="theater/spaces"/>
    <n v="0.0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2-09T13:42:39"/>
    <n v="1455025359"/>
    <x v="3069"/>
    <b v="0"/>
    <n v="3"/>
    <b v="0"/>
    <s v="theater/spaces"/>
    <n v="0.09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6-30T02:27:20"/>
    <n v="1467253640"/>
    <x v="307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08-10T15:38:43"/>
    <n v="1439221123"/>
    <x v="3071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1-31T22:57:58"/>
    <n v="1485903478"/>
    <x v="3072"/>
    <b v="0"/>
    <n v="2"/>
    <b v="0"/>
    <s v="theater/spaces"/>
    <n v="0.4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1-27T03:19:55"/>
    <n v="1422328795"/>
    <x v="3073"/>
    <b v="0"/>
    <n v="3"/>
    <b v="0"/>
    <s v="theater/spaces"/>
    <n v="0.12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2-20T17:07:15"/>
    <n v="1424452035"/>
    <x v="3074"/>
    <b v="0"/>
    <n v="27"/>
    <b v="0"/>
    <s v="theater/spaces"/>
    <n v="0.84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0-28T00:40:44"/>
    <n v="1414456844"/>
    <x v="3075"/>
    <b v="0"/>
    <n v="7"/>
    <b v="0"/>
    <s v="theater/spaces"/>
    <n v="0.0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8-21T04:21:31"/>
    <n v="1440130891"/>
    <x v="3076"/>
    <b v="0"/>
    <n v="5"/>
    <b v="0"/>
    <s v="theater/spaces"/>
    <n v="0.2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0-16T22:09:06"/>
    <n v="1445033346"/>
    <x v="3077"/>
    <b v="0"/>
    <n v="0"/>
    <b v="0"/>
    <s v="theater/spaces"/>
    <n v="0"/>
    <s v="No pledg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8-02T13:31:18"/>
    <n v="1406986278"/>
    <x v="3078"/>
    <b v="0"/>
    <n v="3"/>
    <b v="0"/>
    <s v="theater/spaces"/>
    <n v="0.2800000000000000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4-06T17:22:11"/>
    <n v="1428340931"/>
    <x v="3079"/>
    <b v="0"/>
    <n v="6"/>
    <b v="0"/>
    <s v="theater/spaces"/>
    <n v="11.58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8-30T21:12:39"/>
    <n v="1440969159"/>
    <x v="3080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6-18T16:05:59"/>
    <n v="1434643559"/>
    <x v="3081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0-22T03:36:30"/>
    <n v="1477107390"/>
    <x v="3082"/>
    <b v="0"/>
    <n v="2"/>
    <b v="0"/>
    <s v="theater/spaces"/>
    <n v="0.6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4-12-08T13:44:07"/>
    <n v="1418046247"/>
    <x v="3083"/>
    <b v="0"/>
    <n v="3"/>
    <b v="0"/>
    <s v="theater/spaces"/>
    <n v="0.1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6-07T13:01:23"/>
    <n v="1465304483"/>
    <x v="3084"/>
    <b v="0"/>
    <n v="45"/>
    <b v="0"/>
    <s v="theater/spaces"/>
    <n v="23.42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3-02T19:39:05"/>
    <n v="1425325145"/>
    <x v="3085"/>
    <b v="0"/>
    <n v="9"/>
    <b v="0"/>
    <s v="theater/spaces"/>
    <n v="5.0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7-15T22:45:43"/>
    <n v="1468622743"/>
    <x v="3086"/>
    <b v="0"/>
    <n v="9"/>
    <b v="0"/>
    <s v="theater/spaces"/>
    <n v="15.9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09-08T14:51:52"/>
    <n v="1441723912"/>
    <x v="3087"/>
    <b v="0"/>
    <n v="21"/>
    <b v="0"/>
    <s v="theater/spaces"/>
    <n v="1.18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01T21:49:01"/>
    <n v="1398980941"/>
    <x v="2806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7-22T19:05:56"/>
    <n v="1437591956"/>
    <x v="3088"/>
    <b v="0"/>
    <n v="1"/>
    <b v="0"/>
    <s v="theater/spaces"/>
    <n v="0.03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6-02T00:36:20"/>
    <n v="1464827780"/>
    <x v="3089"/>
    <b v="0"/>
    <n v="1"/>
    <b v="0"/>
    <s v="theater/spaces"/>
    <n v="0.34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4-20T19:48:46"/>
    <n v="1429559326"/>
    <x v="3090"/>
    <b v="0"/>
    <n v="14"/>
    <b v="0"/>
    <s v="theater/spaces"/>
    <n v="3.98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09-16T12:05:01"/>
    <n v="1474027501"/>
    <x v="3091"/>
    <b v="0"/>
    <n v="42"/>
    <b v="0"/>
    <s v="theater/spaces"/>
    <n v="17.149999999999999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5-12-21T19:00:49"/>
    <n v="1450724449"/>
    <x v="3092"/>
    <b v="0"/>
    <n v="27"/>
    <b v="0"/>
    <s v="theater/spaces"/>
    <n v="3.6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1-13T04:33:11"/>
    <n v="1452659591"/>
    <x v="3093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09-20T14:56:15"/>
    <n v="1411224975"/>
    <x v="3094"/>
    <b v="0"/>
    <n v="13"/>
    <b v="0"/>
    <s v="theater/spaces"/>
    <n v="15.23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6-16T09:12:17"/>
    <n v="1434445937"/>
    <x v="3095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7-04T08:10:18"/>
    <n v="1467619818"/>
    <x v="3096"/>
    <b v="0"/>
    <n v="90"/>
    <b v="0"/>
    <s v="theater/spaces"/>
    <n v="39.11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4-13T03:45:06"/>
    <n v="1428896706"/>
    <x v="3097"/>
    <b v="0"/>
    <n v="2"/>
    <b v="0"/>
    <s v="theater/spaces"/>
    <n v="0.27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1-02T21:48:31"/>
    <n v="1420235311"/>
    <x v="3098"/>
    <b v="0"/>
    <n v="5"/>
    <b v="0"/>
    <s v="theater/spaces"/>
    <n v="29.6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08-25T17:15:16"/>
    <n v="1408986916"/>
    <x v="3099"/>
    <b v="0"/>
    <n v="31"/>
    <b v="0"/>
    <s v="theater/spaces"/>
    <n v="42.3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8-25T10:17:56"/>
    <n v="1440497876"/>
    <x v="3100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04T19:32:31"/>
    <n v="1430767951"/>
    <x v="3101"/>
    <b v="0"/>
    <n v="29"/>
    <b v="0"/>
    <s v="theater/spaces"/>
    <n v="19.760000000000002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2-27T16:19:54"/>
    <n v="1425053994"/>
    <x v="3102"/>
    <b v="0"/>
    <n v="2"/>
    <b v="0"/>
    <s v="theater/spaces"/>
    <n v="0.05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7-24T03:00:10"/>
    <n v="1406170810"/>
    <x v="3103"/>
    <b v="0"/>
    <n v="114"/>
    <b v="0"/>
    <s v="theater/spaces"/>
    <n v="25.03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1-10T00:45:19"/>
    <n v="1484009119"/>
    <x v="3104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09-03T14:17:00"/>
    <n v="1409753820"/>
    <x v="3105"/>
    <b v="0"/>
    <n v="76"/>
    <b v="0"/>
    <s v="theater/spaces"/>
    <n v="26.6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09-02T02:55:34"/>
    <n v="1472784934"/>
    <x v="3106"/>
    <b v="0"/>
    <n v="9"/>
    <b v="0"/>
    <s v="theater/spaces"/>
    <n v="4.74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3-18T17:33:02"/>
    <n v="1426699982"/>
    <x v="3107"/>
    <b v="0"/>
    <n v="37"/>
    <b v="0"/>
    <s v="theater/spaces"/>
    <n v="4.2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7-23T15:10:50"/>
    <n v="1406128250"/>
    <x v="3108"/>
    <b v="0"/>
    <n v="0"/>
    <b v="0"/>
    <s v="theater/spaces"/>
    <n v="0"/>
    <s v="No pledg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5-06T10:43:47"/>
    <n v="1462531427"/>
    <x v="3109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3-18T12:22:05"/>
    <n v="1426681325"/>
    <x v="3110"/>
    <b v="0"/>
    <n v="10"/>
    <b v="0"/>
    <s v="theater/spaces"/>
    <n v="57.3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19T08:59:20"/>
    <n v="1463648360"/>
    <x v="3111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6-13T15:35:23"/>
    <n v="1465832123"/>
    <x v="3112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2-25T01:05:32"/>
    <n v="1424826332"/>
    <x v="3113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3-06T22:36:36"/>
    <n v="1457303796"/>
    <x v="3114"/>
    <b v="0"/>
    <n v="10"/>
    <b v="0"/>
    <s v="theater/spaces"/>
    <n v="0.0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7-28T16:18:55"/>
    <n v="1406564335"/>
    <x v="3115"/>
    <b v="0"/>
    <n v="1"/>
    <b v="0"/>
    <s v="theater/spaces"/>
    <n v="0.67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4T22:22:12"/>
    <n v="1478298132"/>
    <x v="3116"/>
    <b v="0"/>
    <n v="2"/>
    <b v="0"/>
    <s v="theater/spaces"/>
    <n v="58.2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6-09T23:49:58"/>
    <n v="1465516198"/>
    <x v="3117"/>
    <b v="0"/>
    <n v="348"/>
    <b v="0"/>
    <s v="theater/spaces"/>
    <n v="68.150000000000006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4-12-04T18:43:21"/>
    <n v="1417718601"/>
    <x v="3118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d v="2015-12-08T04:57:52"/>
    <n v="1449550672"/>
    <x v="3119"/>
    <b v="0"/>
    <n v="0"/>
    <b v="0"/>
    <s v="theater/spaces"/>
    <n v="0"/>
    <s v="No pledg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2-27T00:26:02"/>
    <n v="1456532762"/>
    <x v="3120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1-30T20:33:49"/>
    <n v="1422650029"/>
    <x v="3121"/>
    <b v="0"/>
    <n v="0"/>
    <b v="0"/>
    <s v="theater/spaces"/>
    <n v="0"/>
    <s v="No pledg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2-14T19:49:01"/>
    <n v="1487101741"/>
    <x v="3122"/>
    <b v="0"/>
    <n v="117"/>
    <b v="0"/>
    <s v="theater/plays"/>
    <n v="108.6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3-09T20:13:39"/>
    <n v="1489090419"/>
    <x v="3123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3-14T15:21:56"/>
    <n v="1489504916"/>
    <x v="3124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3-09T13:54:05"/>
    <n v="1489067645"/>
    <x v="3125"/>
    <b v="0"/>
    <n v="12"/>
    <b v="0"/>
    <s v="theater/plays"/>
    <n v="15.73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2-20T08:24:20"/>
    <n v="1487579060"/>
    <x v="3126"/>
    <b v="0"/>
    <n v="1"/>
    <b v="0"/>
    <s v="theater/plays"/>
    <n v="0.03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2-22T13:33:54"/>
    <n v="1487770434"/>
    <x v="3127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06T17:16:59"/>
    <n v="1488820619"/>
    <x v="3128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3-13T03:38:41"/>
    <n v="1489376321"/>
    <x v="3129"/>
    <b v="0"/>
    <n v="7"/>
    <b v="0"/>
    <s v="theater/plays"/>
    <n v="20.85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2-23T11:05:54"/>
    <n v="1487847954"/>
    <x v="3130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3-13T21:14:29"/>
    <n v="1489439669"/>
    <x v="3131"/>
    <b v="0"/>
    <n v="1"/>
    <b v="0"/>
    <s v="theater/plays"/>
    <n v="3.3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3-15T15:30:07"/>
    <n v="1489591807"/>
    <x v="3132"/>
    <b v="0"/>
    <n v="0"/>
    <b v="0"/>
    <s v="theater/plays"/>
    <n v="0"/>
    <s v="No pledge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2-19T06:29:20"/>
    <n v="1487485760"/>
    <x v="3133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3-08T17:15:03"/>
    <n v="1488993303"/>
    <x v="3134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3-06T18:04:48"/>
    <n v="1488823488"/>
    <x v="3135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2-17T12:18:59"/>
    <n v="1487333939"/>
    <x v="3136"/>
    <b v="0"/>
    <n v="3"/>
    <b v="0"/>
    <s v="theater/plays"/>
    <n v="1.6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3-14T08:35:56"/>
    <n v="1489480556"/>
    <x v="3137"/>
    <b v="0"/>
    <n v="0"/>
    <b v="0"/>
    <s v="theater/plays"/>
    <n v="0"/>
    <s v="No pledge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02T12:55:07"/>
    <n v="1488459307"/>
    <x v="3138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1-27T00:58:54"/>
    <n v="1485478734"/>
    <x v="3139"/>
    <b v="0"/>
    <n v="0"/>
    <b v="0"/>
    <s v="theater/plays"/>
    <n v="0"/>
    <s v="No pledge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3-02T16:22:46"/>
    <n v="1488471766"/>
    <x v="3140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09-27T23:15:55"/>
    <n v="1411859755"/>
    <x v="3141"/>
    <b v="1"/>
    <n v="213"/>
    <b v="1"/>
    <s v="theater/plays"/>
    <n v="117.53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09T15:58:04"/>
    <n v="1410278284"/>
    <x v="3142"/>
    <b v="1"/>
    <n v="57"/>
    <b v="1"/>
    <s v="theater/plays"/>
    <n v="131.1699999999999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1-13T00:25:00"/>
    <n v="1352766300"/>
    <x v="3143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0-10-27T06:20:03"/>
    <n v="1288160403"/>
    <x v="3144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8-11T20:09:34"/>
    <n v="1407787774"/>
    <x v="3145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0-03T20:49:27"/>
    <n v="1380833367"/>
    <x v="3146"/>
    <b v="1"/>
    <n v="67"/>
    <b v="1"/>
    <s v="theater/plays"/>
    <n v="105.9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3-31T03:42:17"/>
    <n v="1301542937"/>
    <x v="3147"/>
    <b v="1"/>
    <n v="241"/>
    <b v="1"/>
    <s v="theater/plays"/>
    <n v="335.58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3-02T21:00:58"/>
    <n v="1330722058"/>
    <x v="3148"/>
    <b v="1"/>
    <n v="123"/>
    <b v="1"/>
    <s v="theater/plays"/>
    <n v="112.9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1-20T11:58:45"/>
    <n v="1353412725"/>
    <x v="3149"/>
    <b v="1"/>
    <n v="302"/>
    <b v="1"/>
    <s v="theater/plays"/>
    <n v="188.5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4-27T22:52:24"/>
    <n v="1335567144"/>
    <x v="3150"/>
    <b v="1"/>
    <n v="89"/>
    <b v="1"/>
    <s v="theater/plays"/>
    <n v="101.8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09T18:55:05"/>
    <n v="1404932105"/>
    <x v="3151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6-22T20:09:12"/>
    <n v="1371931752"/>
    <x v="31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1-12-07T01:36:01"/>
    <n v="1323221761"/>
    <x v="3153"/>
    <b v="1"/>
    <n v="52"/>
    <b v="1"/>
    <s v="theater/plays"/>
    <n v="133.47999999999999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7-21T06:21:27"/>
    <n v="1405923687"/>
    <x v="3154"/>
    <b v="1"/>
    <n v="57"/>
    <b v="1"/>
    <s v="theater/plays"/>
    <n v="101.53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09-15T12:52:02"/>
    <n v="1410785522"/>
    <x v="3155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6-09T16:27:42"/>
    <n v="1402331262"/>
    <x v="3156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5-16T18:05:25"/>
    <n v="1400263525"/>
    <x v="3157"/>
    <b v="1"/>
    <n v="72"/>
    <b v="1"/>
    <s v="theater/plays"/>
    <n v="111.15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5-07T19:20:15"/>
    <n v="1399490415"/>
    <x v="3158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4-11T03:49:20"/>
    <n v="1302493760"/>
    <x v="73"/>
    <b v="1"/>
    <n v="21"/>
    <b v="1"/>
    <s v="theater/plays"/>
    <n v="162.66999999999999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0-28T16:35:53"/>
    <n v="1414514153"/>
    <x v="3159"/>
    <b v="1"/>
    <n v="930"/>
    <b v="1"/>
    <s v="theater/plays"/>
    <n v="160.22999999999999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7-19T04:13:01"/>
    <n v="1405743181"/>
    <x v="3160"/>
    <b v="1"/>
    <n v="55"/>
    <b v="1"/>
    <s v="theater/plays"/>
    <n v="116.17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5-13T02:32:33"/>
    <n v="1399948353"/>
    <x v="3161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1-13T17:42:41"/>
    <n v="1384364561"/>
    <x v="3162"/>
    <b v="1"/>
    <n v="82"/>
    <b v="1"/>
    <s v="theater/plays"/>
    <n v="103.0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5-30T01:55:44"/>
    <n v="1401414944"/>
    <x v="3163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4-06T14:35:58"/>
    <n v="1459953358"/>
    <x v="3164"/>
    <b v="1"/>
    <n v="117"/>
    <b v="1"/>
    <s v="theater/plays"/>
    <n v="108.8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1-15T17:31:08"/>
    <n v="1326648668"/>
    <x v="3165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8-27T21:04:52"/>
    <n v="1409173492"/>
    <x v="3166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11T20:45:08"/>
    <n v="1407789908"/>
    <x v="3167"/>
    <b v="1"/>
    <n v="23"/>
    <b v="1"/>
    <s v="theater/plays"/>
    <n v="101.13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0-12-19T21:17:07"/>
    <n v="1292793427"/>
    <x v="3168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7-22T22:20:31"/>
    <n v="1374531631"/>
    <x v="3169"/>
    <b v="1"/>
    <n v="55"/>
    <b v="1"/>
    <s v="theater/plays"/>
    <n v="114.84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5-22T16:00:09"/>
    <n v="1400774409"/>
    <x v="3170"/>
    <b v="1"/>
    <n v="51"/>
    <b v="1"/>
    <s v="theater/plays"/>
    <n v="117.4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6-16T14:31:15"/>
    <n v="1402929075"/>
    <x v="3171"/>
    <b v="1"/>
    <n v="78"/>
    <b v="1"/>
    <s v="theater/plays"/>
    <n v="171.7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4-11T16:51:11"/>
    <n v="1365699071"/>
    <x v="3172"/>
    <b v="1"/>
    <n v="62"/>
    <b v="1"/>
    <s v="theater/plays"/>
    <n v="114.16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5-21T09:54:09"/>
    <n v="1400666049"/>
    <x v="3173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5-20T07:26:27"/>
    <n v="1400570787"/>
    <x v="3174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1-12-06T22:47:01"/>
    <n v="1323211621"/>
    <x v="3175"/>
    <b v="1"/>
    <n v="151"/>
    <b v="1"/>
    <s v="theater/plays"/>
    <n v="100.8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05T19:04:29"/>
    <n v="1375729469"/>
    <x v="3176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6-01T23:50:31"/>
    <n v="1401666631"/>
    <x v="3177"/>
    <b v="1"/>
    <n v="46"/>
    <b v="1"/>
    <s v="theater/plays"/>
    <n v="107.21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09T23:27:21"/>
    <n v="1404948441"/>
    <x v="3178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8-17T22:10:38"/>
    <n v="1408313438"/>
    <x v="3179"/>
    <b v="1"/>
    <n v="70"/>
    <b v="1"/>
    <s v="theater/plays"/>
    <n v="102.19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7-15T15:59:33"/>
    <n v="1405439973"/>
    <x v="3180"/>
    <b v="1"/>
    <n v="244"/>
    <b v="1"/>
    <s v="theater/plays"/>
    <n v="116.2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5-20T09:58:22"/>
    <n v="1432115902"/>
    <x v="3181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4-24T08:18:52"/>
    <n v="1429863532"/>
    <x v="3182"/>
    <b v="0"/>
    <n v="19"/>
    <b v="0"/>
    <s v="theater/musical"/>
    <n v="12.33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1-09T03:37:55"/>
    <n v="1478662675"/>
    <x v="3183"/>
    <b v="0"/>
    <n v="0"/>
    <b v="0"/>
    <s v="theater/musical"/>
    <n v="0"/>
    <s v="No pledges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6-17T18:07:49"/>
    <n v="1466186869"/>
    <x v="3184"/>
    <b v="0"/>
    <n v="4"/>
    <b v="0"/>
    <s v="theater/musical"/>
    <n v="4.03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1-14T22:34:19"/>
    <n v="1421274859"/>
    <x v="3185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1-06T23:14:16"/>
    <n v="1420586056"/>
    <x v="318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6-27T01:29:58"/>
    <n v="1435368598"/>
    <x v="3187"/>
    <b v="0"/>
    <n v="0"/>
    <b v="0"/>
    <s v="theater/musical"/>
    <n v="0"/>
    <s v="No pledges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1-13T14:15:42"/>
    <n v="1421158542"/>
    <x v="3188"/>
    <b v="0"/>
    <n v="39"/>
    <b v="0"/>
    <s v="theater/musical"/>
    <n v="59.14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6-02T14:21:15"/>
    <n v="1433254875"/>
    <x v="3189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1-05T11:50:18"/>
    <n v="1420458618"/>
    <x v="3190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1-09T10:11:17"/>
    <n v="1420798277"/>
    <x v="3191"/>
    <b v="0"/>
    <n v="3"/>
    <b v="0"/>
    <s v="theater/musical"/>
    <n v="0.3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8-07T18:16:58"/>
    <n v="1407435418"/>
    <x v="3192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3-31T07:41:41"/>
    <n v="1459410101"/>
    <x v="3193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10T18:24:37"/>
    <n v="1407695077"/>
    <x v="3194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0-16T20:29:06"/>
    <n v="1445027346"/>
    <x v="3195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8-26T23:43:42"/>
    <n v="1440632622"/>
    <x v="3196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6-17T16:27:59"/>
    <n v="1434558479"/>
    <x v="3197"/>
    <b v="0"/>
    <n v="0"/>
    <b v="0"/>
    <s v="theater/musical"/>
    <n v="0"/>
    <s v="No pledges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4-01T08:59:32"/>
    <n v="1427878772"/>
    <x v="3198"/>
    <b v="0"/>
    <n v="12"/>
    <b v="0"/>
    <s v="theater/musical"/>
    <n v="3.4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8-20T06:37:31"/>
    <n v="1440052651"/>
    <x v="3199"/>
    <b v="0"/>
    <n v="0"/>
    <b v="0"/>
    <s v="theater/musical"/>
    <n v="0"/>
    <s v="No pledges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2-22T06:40:07"/>
    <n v="1424587207"/>
    <x v="3200"/>
    <b v="0"/>
    <n v="36"/>
    <b v="0"/>
    <s v="theater/musical"/>
    <n v="46.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07T14:31:17"/>
    <n v="1404743477"/>
    <x v="3201"/>
    <b v="1"/>
    <n v="82"/>
    <b v="1"/>
    <s v="theater/plays"/>
    <n v="103.5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5-19T15:17:38"/>
    <n v="1400512658"/>
    <x v="3202"/>
    <b v="1"/>
    <n v="226"/>
    <b v="1"/>
    <s v="theater/plays"/>
    <n v="119.32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4-14T22:28:39"/>
    <n v="1334442519"/>
    <x v="3203"/>
    <b v="1"/>
    <n v="60"/>
    <b v="1"/>
    <s v="theater/plays"/>
    <n v="125.7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7-14T14:04:40"/>
    <n v="1405346680"/>
    <x v="3204"/>
    <b v="1"/>
    <n v="322"/>
    <b v="1"/>
    <s v="theater/plays"/>
    <n v="119.74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7-09T19:05:51"/>
    <n v="1404932751"/>
    <x v="3205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6-16T18:19:19"/>
    <n v="1434478759"/>
    <x v="3206"/>
    <b v="1"/>
    <n v="47"/>
    <b v="1"/>
    <s v="theater/plays"/>
    <n v="100.12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5-11-29T19:01:13"/>
    <n v="1448823673"/>
    <x v="3207"/>
    <b v="1"/>
    <n v="115"/>
    <b v="1"/>
    <s v="theater/plays"/>
    <n v="102.13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8-03T15:57:51"/>
    <n v="1438617471"/>
    <x v="3208"/>
    <b v="1"/>
    <n v="134"/>
    <b v="1"/>
    <s v="theater/plays"/>
    <n v="100.35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6-10T11:06:11"/>
    <n v="1433934371"/>
    <x v="3209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0-05T13:06:24"/>
    <n v="1475672784"/>
    <x v="3210"/>
    <b v="1"/>
    <n v="104"/>
    <b v="1"/>
    <s v="theater/plays"/>
    <n v="116.0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1-28T00:03:06"/>
    <n v="1417132986"/>
    <x v="3211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2-15T23:35:47"/>
    <n v="1424043347"/>
    <x v="3212"/>
    <b v="1"/>
    <n v="119"/>
    <b v="1"/>
    <s v="theater/plays"/>
    <n v="100.11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2-06T20:00:04"/>
    <n v="1486411204"/>
    <x v="3213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5-31T16:43:23"/>
    <n v="1433090603"/>
    <x v="3214"/>
    <b v="1"/>
    <n v="113"/>
    <b v="1"/>
    <s v="theater/plays"/>
    <n v="103.4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09-23T13:58:17"/>
    <n v="1443016697"/>
    <x v="3215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7-21T20:02:56"/>
    <n v="1437508976"/>
    <x v="3216"/>
    <b v="1"/>
    <n v="74"/>
    <b v="1"/>
    <s v="theater/plays"/>
    <n v="109.52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6-11-23T20:25:13"/>
    <n v="1479932713"/>
    <x v="3217"/>
    <b v="1"/>
    <n v="216"/>
    <b v="1"/>
    <s v="theater/plays"/>
    <n v="102.0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5-13T13:25:38"/>
    <n v="1463145938"/>
    <x v="3218"/>
    <b v="1"/>
    <n v="39"/>
    <b v="1"/>
    <s v="theater/plays"/>
    <n v="102.35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09-30T14:00:12"/>
    <n v="1443621612"/>
    <x v="3219"/>
    <b v="1"/>
    <n v="21"/>
    <b v="1"/>
    <s v="theater/plays"/>
    <n v="104.1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6-12-18T21:10:36"/>
    <n v="1482095436"/>
    <x v="3220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1-15T17:01:24"/>
    <n v="1447606884"/>
    <x v="3221"/>
    <b v="1"/>
    <n v="37"/>
    <b v="1"/>
    <s v="theater/plays"/>
    <n v="102.3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0-21T06:59:58"/>
    <n v="1413874798"/>
    <x v="3222"/>
    <b v="1"/>
    <n v="202"/>
    <b v="1"/>
    <s v="theater/plays"/>
    <n v="107.87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16T04:02:06"/>
    <n v="1410840126"/>
    <x v="341"/>
    <b v="1"/>
    <n v="37"/>
    <b v="1"/>
    <s v="theater/plays"/>
    <n v="109.8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3-17T22:39:07"/>
    <n v="1458254347"/>
    <x v="3223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4-03T19:31:57"/>
    <n v="1459711917"/>
    <x v="3224"/>
    <b v="1"/>
    <n v="26"/>
    <b v="1"/>
    <s v="theater/plays"/>
    <n v="131.19999999999999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1-31T19:19:15"/>
    <n v="1485890355"/>
    <x v="322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6-12-30T18:56:48"/>
    <n v="1483124208"/>
    <x v="3226"/>
    <b v="0"/>
    <n v="115"/>
    <b v="1"/>
    <s v="theater/plays"/>
    <n v="100.39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6-01T08:20:51"/>
    <n v="1464769251"/>
    <x v="3227"/>
    <b v="1"/>
    <n v="181"/>
    <b v="1"/>
    <s v="theater/plays"/>
    <n v="103.2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1-28T22:00:33"/>
    <n v="1480370433"/>
    <x v="3228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05T11:23:04"/>
    <n v="1441452184"/>
    <x v="3229"/>
    <b v="1"/>
    <n v="269"/>
    <b v="1"/>
    <s v="theater/plays"/>
    <n v="100.7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6-01T12:14:58"/>
    <n v="1433160898"/>
    <x v="3230"/>
    <b v="1"/>
    <n v="79"/>
    <b v="1"/>
    <s v="theater/plays"/>
    <n v="112.3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01T02:08:13"/>
    <n v="1443665293"/>
    <x v="3231"/>
    <b v="1"/>
    <n v="104"/>
    <b v="1"/>
    <s v="theater/plays"/>
    <n v="105.9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1-19T16:39:08"/>
    <n v="1484843948"/>
    <x v="3232"/>
    <b v="0"/>
    <n v="34"/>
    <b v="1"/>
    <s v="theater/plays"/>
    <n v="100.5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09-11T07:47:50"/>
    <n v="1410421670"/>
    <x v="3233"/>
    <b v="1"/>
    <n v="167"/>
    <b v="1"/>
    <s v="theater/plays"/>
    <n v="115.31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8-20T18:08:12"/>
    <n v="1408558092"/>
    <x v="3234"/>
    <b v="1"/>
    <n v="183"/>
    <b v="1"/>
    <s v="theater/plays"/>
    <n v="127.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09-15T02:19:22"/>
    <n v="1442283562"/>
    <x v="3235"/>
    <b v="1"/>
    <n v="71"/>
    <b v="1"/>
    <s v="theater/plays"/>
    <n v="102.84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1-01T16:39:42"/>
    <n v="1478018382"/>
    <x v="3236"/>
    <b v="0"/>
    <n v="69"/>
    <b v="1"/>
    <s v="theater/plays"/>
    <n v="102.94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5-11T14:24:18"/>
    <n v="1431354258"/>
    <x v="3237"/>
    <b v="0"/>
    <n v="270"/>
    <b v="1"/>
    <s v="theater/plays"/>
    <n v="104.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8-14T11:20:00"/>
    <n v="1439551200"/>
    <x v="3238"/>
    <b v="1"/>
    <n v="193"/>
    <b v="1"/>
    <s v="theater/plays"/>
    <n v="111.22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6-12T10:25:12"/>
    <n v="1434104712"/>
    <x v="3239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3-05T21:19:17"/>
    <n v="1425590357"/>
    <x v="3240"/>
    <b v="1"/>
    <n v="200"/>
    <b v="1"/>
    <s v="theater/plays"/>
    <n v="100.79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5-21T17:55:14"/>
    <n v="1432230914"/>
    <x v="3241"/>
    <b v="1"/>
    <n v="88"/>
    <b v="1"/>
    <s v="theater/plays"/>
    <n v="104.93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0-06T17:48:44"/>
    <n v="1412617724"/>
    <x v="3242"/>
    <b v="1"/>
    <n v="213"/>
    <b v="1"/>
    <s v="theater/plays"/>
    <n v="101.55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5-22T17:32:46"/>
    <n v="1432315966"/>
    <x v="3243"/>
    <b v="1"/>
    <n v="20"/>
    <b v="1"/>
    <s v="theater/plays"/>
    <n v="110.7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8-08T11:20:40"/>
    <n v="1470655240"/>
    <x v="3244"/>
    <b v="1"/>
    <n v="50"/>
    <b v="1"/>
    <s v="theater/plays"/>
    <n v="127.8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8-20T13:50:28"/>
    <n v="1471701028"/>
    <x v="3245"/>
    <b v="1"/>
    <n v="115"/>
    <b v="1"/>
    <s v="theater/plays"/>
    <n v="101.83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2-24T02:03:29"/>
    <n v="1424743409"/>
    <x v="3246"/>
    <b v="1"/>
    <n v="186"/>
    <b v="1"/>
    <s v="theater/plays"/>
    <n v="101.26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09-07T18:26:15"/>
    <n v="1410114375"/>
    <x v="3247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5-20T13:46:17"/>
    <n v="1432129577"/>
    <x v="3248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1-23T13:25:52"/>
    <n v="1485177952"/>
    <x v="3249"/>
    <b v="0"/>
    <n v="41"/>
    <b v="1"/>
    <s v="theater/plays"/>
    <n v="106.3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4-12-09T21:17:41"/>
    <n v="1418159861"/>
    <x v="3250"/>
    <b v="1"/>
    <n v="75"/>
    <b v="1"/>
    <s v="theater/plays"/>
    <n v="105.2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01T18:15:45"/>
    <n v="1472753745"/>
    <x v="3251"/>
    <b v="1"/>
    <n v="97"/>
    <b v="1"/>
    <s v="theater/plays"/>
    <n v="106.17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0-26T16:08:38"/>
    <n v="1445875718"/>
    <x v="3252"/>
    <b v="1"/>
    <n v="73"/>
    <b v="1"/>
    <s v="theater/plays"/>
    <n v="109.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6-16T17:24:36"/>
    <n v="1434475476"/>
    <x v="3253"/>
    <b v="1"/>
    <n v="49"/>
    <b v="1"/>
    <s v="theater/plays"/>
    <n v="100.45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1-21T07:34:22"/>
    <n v="1416555262"/>
    <x v="3254"/>
    <b v="1"/>
    <n v="134"/>
    <b v="1"/>
    <s v="theater/plays"/>
    <n v="103.04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07T12:23:08"/>
    <n v="1444220588"/>
    <x v="3255"/>
    <b v="1"/>
    <n v="68"/>
    <b v="1"/>
    <s v="theater/plays"/>
    <n v="112.17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12T19:12:18"/>
    <n v="1421089938"/>
    <x v="3256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1-03T17:05:15"/>
    <n v="1446570315"/>
    <x v="3257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5-12T12:52:02"/>
    <n v="1431435122"/>
    <x v="3258"/>
    <b v="1"/>
    <n v="163"/>
    <b v="1"/>
    <s v="theater/plays"/>
    <n v="131.28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6-17T18:11:00"/>
    <n v="1434564660"/>
    <x v="3259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08T21:42:08"/>
    <n v="1470692528"/>
    <x v="3260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5-13T09:29:57"/>
    <n v="1431509397"/>
    <x v="3261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6-12T12:47:45"/>
    <n v="1434113265"/>
    <x v="3262"/>
    <b v="1"/>
    <n v="30"/>
    <b v="1"/>
    <s v="theater/plays"/>
    <n v="101.67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0-03T10:29:35"/>
    <n v="1412332175"/>
    <x v="3263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0-07T12:00:09"/>
    <n v="1444219209"/>
    <x v="3264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8-29T19:14:02"/>
    <n v="1472498042"/>
    <x v="3265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1-31T16:54:32"/>
    <n v="1454259272"/>
    <x v="3266"/>
    <b v="1"/>
    <n v="286"/>
    <b v="1"/>
    <s v="theater/plays"/>
    <n v="101.32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1-13T21:07:51"/>
    <n v="1421183271"/>
    <x v="3267"/>
    <b v="1"/>
    <n v="12"/>
    <b v="1"/>
    <s v="theater/plays"/>
    <n v="100.2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2-26T22:47:59"/>
    <n v="1456526879"/>
    <x v="3268"/>
    <b v="1"/>
    <n v="100"/>
    <b v="1"/>
    <s v="theater/plays"/>
    <n v="116.8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0-19T16:23:26"/>
    <n v="1413735806"/>
    <x v="3269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4-30T20:21:43"/>
    <n v="1430425303"/>
    <x v="3270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02T02:27:39"/>
    <n v="1456885659"/>
    <x v="3271"/>
    <b v="0"/>
    <n v="63"/>
    <b v="1"/>
    <s v="theater/plays"/>
    <n v="114.28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4-27T18:09:58"/>
    <n v="1430158198"/>
    <x v="3272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8-03T00:28:25"/>
    <n v="1438561705"/>
    <x v="3273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3-16T04:39:48"/>
    <n v="1458103188"/>
    <x v="3274"/>
    <b v="0"/>
    <n v="237"/>
    <b v="1"/>
    <s v="theater/plays"/>
    <n v="102.65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1-10T17:51:38"/>
    <n v="1452448298"/>
    <x v="3275"/>
    <b v="0"/>
    <n v="47"/>
    <b v="1"/>
    <s v="theater/plays"/>
    <n v="104.7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11T21:14:13"/>
    <n v="1452546853"/>
    <x v="3276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1-27T22:37:06"/>
    <n v="1485556626"/>
    <x v="3277"/>
    <b v="0"/>
    <n v="81"/>
    <b v="1"/>
    <s v="theater/plays"/>
    <n v="112.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7-16T20:09:42"/>
    <n v="1468699782"/>
    <x v="3278"/>
    <b v="0"/>
    <n v="122"/>
    <b v="1"/>
    <s v="theater/plays"/>
    <n v="101.7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03T18:00:28"/>
    <n v="1446573628"/>
    <x v="3279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5-15T18:35:15"/>
    <n v="1463337315"/>
    <x v="3280"/>
    <b v="0"/>
    <n v="207"/>
    <b v="1"/>
    <s v="theater/plays"/>
    <n v="100.26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1-23T08:50:02"/>
    <n v="1485161402"/>
    <x v="3281"/>
    <b v="0"/>
    <n v="25"/>
    <b v="1"/>
    <s v="theater/plays"/>
    <n v="133.04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2-09T12:21:31"/>
    <n v="1486642891"/>
    <x v="3282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8-16T16:51:40"/>
    <n v="1439743900"/>
    <x v="3283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0-05T18:29:08"/>
    <n v="1444069748"/>
    <x v="3284"/>
    <b v="0"/>
    <n v="15"/>
    <b v="1"/>
    <s v="theater/plays"/>
    <n v="286.14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2-02T10:12:32"/>
    <n v="1486030352"/>
    <x v="3285"/>
    <b v="0"/>
    <n v="91"/>
    <b v="1"/>
    <s v="theater/plays"/>
    <n v="170.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5-17T12:59:14"/>
    <n v="1431867554"/>
    <x v="3286"/>
    <b v="0"/>
    <n v="24"/>
    <b v="1"/>
    <s v="theater/plays"/>
    <n v="118.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8-27T10:37:09"/>
    <n v="1472294229"/>
    <x v="3287"/>
    <b v="0"/>
    <n v="27"/>
    <b v="1"/>
    <s v="theater/plays"/>
    <n v="102.86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01T18:09:32"/>
    <n v="1446401372"/>
    <x v="3288"/>
    <b v="0"/>
    <n v="47"/>
    <b v="1"/>
    <s v="theater/plays"/>
    <n v="144.07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08T18:30:56"/>
    <n v="1436380256"/>
    <x v="3289"/>
    <b v="0"/>
    <n v="44"/>
    <b v="1"/>
    <s v="theater/plays"/>
    <n v="100.0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8-23T22:59:28"/>
    <n v="1440370768"/>
    <x v="3290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09-14T22:01:03"/>
    <n v="1442268063"/>
    <x v="3291"/>
    <b v="0"/>
    <n v="63"/>
    <b v="1"/>
    <s v="theater/plays"/>
    <n v="116.2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08T17:51:02"/>
    <n v="1428515462"/>
    <x v="3292"/>
    <b v="0"/>
    <n v="88"/>
    <b v="1"/>
    <s v="theater/plays"/>
    <n v="136.16999999999999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6-17T17:39:36"/>
    <n v="1466185176"/>
    <x v="3293"/>
    <b v="0"/>
    <n v="70"/>
    <b v="1"/>
    <s v="theater/plays"/>
    <n v="133.4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1-07T08:26:16"/>
    <n v="1478507176"/>
    <x v="3294"/>
    <b v="0"/>
    <n v="50"/>
    <b v="1"/>
    <s v="theater/plays"/>
    <n v="103.39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2-21T15:38:04"/>
    <n v="1424533084"/>
    <x v="3295"/>
    <b v="0"/>
    <n v="35"/>
    <b v="1"/>
    <s v="theater/plays"/>
    <n v="115.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1-22T14:59:12"/>
    <n v="1479826752"/>
    <x v="3296"/>
    <b v="0"/>
    <n v="175"/>
    <b v="1"/>
    <s v="theater/plays"/>
    <n v="104.52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01T20:32:28"/>
    <n v="1435782748"/>
    <x v="3297"/>
    <b v="0"/>
    <n v="20"/>
    <b v="1"/>
    <s v="theater/plays"/>
    <n v="102.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5-03T05:15:42"/>
    <n v="1462252542"/>
    <x v="3298"/>
    <b v="0"/>
    <n v="54"/>
    <b v="1"/>
    <s v="theater/plays"/>
    <n v="175.33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4-15T01:22:19"/>
    <n v="1460683339"/>
    <x v="3299"/>
    <b v="0"/>
    <n v="20"/>
    <b v="1"/>
    <s v="theater/plays"/>
    <n v="106.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3-23T21:02:45"/>
    <n v="1458766965"/>
    <x v="3300"/>
    <b v="0"/>
    <n v="57"/>
    <b v="1"/>
    <s v="theater/plays"/>
    <n v="122.29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09-15T15:36:18"/>
    <n v="1473953778"/>
    <x v="3301"/>
    <b v="0"/>
    <n v="31"/>
    <b v="1"/>
    <s v="theater/plays"/>
    <n v="159.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09-06T22:17:05"/>
    <n v="1441577825"/>
    <x v="3302"/>
    <b v="0"/>
    <n v="31"/>
    <b v="1"/>
    <s v="theater/plays"/>
    <n v="100.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09-17T07:00:10"/>
    <n v="1442473210"/>
    <x v="3303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0-21T19:25:46"/>
    <n v="1477077946"/>
    <x v="3304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13T05:51:57"/>
    <n v="1452664317"/>
    <x v="3305"/>
    <b v="0"/>
    <n v="29"/>
    <b v="1"/>
    <s v="theater/plays"/>
    <n v="116.05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4-11T06:25:11"/>
    <n v="1428733511"/>
    <x v="3306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4-06T07:17:21"/>
    <n v="1459927041"/>
    <x v="3307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7-06T20:54:35"/>
    <n v="1404680075"/>
    <x v="3308"/>
    <b v="0"/>
    <n v="125"/>
    <b v="1"/>
    <s v="theater/plays"/>
    <n v="100.09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5-09T00:57:04"/>
    <n v="1462755424"/>
    <x v="3309"/>
    <b v="0"/>
    <n v="18"/>
    <b v="1"/>
    <s v="theater/plays"/>
    <n v="106.19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3-02T07:14:53"/>
    <n v="1456902893"/>
    <x v="3310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4-12-17T14:03:06"/>
    <n v="1418824986"/>
    <x v="3311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5-23T01:05:57"/>
    <n v="1463965557"/>
    <x v="3312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02T02:24:25"/>
    <n v="1412216665"/>
    <x v="3313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5-31T00:14:56"/>
    <n v="1464653696"/>
    <x v="3314"/>
    <b v="0"/>
    <n v="23"/>
    <b v="1"/>
    <s v="theater/plays"/>
    <n v="101.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8-26T08:46:48"/>
    <n v="1472201208"/>
    <x v="3315"/>
    <b v="0"/>
    <n v="49"/>
    <b v="1"/>
    <s v="theater/plays"/>
    <n v="125.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5-22T13:59:50"/>
    <n v="1463925590"/>
    <x v="3316"/>
    <b v="0"/>
    <n v="10"/>
    <b v="1"/>
    <s v="theater/plays"/>
    <n v="101.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3-01T18:51:17"/>
    <n v="1425235877"/>
    <x v="33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2-06T17:08:25"/>
    <n v="1423242505"/>
    <x v="3318"/>
    <b v="0"/>
    <n v="57"/>
    <b v="1"/>
    <s v="theater/plays"/>
    <n v="101.3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4-08T08:59:26"/>
    <n v="1460105966"/>
    <x v="3319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2T13:48:03"/>
    <n v="1404308883"/>
    <x v="3320"/>
    <b v="0"/>
    <n v="9"/>
    <b v="1"/>
    <s v="theater/plays"/>
    <n v="146.3899999999999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17T07:45:08"/>
    <n v="1405583108"/>
    <x v="3321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3-02T21:17:48"/>
    <n v="1425331068"/>
    <x v="3322"/>
    <b v="0"/>
    <n v="69"/>
    <b v="1"/>
    <s v="theater/plays"/>
    <n v="106.2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09-01T16:44:46"/>
    <n v="1441125886"/>
    <x v="3323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6-19T20:38:50"/>
    <n v="1403210330"/>
    <x v="3324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5-24T16:14:40"/>
    <n v="1432484080"/>
    <x v="3325"/>
    <b v="0"/>
    <n v="111"/>
    <b v="1"/>
    <s v="theater/plays"/>
    <n v="104.5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6-30T12:30:22"/>
    <n v="1435667422"/>
    <x v="3326"/>
    <b v="0"/>
    <n v="46"/>
    <b v="1"/>
    <s v="theater/plays"/>
    <n v="138.62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7-07T16:10:46"/>
    <n v="1404749446"/>
    <x v="3327"/>
    <b v="0"/>
    <n v="63"/>
    <b v="1"/>
    <s v="theater/plays"/>
    <n v="100.3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3-08T09:34:06"/>
    <n v="1457429646"/>
    <x v="3328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09-19T06:46:07"/>
    <n v="1411109167"/>
    <x v="3329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03T13:48:00"/>
    <n v="1486129680"/>
    <x v="333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6-28T15:58:38"/>
    <n v="1467129518"/>
    <x v="3331"/>
    <b v="0"/>
    <n v="47"/>
    <b v="1"/>
    <s v="theater/plays"/>
    <n v="104.35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1-11T23:22:34"/>
    <n v="1478906554"/>
    <x v="3332"/>
    <b v="0"/>
    <n v="38"/>
    <b v="1"/>
    <s v="theater/plays"/>
    <n v="138.16999999999999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5-20T19:10:21"/>
    <n v="1463771421"/>
    <x v="3333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2-27T07:06:50"/>
    <n v="1425020810"/>
    <x v="3334"/>
    <b v="0"/>
    <n v="78"/>
    <b v="1"/>
    <s v="theater/plays"/>
    <n v="101.67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3-23T21:59:44"/>
    <n v="1458770384"/>
    <x v="3335"/>
    <b v="0"/>
    <n v="23"/>
    <b v="1"/>
    <s v="theater/plays"/>
    <n v="171.43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7-31T04:48:13"/>
    <n v="1406782093"/>
    <x v="3336"/>
    <b v="0"/>
    <n v="40"/>
    <b v="1"/>
    <s v="theater/plays"/>
    <n v="101.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2-18T02:32:48"/>
    <n v="1424226768"/>
    <x v="3337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19T00:35:10"/>
    <n v="1424306110"/>
    <x v="3338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4-24T13:14:14"/>
    <n v="1461503654"/>
    <x v="3339"/>
    <b v="0"/>
    <n v="22"/>
    <b v="1"/>
    <s v="theater/plays"/>
    <n v="119.45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06T13:24:40"/>
    <n v="1459949080"/>
    <x v="3340"/>
    <b v="0"/>
    <n v="79"/>
    <b v="1"/>
    <s v="theater/plays"/>
    <n v="100.29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5-23T02:39:32"/>
    <n v="1463971172"/>
    <x v="3341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0-25T16:50:11"/>
    <n v="1445791811"/>
    <x v="3342"/>
    <b v="0"/>
    <n v="51"/>
    <b v="1"/>
    <s v="theater/plays"/>
    <n v="104.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6-16T09:29:25"/>
    <n v="1402910965"/>
    <x v="3343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5-05T23:49:38"/>
    <n v="1462492178"/>
    <x v="3344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4-19T10:22:30"/>
    <n v="1461061350"/>
    <x v="3345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09-23T17:26:46"/>
    <n v="1443029206"/>
    <x v="3346"/>
    <b v="0"/>
    <n v="55"/>
    <b v="1"/>
    <s v="theater/plays"/>
    <n v="101.9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4-29T14:52:07"/>
    <n v="1461941527"/>
    <x v="3347"/>
    <b v="0"/>
    <n v="15"/>
    <b v="1"/>
    <s v="theater/plays"/>
    <n v="126.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6-15T19:34:32"/>
    <n v="1466019272"/>
    <x v="3348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7-02T10:01:50"/>
    <n v="1404295310"/>
    <x v="3349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0-20T07:27:59"/>
    <n v="1413790079"/>
    <x v="3350"/>
    <b v="0"/>
    <n v="162"/>
    <b v="1"/>
    <s v="theater/plays"/>
    <n v="102.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1-11T01:22:14"/>
    <n v="1484097734"/>
    <x v="3351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1-23T01:59:03"/>
    <n v="1479866343"/>
    <x v="3352"/>
    <b v="0"/>
    <n v="72"/>
    <b v="1"/>
    <s v="theater/plays"/>
    <n v="101.38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8-15T00:36:30"/>
    <n v="1408062990"/>
    <x v="3353"/>
    <b v="0"/>
    <n v="68"/>
    <b v="1"/>
    <s v="theater/plays"/>
    <n v="113.4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2-21T02:11:57"/>
    <n v="1424484717"/>
    <x v="3354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7-31T18:30:45"/>
    <n v="1406831445"/>
    <x v="3355"/>
    <b v="0"/>
    <n v="26"/>
    <b v="1"/>
    <s v="theater/plays"/>
    <n v="101.42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2-22T23:27:29"/>
    <n v="1456183649"/>
    <x v="3266"/>
    <b v="0"/>
    <n v="72"/>
    <b v="1"/>
    <s v="theater/plays"/>
    <n v="105.93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1-13T02:26:32"/>
    <n v="1447381592"/>
    <x v="3356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4-13T01:37:17"/>
    <n v="1428889037"/>
    <x v="335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7-07T22:24:54"/>
    <n v="1436307894"/>
    <x v="3358"/>
    <b v="0"/>
    <n v="30"/>
    <b v="1"/>
    <s v="theater/plays"/>
    <n v="118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4-11-26T04:47:39"/>
    <n v="1416977259"/>
    <x v="3359"/>
    <b v="0"/>
    <n v="23"/>
    <b v="1"/>
    <s v="theater/plays"/>
    <n v="104.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6-11-16T00:59:40"/>
    <n v="1479257980"/>
    <x v="3360"/>
    <b v="0"/>
    <n v="54"/>
    <b v="1"/>
    <s v="theater/plays"/>
    <n v="103.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1-16T08:01:25"/>
    <n v="1479283285"/>
    <x v="3361"/>
    <b v="0"/>
    <n v="26"/>
    <b v="1"/>
    <s v="theater/plays"/>
    <n v="117.7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1-04T20:59:25"/>
    <n v="1446670765"/>
    <x v="3362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04T13:09:16"/>
    <n v="1407157756"/>
    <x v="2835"/>
    <b v="0"/>
    <n v="27"/>
    <b v="1"/>
    <s v="theater/plays"/>
    <n v="103.5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6-24T20:30:40"/>
    <n v="1435177840"/>
    <x v="3363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09-28T17:33:36"/>
    <n v="1443461616"/>
    <x v="3364"/>
    <b v="0"/>
    <n v="52"/>
    <b v="1"/>
    <s v="theater/plays"/>
    <n v="106.5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06T14:39:33"/>
    <n v="1399387173"/>
    <x v="336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2-24T16:49:54"/>
    <n v="1424796594"/>
    <x v="3366"/>
    <b v="0"/>
    <n v="19"/>
    <b v="1"/>
    <s v="theater/plays"/>
    <n v="100.0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2-18T17:34:59"/>
    <n v="1424280899"/>
    <x v="3367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07T08:31:46"/>
    <n v="1407400306"/>
    <x v="3368"/>
    <b v="0"/>
    <n v="21"/>
    <b v="1"/>
    <s v="theater/plays"/>
    <n v="107.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09T12:20:00"/>
    <n v="1439122800"/>
    <x v="3369"/>
    <b v="0"/>
    <n v="38"/>
    <b v="1"/>
    <s v="theater/plays"/>
    <n v="103.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0-25T22:52:58"/>
    <n v="1414277578"/>
    <x v="3370"/>
    <b v="0"/>
    <n v="28"/>
    <b v="1"/>
    <s v="theater/plays"/>
    <n v="104.4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2-09T04:26:23"/>
    <n v="1423455983"/>
    <x v="3371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7-08T10:20:56"/>
    <n v="1467973256"/>
    <x v="3372"/>
    <b v="0"/>
    <n v="46"/>
    <b v="1"/>
    <s v="theater/plays"/>
    <n v="100.74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03T18:47:00"/>
    <n v="1464979620"/>
    <x v="3373"/>
    <b v="0"/>
    <n v="30"/>
    <b v="1"/>
    <s v="theater/plays"/>
    <n v="111.7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0-15T02:06:08"/>
    <n v="1444874768"/>
    <x v="3374"/>
    <b v="0"/>
    <n v="64"/>
    <b v="1"/>
    <s v="theater/plays"/>
    <n v="100.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1-10T20:49:12"/>
    <n v="1415652552"/>
    <x v="337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1-03T15:28:26"/>
    <n v="1415028506"/>
    <x v="337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1-04T18:18:08"/>
    <n v="1415125088"/>
    <x v="3377"/>
    <b v="0"/>
    <n v="35"/>
    <b v="1"/>
    <s v="theater/plays"/>
    <n v="116.8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5-19T11:04:01"/>
    <n v="1432033441"/>
    <x v="337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5-04T13:31:22"/>
    <n v="1462368682"/>
    <x v="3379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6-25T18:35:45"/>
    <n v="1403721345"/>
    <x v="3380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7-10T13:05:48"/>
    <n v="1404997548"/>
    <x v="338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3-17T20:17:35"/>
    <n v="1458245855"/>
    <x v="338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0-11T22:07:10"/>
    <n v="1413065230"/>
    <x v="3383"/>
    <b v="0"/>
    <n v="44"/>
    <b v="1"/>
    <s v="theater/plays"/>
    <n v="105.8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6-27T14:17:25"/>
    <n v="1403878645"/>
    <x v="3384"/>
    <b v="0"/>
    <n v="27"/>
    <b v="1"/>
    <s v="theater/plays"/>
    <n v="142.36000000000001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16T17:05:44"/>
    <n v="1431795944"/>
    <x v="338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05T10:43:09"/>
    <n v="1399286589"/>
    <x v="2806"/>
    <b v="0"/>
    <n v="28"/>
    <b v="1"/>
    <s v="theater/plays"/>
    <n v="104.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1-09T11:28:49"/>
    <n v="1452338929"/>
    <x v="3386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0-29T18:02:56"/>
    <n v="1414605776"/>
    <x v="3387"/>
    <b v="0"/>
    <n v="65"/>
    <b v="1"/>
    <s v="theater/plays"/>
    <n v="111.08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1-22T22:05:25"/>
    <n v="1421964325"/>
    <x v="3388"/>
    <b v="0"/>
    <n v="46"/>
    <b v="1"/>
    <s v="theater/plays"/>
    <n v="103.75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7-14T22:53:34"/>
    <n v="1405378414"/>
    <x v="3389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7-08T17:22:26"/>
    <n v="1436376146"/>
    <x v="3390"/>
    <b v="0"/>
    <n v="66"/>
    <b v="1"/>
    <s v="theater/plays"/>
    <n v="101.8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0-13T14:50:43"/>
    <n v="1444747843"/>
    <x v="3391"/>
    <b v="0"/>
    <n v="165"/>
    <b v="1"/>
    <s v="theater/plays"/>
    <n v="109.77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5-26T11:05:24"/>
    <n v="1432638324"/>
    <x v="3392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5-28T12:05:02"/>
    <n v="1432814702"/>
    <x v="3393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2-10T00:24:46"/>
    <n v="1455063886"/>
    <x v="3394"/>
    <b v="0"/>
    <n v="17"/>
    <b v="1"/>
    <s v="theater/plays"/>
    <n v="137.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6-01T11:49:36"/>
    <n v="1401623376"/>
    <x v="3395"/>
    <b v="0"/>
    <n v="91"/>
    <b v="1"/>
    <s v="theater/plays"/>
    <n v="100.3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6-06T10:08:09"/>
    <n v="1402049289"/>
    <x v="3396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6-18T23:48:24"/>
    <n v="1403135304"/>
    <x v="3397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6-23T19:32:38"/>
    <n v="1466710358"/>
    <x v="339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5-10T00:59:50"/>
    <n v="1462841990"/>
    <x v="3399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09-18T00:32:52"/>
    <n v="1442536372"/>
    <x v="3400"/>
    <b v="0"/>
    <n v="78"/>
    <b v="1"/>
    <s v="theater/plays"/>
    <n v="103.5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8-28T23:01:02"/>
    <n v="1409266862"/>
    <x v="3401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18T17:35:38"/>
    <n v="1424280938"/>
    <x v="3402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1-01T19:58:45"/>
    <n v="1478030325"/>
    <x v="3403"/>
    <b v="0"/>
    <n v="44"/>
    <b v="1"/>
    <s v="theater/plays"/>
    <n v="103.5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07T03:27:36"/>
    <n v="1459999656"/>
    <x v="3404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3-26T09:54:05"/>
    <n v="1427363645"/>
    <x v="340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09-12T21:55:48"/>
    <n v="1410558948"/>
    <x v="3406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4-23T20:01:47"/>
    <n v="1398283307"/>
    <x v="3407"/>
    <b v="0"/>
    <n v="56"/>
    <b v="1"/>
    <s v="theater/plays"/>
    <n v="100.88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3-19T19:43:05"/>
    <n v="1458416585"/>
    <x v="3408"/>
    <b v="0"/>
    <n v="46"/>
    <b v="1"/>
    <s v="theater/plays"/>
    <n v="106.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05T02:10:02"/>
    <n v="1454638202"/>
    <x v="3409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2-02T18:59:23"/>
    <n v="1422903563"/>
    <x v="3410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1-15T13:29:36"/>
    <n v="1447594176"/>
    <x v="2232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3-25T21:52:21"/>
    <n v="1427320341"/>
    <x v="341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1-14T16:14:44"/>
    <n v="1421252084"/>
    <x v="3412"/>
    <b v="0"/>
    <n v="76"/>
    <b v="1"/>
    <s v="theater/plays"/>
    <n v="103.5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09-02T14:48:56"/>
    <n v="1409669336"/>
    <x v="3413"/>
    <b v="0"/>
    <n v="104"/>
    <b v="1"/>
    <s v="theater/plays"/>
    <n v="102.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02T01:21:43"/>
    <n v="1409620903"/>
    <x v="3414"/>
    <b v="0"/>
    <n v="87"/>
    <b v="1"/>
    <s v="theater/plays"/>
    <n v="108.1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6-02T15:29:12"/>
    <n v="1401722952"/>
    <x v="3415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03T17:17:27"/>
    <n v="1422983847"/>
    <x v="3416"/>
    <b v="0"/>
    <n v="51"/>
    <b v="1"/>
    <s v="theater/plays"/>
    <n v="102.75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0-19T00:31:01"/>
    <n v="1476837061"/>
    <x v="3417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6-30T22:41:41"/>
    <n v="1404168101"/>
    <x v="3418"/>
    <b v="0"/>
    <n v="72"/>
    <b v="1"/>
    <s v="theater/plays"/>
    <n v="108.5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7-19T17:32:33"/>
    <n v="1405791153"/>
    <x v="3419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1-11T13:56:54"/>
    <n v="1452520614"/>
    <x v="3420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5-17T01:30:55"/>
    <n v="1400290255"/>
    <x v="3421"/>
    <b v="0"/>
    <n v="71"/>
    <b v="1"/>
    <s v="theater/plays"/>
    <n v="100.26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6-10T09:07:49"/>
    <n v="1402391269"/>
    <x v="3422"/>
    <b v="0"/>
    <n v="168"/>
    <b v="1"/>
    <s v="theater/plays"/>
    <n v="105.55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7-21T14:48:13"/>
    <n v="1469112493"/>
    <x v="342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7-31T12:59:53"/>
    <n v="1406811593"/>
    <x v="3424"/>
    <b v="0"/>
    <n v="37"/>
    <b v="1"/>
    <s v="theater/plays"/>
    <n v="105.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7-20T17:03:40"/>
    <n v="1437411820"/>
    <x v="3425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4-06T22:16:07"/>
    <n v="1428358567"/>
    <x v="3426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05T21:52:10"/>
    <n v="1452030730"/>
    <x v="3427"/>
    <b v="0"/>
    <n v="18"/>
    <b v="1"/>
    <s v="theater/plays"/>
    <n v="134.68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6-19T02:57:08"/>
    <n v="1403146628"/>
    <x v="3428"/>
    <b v="0"/>
    <n v="82"/>
    <b v="1"/>
    <s v="theater/plays"/>
    <n v="105.22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0-17T10:18:41"/>
    <n v="1445077121"/>
    <x v="3429"/>
    <b v="0"/>
    <n v="43"/>
    <b v="1"/>
    <s v="theater/plays"/>
    <n v="102.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4-30T20:11:12"/>
    <n v="1430424672"/>
    <x v="3430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8-10T12:35:46"/>
    <n v="1407674146"/>
    <x v="3431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5-31T06:59:46"/>
    <n v="1464677986"/>
    <x v="3432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09-25T12:43:56"/>
    <n v="1443185036"/>
    <x v="3433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1-12T19:58:45"/>
    <n v="1421092725"/>
    <x v="3434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2-02T21:20:12"/>
    <n v="1454448012"/>
    <x v="3435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1-17T02:51:29"/>
    <n v="1416192689"/>
    <x v="3436"/>
    <b v="0"/>
    <n v="45"/>
    <b v="1"/>
    <s v="theater/plays"/>
    <n v="109.76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6-11T01:15:38"/>
    <n v="1465607738"/>
    <x v="3437"/>
    <b v="0"/>
    <n v="20"/>
    <b v="1"/>
    <s v="theater/plays"/>
    <n v="170.63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2-01T16:54:31"/>
    <n v="1422809671"/>
    <x v="3438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3-25T17:22:07"/>
    <n v="1427304127"/>
    <x v="3439"/>
    <b v="0"/>
    <n v="16"/>
    <b v="1"/>
    <s v="theater/plays"/>
    <n v="101.2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6-30T15:20:26"/>
    <n v="1404141626"/>
    <x v="3440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6-14T23:29:16"/>
    <n v="1465946956"/>
    <x v="3441"/>
    <b v="0"/>
    <n v="14"/>
    <b v="1"/>
    <s v="theater/plays"/>
    <n v="128.3300000000000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01T16:45:59"/>
    <n v="1404233159"/>
    <x v="3442"/>
    <b v="0"/>
    <n v="21"/>
    <b v="1"/>
    <s v="theater/plays"/>
    <n v="100.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09-13T18:00:27"/>
    <n v="1473789627"/>
    <x v="3443"/>
    <b v="0"/>
    <n v="69"/>
    <b v="1"/>
    <s v="theater/plays"/>
    <n v="100.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7-01T04:56:07"/>
    <n v="1404190567"/>
    <x v="3444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1-12T16:57:37"/>
    <n v="1421081857"/>
    <x v="3445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1-07T04:51:43"/>
    <n v="1420606303"/>
    <x v="3446"/>
    <b v="0"/>
    <n v="27"/>
    <b v="1"/>
    <s v="theater/plays"/>
    <n v="124.3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4-20T11:31:00"/>
    <n v="1461151860"/>
    <x v="3447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01T12:39:12"/>
    <n v="1406896752"/>
    <x v="3448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09-30T15:11:19"/>
    <n v="1475248279"/>
    <x v="344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6-24T21:33:48"/>
    <n v="1435181628"/>
    <x v="3450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08-30T22:03:05"/>
    <n v="1472594585"/>
    <x v="3451"/>
    <b v="0"/>
    <n v="114"/>
    <b v="1"/>
    <s v="theater/plays"/>
    <n v="103.3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7-24T03:07:17"/>
    <n v="1469329637"/>
    <x v="3452"/>
    <b v="0"/>
    <n v="93"/>
    <b v="1"/>
    <s v="theater/plays"/>
    <n v="102.3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7-15T15:01:12"/>
    <n v="1436972472"/>
    <x v="3453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2-20T00:27:30"/>
    <n v="1455928050"/>
    <x v="3454"/>
    <b v="0"/>
    <n v="61"/>
    <b v="1"/>
    <s v="theater/plays"/>
    <n v="127.14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d v="2015-02-18T16:07:12"/>
    <n v="1424275632"/>
    <x v="3455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8-23T18:22:09"/>
    <n v="1471976529"/>
    <x v="3456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3-29T15:24:05"/>
    <n v="1459265045"/>
    <x v="3457"/>
    <b v="0"/>
    <n v="63"/>
    <b v="1"/>
    <s v="theater/plays"/>
    <n v="113.3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6-08T00:31:42"/>
    <n v="1465345902"/>
    <x v="3458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7-21T19:41:30"/>
    <n v="1405971690"/>
    <x v="3459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0-16T04:05:31"/>
    <n v="1413432331"/>
    <x v="3460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2-27T20:01:36"/>
    <n v="1425067296"/>
    <x v="3461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6-20T12:02:11"/>
    <n v="1466424131"/>
    <x v="3462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0-06T21:08:24"/>
    <n v="1412629704"/>
    <x v="3463"/>
    <b v="0"/>
    <n v="17"/>
    <b v="1"/>
    <s v="theater/plays"/>
    <n v="113.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09T06:43:10"/>
    <n v="1412836990"/>
    <x v="3464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04T17:40:43"/>
    <n v="1430761243"/>
    <x v="3465"/>
    <b v="0"/>
    <n v="39"/>
    <b v="1"/>
    <s v="theater/plays"/>
    <n v="115.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2-18T22:00:22"/>
    <n v="1424296822"/>
    <x v="3466"/>
    <b v="0"/>
    <n v="57"/>
    <b v="1"/>
    <s v="theater/plays"/>
    <n v="112.85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5-22T20:31:20"/>
    <n v="1400790680"/>
    <x v="3467"/>
    <b v="0"/>
    <n v="56"/>
    <b v="1"/>
    <s v="theater/plays"/>
    <n v="127.87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6-16T07:37:07"/>
    <n v="1434440227"/>
    <x v="3468"/>
    <b v="0"/>
    <n v="13"/>
    <b v="1"/>
    <s v="theater/plays"/>
    <n v="142.6699999999999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4-12-16T05:56:28"/>
    <n v="1418709388"/>
    <x v="3469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6-06T18:31:06"/>
    <n v="1402079466"/>
    <x v="3470"/>
    <b v="0"/>
    <n v="80"/>
    <b v="1"/>
    <s v="theater/plays"/>
    <n v="138.33000000000001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6-03T16:03:01"/>
    <n v="1401811381"/>
    <x v="3471"/>
    <b v="0"/>
    <n v="133"/>
    <b v="1"/>
    <s v="theater/plays"/>
    <n v="159.94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5-16T18:14:59"/>
    <n v="1463422499"/>
    <x v="3472"/>
    <b v="0"/>
    <n v="44"/>
    <b v="1"/>
    <s v="theater/plays"/>
    <n v="114.2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1-03T16:38:00"/>
    <n v="1451839080"/>
    <x v="3473"/>
    <b v="0"/>
    <n v="30"/>
    <b v="1"/>
    <s v="theater/plays"/>
    <n v="100.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5-02T21:00:01"/>
    <n v="1430600401"/>
    <x v="3474"/>
    <b v="0"/>
    <n v="56"/>
    <b v="1"/>
    <s v="theater/plays"/>
    <n v="155.19999999999999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5-25T22:34:12"/>
    <n v="1432593252"/>
    <x v="3475"/>
    <b v="0"/>
    <n v="66"/>
    <b v="1"/>
    <s v="theater/plays"/>
    <n v="127.75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3-24T18:26:00"/>
    <n v="1427221560"/>
    <x v="3476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4-24T15:15:31"/>
    <n v="1398352531"/>
    <x v="3477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3-14T19:15:24"/>
    <n v="1457982924"/>
    <x v="3478"/>
    <b v="0"/>
    <n v="27"/>
    <b v="1"/>
    <s v="theater/plays"/>
    <n v="127.5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4-27T05:59:44"/>
    <n v="1430114384"/>
    <x v="3479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09-21T00:13:17"/>
    <n v="1442794397"/>
    <x v="3480"/>
    <b v="0"/>
    <n v="35"/>
    <b v="1"/>
    <s v="theater/plays"/>
    <n v="105.27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7-28T20:47:16"/>
    <n v="1406580436"/>
    <x v="3481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15T05:09:35"/>
    <n v="1479186575"/>
    <x v="3482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0-03T18:18:29"/>
    <n v="1412360309"/>
    <x v="3483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8-02T20:19:26"/>
    <n v="1470169166"/>
    <x v="3484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5-21T17:48:24"/>
    <n v="1463852904"/>
    <x v="3485"/>
    <b v="0"/>
    <n v="49"/>
    <b v="1"/>
    <s v="theater/plays"/>
    <n v="108.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3-30T03:48:24"/>
    <n v="1459309704"/>
    <x v="3486"/>
    <b v="0"/>
    <n v="42"/>
    <b v="1"/>
    <s v="theater/plays"/>
    <n v="102.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5-08T00:52:05"/>
    <n v="1431046325"/>
    <x v="3487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2-19T22:03:58"/>
    <n v="1455919438"/>
    <x v="348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8-17T18:19:55"/>
    <n v="1439835595"/>
    <x v="3489"/>
    <b v="0"/>
    <n v="42"/>
    <b v="1"/>
    <s v="theater/plays"/>
    <n v="100.67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01T20:08:44"/>
    <n v="1456862924"/>
    <x v="3490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6-24T11:28:48"/>
    <n v="1466767728"/>
    <x v="3491"/>
    <b v="0"/>
    <n v="38"/>
    <b v="1"/>
    <s v="theater/plays"/>
    <n v="107.56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0-20T17:58:11"/>
    <n v="1445363891"/>
    <x v="3492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01T22:27:25"/>
    <n v="1398983245"/>
    <x v="3493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7-09T17:37:20"/>
    <n v="1404927440"/>
    <x v="3494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01T22:08:57"/>
    <n v="1462140537"/>
    <x v="3495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4-17T17:30:53"/>
    <n v="1460914253"/>
    <x v="3496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07T20:37:46"/>
    <n v="1415392666"/>
    <x v="3497"/>
    <b v="0"/>
    <n v="33"/>
    <b v="1"/>
    <s v="theater/plays"/>
    <n v="106.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6-12T14:54:06"/>
    <n v="1402584846"/>
    <x v="3498"/>
    <b v="0"/>
    <n v="15"/>
    <b v="1"/>
    <s v="theater/plays"/>
    <n v="100.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0-15T20:58:15"/>
    <n v="1413406695"/>
    <x v="3499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2-22T12:53:12"/>
    <n v="1424609592"/>
    <x v="3500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5-22T02:18:32"/>
    <n v="1400725112"/>
    <x v="3501"/>
    <b v="0"/>
    <n v="44"/>
    <b v="1"/>
    <s v="theater/plays"/>
    <n v="118.39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1-16T20:19:12"/>
    <n v="1421439552"/>
    <x v="350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01T18:32:51"/>
    <n v="1430505171"/>
    <x v="3503"/>
    <b v="0"/>
    <n v="46"/>
    <b v="1"/>
    <s v="theater/plays"/>
    <n v="102.67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8-05T00:14:30"/>
    <n v="1407197670"/>
    <x v="3504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6-04T19:37:14"/>
    <n v="1401910634"/>
    <x v="3505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09-11T18:48:19"/>
    <n v="1410461299"/>
    <x v="3506"/>
    <b v="0"/>
    <n v="33"/>
    <b v="1"/>
    <s v="theater/plays"/>
    <n v="110.05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2-02T14:22:30"/>
    <n v="1422886950"/>
    <x v="3507"/>
    <b v="0"/>
    <n v="28"/>
    <b v="1"/>
    <s v="theater/plays"/>
    <n v="101.35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8-11T19:46:52"/>
    <n v="1439322412"/>
    <x v="3508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8-30T08:40:20"/>
    <n v="1409388020"/>
    <x v="3509"/>
    <b v="0"/>
    <n v="13"/>
    <b v="1"/>
    <s v="theater/plays"/>
    <n v="169.43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8-18T18:57:26"/>
    <n v="1439924246"/>
    <x v="3510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7-30T09:32:28"/>
    <n v="1469871148"/>
    <x v="3511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8-29T18:19:33"/>
    <n v="1409336373"/>
    <x v="3512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7-29T16:41:46"/>
    <n v="1438188106"/>
    <x v="3453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3-31T08:02:51"/>
    <n v="1459411371"/>
    <x v="3513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6-12T00:33:25"/>
    <n v="1434069205"/>
    <x v="3514"/>
    <b v="0"/>
    <n v="86"/>
    <b v="1"/>
    <s v="theater/plays"/>
    <n v="116.92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6-12-29T12:01:58"/>
    <n v="1483012918"/>
    <x v="3515"/>
    <b v="0"/>
    <n v="37"/>
    <b v="1"/>
    <s v="theater/plays"/>
    <n v="101.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6-22T18:16:58"/>
    <n v="1434997018"/>
    <x v="3516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3-13T14:57:37"/>
    <n v="1457881057"/>
    <x v="351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5-31T15:42:14"/>
    <n v="1464709334"/>
    <x v="3518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02T14:23:47"/>
    <n v="1409667827"/>
    <x v="3519"/>
    <b v="0"/>
    <n v="27"/>
    <b v="1"/>
    <s v="theater/plays"/>
    <n v="118.96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0-12T18:16:07"/>
    <n v="1444673767"/>
    <x v="3520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08-27T15:00:23"/>
    <n v="1440687623"/>
    <x v="3521"/>
    <b v="0"/>
    <n v="204"/>
    <b v="1"/>
    <s v="theater/plays"/>
    <n v="156.19999999999999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09-01T15:21:50"/>
    <n v="1441120910"/>
    <x v="1804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1-20T17:27:05"/>
    <n v="1448040425"/>
    <x v="3522"/>
    <b v="0"/>
    <n v="17"/>
    <b v="1"/>
    <s v="theater/plays"/>
    <n v="153.33000000000001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0-11T08:30:16"/>
    <n v="1413016216"/>
    <x v="3523"/>
    <b v="0"/>
    <n v="28"/>
    <b v="1"/>
    <s v="theater/plays"/>
    <n v="180.44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7-20T10:05:40"/>
    <n v="1469009140"/>
    <x v="3524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8-18T18:08:42"/>
    <n v="1471543722"/>
    <x v="3525"/>
    <b v="0"/>
    <n v="13"/>
    <b v="1"/>
    <s v="theater/plays"/>
    <n v="119.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5-27T00:04:51"/>
    <n v="1464307491"/>
    <x v="3526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06T17:31:15"/>
    <n v="1438882275"/>
    <x v="3527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7-09T14:23:42"/>
    <n v="1404915822"/>
    <x v="3528"/>
    <b v="0"/>
    <n v="85"/>
    <b v="1"/>
    <s v="theater/plays"/>
    <n v="102.2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5-26T18:07:39"/>
    <n v="1432663659"/>
    <x v="3529"/>
    <b v="0"/>
    <n v="29"/>
    <b v="1"/>
    <s v="theater/plays"/>
    <n v="104.67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2-05T19:57:37"/>
    <n v="1423166257"/>
    <x v="3530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3-12T19:22:39"/>
    <n v="1426188159"/>
    <x v="3531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10T15:51:24"/>
    <n v="1426002684"/>
    <x v="3532"/>
    <b v="0"/>
    <n v="19"/>
    <b v="1"/>
    <s v="theater/plays"/>
    <n v="102.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4-20T01:53:21"/>
    <n v="1461117201"/>
    <x v="3533"/>
    <b v="0"/>
    <n v="336"/>
    <b v="1"/>
    <s v="theater/plays"/>
    <n v="114.41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2-11T22:36:54"/>
    <n v="1455230214"/>
    <x v="3534"/>
    <b v="0"/>
    <n v="13"/>
    <b v="1"/>
    <s v="theater/plays"/>
    <n v="101.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8-07T09:27:53"/>
    <n v="1438939673"/>
    <x v="3535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4-02T21:26:38"/>
    <n v="1459632398"/>
    <x v="3536"/>
    <b v="0"/>
    <n v="64"/>
    <b v="1"/>
    <s v="theater/plays"/>
    <n v="104.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4-24T12:22:50"/>
    <n v="1398342170"/>
    <x v="3537"/>
    <b v="0"/>
    <n v="25"/>
    <b v="1"/>
    <s v="theater/plays"/>
    <n v="101.8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5-29T14:05:24"/>
    <n v="1401372324"/>
    <x v="3538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7-11T00:41:20"/>
    <n v="1436575280"/>
    <x v="3539"/>
    <b v="0"/>
    <n v="104"/>
    <b v="1"/>
    <s v="theater/plays"/>
    <n v="106.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1-12T01:12:39"/>
    <n v="1421025159"/>
    <x v="3540"/>
    <b v="0"/>
    <n v="53"/>
    <b v="1"/>
    <s v="theater/plays"/>
    <n v="113.42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0-18T10:36:34"/>
    <n v="1476786994"/>
    <x v="3541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6-18T15:35:24"/>
    <n v="1403105724"/>
    <x v="3542"/>
    <b v="0"/>
    <n v="20"/>
    <b v="1"/>
    <s v="theater/plays"/>
    <n v="100.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4-01T06:38:31"/>
    <n v="1396334311"/>
    <x v="3543"/>
    <b v="0"/>
    <n v="558"/>
    <b v="1"/>
    <s v="theater/plays"/>
    <n v="100.04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5-15T19:36:15"/>
    <n v="1431718575"/>
    <x v="3544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09T02:18:28"/>
    <n v="1436408308"/>
    <x v="3545"/>
    <b v="0"/>
    <n v="24"/>
    <b v="1"/>
    <s v="theater/plays"/>
    <n v="103.5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4-21T21:21:06"/>
    <n v="1429651266"/>
    <x v="3546"/>
    <b v="0"/>
    <n v="74"/>
    <b v="1"/>
    <s v="theater/plays"/>
    <n v="108.44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7-18T16:19:38"/>
    <n v="1437236378"/>
    <x v="3547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04T18:17:07"/>
    <n v="1457115427"/>
    <x v="3548"/>
    <b v="0"/>
    <n v="31"/>
    <b v="1"/>
    <s v="theater/plays"/>
    <n v="148.8899999999999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7-04T16:07:36"/>
    <n v="1467648456"/>
    <x v="3549"/>
    <b v="0"/>
    <n v="25"/>
    <b v="1"/>
    <s v="theater/plays"/>
    <n v="105.49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08-20T14:57:29"/>
    <n v="1440082649"/>
    <x v="3550"/>
    <b v="0"/>
    <n v="17"/>
    <b v="1"/>
    <s v="theater/plays"/>
    <n v="100.5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01T17:50:08"/>
    <n v="1417456208"/>
    <x v="3551"/>
    <b v="0"/>
    <n v="12"/>
    <b v="1"/>
    <s v="theater/plays"/>
    <n v="130.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4-12-24T12:11:23"/>
    <n v="1419423083"/>
    <x v="3552"/>
    <b v="0"/>
    <n v="38"/>
    <b v="1"/>
    <s v="theater/plays"/>
    <n v="104.7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5-11T19:27:24"/>
    <n v="1431372444"/>
    <x v="3553"/>
    <b v="0"/>
    <n v="41"/>
    <b v="1"/>
    <s v="theater/plays"/>
    <n v="108.8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8-18T17:46:34"/>
    <n v="1408383994"/>
    <x v="355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4-12-09T16:31:36"/>
    <n v="1418142696"/>
    <x v="3555"/>
    <b v="0"/>
    <n v="41"/>
    <b v="1"/>
    <s v="theater/plays"/>
    <n v="100.48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03T07:58:03"/>
    <n v="1417593483"/>
    <x v="3556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09-30T20:36:53"/>
    <n v="1412109413"/>
    <x v="3557"/>
    <b v="0"/>
    <n v="25"/>
    <b v="1"/>
    <s v="theater/plays"/>
    <n v="122.07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5-22T13:41:22"/>
    <n v="1432302082"/>
    <x v="3558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0-09T09:00:46"/>
    <n v="1412845246"/>
    <x v="3559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0-14T22:37:28"/>
    <n v="1413326248"/>
    <x v="3560"/>
    <b v="0"/>
    <n v="45"/>
    <b v="1"/>
    <s v="theater/plays"/>
    <n v="106.12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7-10T18:48:47"/>
    <n v="1468176527"/>
    <x v="3561"/>
    <b v="0"/>
    <n v="102"/>
    <b v="1"/>
    <s v="theater/plays"/>
    <n v="101.33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0-06T13:10:54"/>
    <n v="1475759454"/>
    <x v="3562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3-30T18:53:03"/>
    <n v="1427741583"/>
    <x v="356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3-31T17:36:17"/>
    <n v="1459445777"/>
    <x v="3564"/>
    <b v="0"/>
    <n v="37"/>
    <b v="1"/>
    <s v="theater/plays"/>
    <n v="100.0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01T18:17:36"/>
    <n v="1456856256"/>
    <x v="3565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1-22T04:13:42"/>
    <n v="1421900022"/>
    <x v="3566"/>
    <b v="0"/>
    <n v="27"/>
    <b v="1"/>
    <s v="theater/plays"/>
    <n v="113.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16T11:18:30"/>
    <n v="1405509510"/>
    <x v="3567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3-22T02:18:02"/>
    <n v="1458613082"/>
    <x v="3568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2-18T10:13:25"/>
    <n v="1455790405"/>
    <x v="3569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6-13T07:35:44"/>
    <n v="1434180944"/>
    <x v="3570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1-21T17:11:30"/>
    <n v="1416589890"/>
    <x v="3571"/>
    <b v="0"/>
    <n v="23"/>
    <b v="1"/>
    <s v="theater/plays"/>
    <n v="119.12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7-25T16:44:30"/>
    <n v="1469465070"/>
    <x v="3572"/>
    <b v="0"/>
    <n v="54"/>
    <b v="1"/>
    <s v="theater/plays"/>
    <n v="109.43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5-13T12:57:34"/>
    <n v="1463144254"/>
    <x v="3573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07T19:53:30"/>
    <n v="1428436410"/>
    <x v="3574"/>
    <b v="0"/>
    <n v="11"/>
    <b v="1"/>
    <s v="theater/plays"/>
    <n v="100.5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01T15:32:27"/>
    <n v="1430494347"/>
    <x v="3575"/>
    <b v="0"/>
    <n v="62"/>
    <b v="1"/>
    <s v="theater/plays"/>
    <n v="127.5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09-20T08:00:34"/>
    <n v="1411200034"/>
    <x v="3576"/>
    <b v="0"/>
    <n v="73"/>
    <b v="1"/>
    <s v="theater/plays"/>
    <n v="100.06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4-12-30T22:45:44"/>
    <n v="1419979544"/>
    <x v="3577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4-12-15T19:55:07"/>
    <n v="1418673307"/>
    <x v="3578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4-12-01T21:33:59"/>
    <n v="1417469639"/>
    <x v="3579"/>
    <b v="0"/>
    <n v="43"/>
    <b v="1"/>
    <s v="theater/plays"/>
    <n v="110.63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8-10T01:36:22"/>
    <n v="1470792982"/>
    <x v="3580"/>
    <b v="0"/>
    <n v="36"/>
    <b v="1"/>
    <s v="theater/plays"/>
    <n v="125.94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2-15T00:12:03"/>
    <n v="1423959123"/>
    <x v="3581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05T17:09:42"/>
    <n v="1407258582"/>
    <x v="3582"/>
    <b v="0"/>
    <n v="15"/>
    <b v="1"/>
    <s v="theater/plays"/>
    <n v="107.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2-17T14:03:10"/>
    <n v="1455717790"/>
    <x v="3583"/>
    <b v="0"/>
    <n v="33"/>
    <b v="1"/>
    <s v="theater/plays"/>
    <n v="102.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8-15T19:10:22"/>
    <n v="1408129822"/>
    <x v="3584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04T19:04:37"/>
    <n v="1438715077"/>
    <x v="3585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09-15T20:22:44"/>
    <n v="1473970964"/>
    <x v="3586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4-12-17T23:58:02"/>
    <n v="1418860682"/>
    <x v="3587"/>
    <b v="0"/>
    <n v="53"/>
    <b v="1"/>
    <s v="theater/plays"/>
    <n v="104.35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3-18T21:27:59"/>
    <n v="1458336479"/>
    <x v="3588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0-06T20:44:40"/>
    <n v="1444164280"/>
    <x v="3589"/>
    <b v="0"/>
    <n v="57"/>
    <b v="1"/>
    <s v="theater/plays"/>
    <n v="170.67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3T00:22:36"/>
    <n v="1461370956"/>
    <x v="3590"/>
    <b v="0"/>
    <n v="69"/>
    <b v="1"/>
    <s v="theater/plays"/>
    <n v="112.8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1-14T19:02:06"/>
    <n v="1452798126"/>
    <x v="3591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7-15T14:30:57"/>
    <n v="1468593057"/>
    <x v="3592"/>
    <b v="0"/>
    <n v="64"/>
    <b v="1"/>
    <s v="theater/plays"/>
    <n v="130.27000000000001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1-30T23:08:02"/>
    <n v="1448924882"/>
    <x v="3593"/>
    <b v="0"/>
    <n v="20"/>
    <b v="1"/>
    <s v="theater/plays"/>
    <n v="105.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5-16T17:01:30"/>
    <n v="1463418090"/>
    <x v="3594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2-29T23:48:05"/>
    <n v="1456789685"/>
    <x v="3595"/>
    <b v="0"/>
    <n v="21"/>
    <b v="1"/>
    <s v="theater/plays"/>
    <n v="153.32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7-18T10:22:16"/>
    <n v="1437214936"/>
    <x v="359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3-09T08:53:21"/>
    <n v="1425891201"/>
    <x v="3597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5-30T17:26:51"/>
    <n v="1401470811"/>
    <x v="3598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5-29T14:09:34"/>
    <n v="1401372574"/>
    <x v="3599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5-20T01:00:16"/>
    <n v="1432083616"/>
    <x v="3600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1-10T14:14:56"/>
    <n v="1447164896"/>
    <x v="3601"/>
    <b v="0"/>
    <n v="72"/>
    <b v="1"/>
    <s v="theater/plays"/>
    <n v="106.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2-17T22:47:44"/>
    <n v="1424213264"/>
    <x v="3602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13T14:38:49"/>
    <n v="1486996729"/>
    <x v="3603"/>
    <b v="0"/>
    <n v="51"/>
    <b v="1"/>
    <s v="theater/plays"/>
    <n v="118.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5-04T15:04:10"/>
    <n v="1430751850"/>
    <x v="3604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0-18T03:10:26"/>
    <n v="1476760226"/>
    <x v="3605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2-02T22:31:01"/>
    <n v="1422916261"/>
    <x v="3606"/>
    <b v="0"/>
    <n v="197"/>
    <b v="1"/>
    <s v="theater/plays"/>
    <n v="105.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06T22:27:24"/>
    <n v="1473200844"/>
    <x v="3607"/>
    <b v="0"/>
    <n v="70"/>
    <b v="1"/>
    <s v="theater/plays"/>
    <n v="109.7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8-26T05:19:31"/>
    <n v="1409030371"/>
    <x v="3608"/>
    <b v="0"/>
    <n v="21"/>
    <b v="1"/>
    <s v="theater/plays"/>
    <n v="100.1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08T17:41:10"/>
    <n v="1404841270"/>
    <x v="3609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6-24T18:34:50"/>
    <n v="1466793290"/>
    <x v="3610"/>
    <b v="0"/>
    <n v="39"/>
    <b v="1"/>
    <s v="theater/plays"/>
    <n v="104.93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6-02T15:39:37"/>
    <n v="1433259577"/>
    <x v="3611"/>
    <b v="0"/>
    <n v="78"/>
    <b v="1"/>
    <s v="theater/plays"/>
    <n v="102.67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7-26T16:00:57"/>
    <n v="1406390457"/>
    <x v="3612"/>
    <b v="0"/>
    <n v="48"/>
    <b v="1"/>
    <s v="theater/plays"/>
    <n v="101.83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3-31T17:48:07"/>
    <n v="1459446487"/>
    <x v="3613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0-14T19:59:56"/>
    <n v="1444852796"/>
    <x v="3614"/>
    <b v="0"/>
    <n v="0"/>
    <b v="0"/>
    <s v="theater/musical"/>
    <n v="0"/>
    <s v="No pledges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3-08T02:16:04"/>
    <n v="1457403364"/>
    <x v="3615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0-30T20:19:50"/>
    <n v="1414700390"/>
    <x v="3616"/>
    <b v="0"/>
    <n v="1"/>
    <b v="0"/>
    <s v="theater/musical"/>
    <n v="0.03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8-29T18:04:57"/>
    <n v="1409335497"/>
    <x v="3617"/>
    <b v="0"/>
    <n v="59"/>
    <b v="0"/>
    <s v="theater/musical"/>
    <n v="51.02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03T22:29:09"/>
    <n v="1415053749"/>
    <x v="3618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0-06T14:57:47"/>
    <n v="1475765867"/>
    <x v="3619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6-11-27T03:59:34"/>
    <n v="1480219174"/>
    <x v="3620"/>
    <b v="0"/>
    <n v="18"/>
    <b v="0"/>
    <s v="theater/musical"/>
    <n v="4.25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3-21T21:11:16"/>
    <n v="1458594676"/>
    <x v="3621"/>
    <b v="0"/>
    <n v="10"/>
    <b v="0"/>
    <s v="theater/musical"/>
    <n v="36.4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8-10T16:40:29"/>
    <n v="1439224829"/>
    <x v="3622"/>
    <b v="0"/>
    <n v="0"/>
    <b v="0"/>
    <s v="theater/musical"/>
    <n v="0"/>
    <s v="No pledges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4-12-02T16:48:55"/>
    <n v="1417538935"/>
    <x v="3623"/>
    <b v="0"/>
    <n v="14"/>
    <b v="0"/>
    <s v="theater/musical"/>
    <n v="30.87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2-18T16:08:52"/>
    <n v="1424275732"/>
    <x v="3624"/>
    <b v="0"/>
    <n v="2"/>
    <b v="0"/>
    <s v="theater/musical"/>
    <n v="6.55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08-08T16:15:06"/>
    <n v="1470672906"/>
    <x v="3625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4-10T18:45:30"/>
    <n v="1428691530"/>
    <x v="3626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09-17T15:02:59"/>
    <n v="1410966179"/>
    <x v="3627"/>
    <b v="0"/>
    <n v="0"/>
    <b v="0"/>
    <s v="theater/musical"/>
    <n v="0"/>
    <s v="No pledges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0-20T19:35:27"/>
    <n v="1445369727"/>
    <x v="3628"/>
    <b v="0"/>
    <n v="2"/>
    <b v="0"/>
    <s v="theater/musical"/>
    <n v="2.1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0-08T03:27:19"/>
    <n v="1444274839"/>
    <x v="3629"/>
    <b v="0"/>
    <n v="0"/>
    <b v="0"/>
    <s v="theater/musical"/>
    <n v="0"/>
    <s v="No pledges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2-09T05:48:07"/>
    <n v="1454996887"/>
    <x v="3630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0-22T23:17:18"/>
    <n v="1477178238"/>
    <x v="3631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5-16T10:06:42"/>
    <n v="1431770802"/>
    <x v="363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8-16T17:58:47"/>
    <n v="1471370327"/>
    <x v="3633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09-05T07:00:45"/>
    <n v="1409900445"/>
    <x v="3634"/>
    <b v="0"/>
    <n v="73"/>
    <b v="1"/>
    <s v="theater/plays"/>
    <n v="100.38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5-21T17:06:34"/>
    <n v="1400691994"/>
    <x v="3635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1-12T11:29:44"/>
    <n v="1452598184"/>
    <x v="3636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7-08T15:30:42"/>
    <n v="1404833442"/>
    <x v="3637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14T15:28:22"/>
    <n v="1471188502"/>
    <x v="3638"/>
    <b v="0"/>
    <n v="17"/>
    <b v="1"/>
    <s v="theater/plays"/>
    <n v="250.67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7-06T08:43:27"/>
    <n v="1436172207"/>
    <x v="3639"/>
    <b v="0"/>
    <n v="33"/>
    <b v="1"/>
    <s v="theater/plays"/>
    <n v="100.5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3-11T09:59:46"/>
    <n v="1457690386"/>
    <x v="3640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6-18T19:16:38"/>
    <n v="1434654998"/>
    <x v="3641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1-02T21:50:36"/>
    <n v="1483393836"/>
    <x v="3642"/>
    <b v="0"/>
    <n v="46"/>
    <b v="1"/>
    <s v="theater/plays"/>
    <n v="105.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5-09T15:06:59"/>
    <n v="1462806419"/>
    <x v="3643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5-16T20:36:20"/>
    <n v="1400272580"/>
    <x v="3644"/>
    <b v="0"/>
    <n v="20"/>
    <b v="1"/>
    <s v="theater/plays"/>
    <n v="100.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2-20T06:39:10"/>
    <n v="1424414350"/>
    <x v="3645"/>
    <b v="0"/>
    <n v="13"/>
    <b v="1"/>
    <s v="theater/plays"/>
    <n v="102.0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1-28T21:08:45"/>
    <n v="1417208925"/>
    <x v="3646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3-18T21:31:12"/>
    <n v="1458336672"/>
    <x v="3647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01T05:16:54"/>
    <n v="1425187014"/>
    <x v="3648"/>
    <b v="0"/>
    <n v="40"/>
    <b v="1"/>
    <s v="theater/plays"/>
    <n v="101.43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0-22T10:50:30"/>
    <n v="1477133430"/>
    <x v="3649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02T05:58:09"/>
    <n v="1464847089"/>
    <x v="3650"/>
    <b v="0"/>
    <n v="19"/>
    <b v="1"/>
    <s v="theater/plays"/>
    <n v="109.38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17T19:23:42"/>
    <n v="1445109822"/>
    <x v="3651"/>
    <b v="0"/>
    <n v="14"/>
    <b v="1"/>
    <s v="theater/plays"/>
    <n v="115.16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02T21:43:02"/>
    <n v="1404337382"/>
    <x v="365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6-18T23:16:59"/>
    <n v="1434669419"/>
    <x v="3653"/>
    <b v="0"/>
    <n v="58"/>
    <b v="1"/>
    <s v="theater/plays"/>
    <n v="103.17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6-30T13:20:52"/>
    <n v="1435670452"/>
    <x v="3654"/>
    <b v="0"/>
    <n v="28"/>
    <b v="1"/>
    <s v="theater/plays"/>
    <n v="103.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5-12T16:12:17"/>
    <n v="1431447137"/>
    <x v="3655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18T12:20:11"/>
    <n v="1431951611"/>
    <x v="3656"/>
    <b v="0"/>
    <n v="12"/>
    <b v="1"/>
    <s v="theater/plays"/>
    <n v="109.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6-30T15:04:27"/>
    <n v="1404140667"/>
    <x v="3657"/>
    <b v="0"/>
    <n v="40"/>
    <b v="1"/>
    <s v="theater/plays"/>
    <n v="100.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8-27T22:43:04"/>
    <n v="1409179384"/>
    <x v="3658"/>
    <b v="0"/>
    <n v="57"/>
    <b v="1"/>
    <s v="theater/plays"/>
    <n v="101.53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0-02T07:04:57"/>
    <n v="1412233497"/>
    <x v="3659"/>
    <b v="0"/>
    <n v="114"/>
    <b v="1"/>
    <s v="theater/plays"/>
    <n v="113.63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7-05T20:57:09"/>
    <n v="1467752229"/>
    <x v="3660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03T14:19:42"/>
    <n v="1462285182"/>
    <x v="3661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8-25T19:34:44"/>
    <n v="1408995284"/>
    <x v="3662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6-12T13:46:58"/>
    <n v="1402580818"/>
    <x v="3663"/>
    <b v="0"/>
    <n v="199"/>
    <b v="1"/>
    <s v="theater/plays"/>
    <n v="102.9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4-26T12:44:58"/>
    <n v="1430052298"/>
    <x v="3664"/>
    <b v="0"/>
    <n v="31"/>
    <b v="1"/>
    <s v="theater/plays"/>
    <n v="102.5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5-27T18:16:21"/>
    <n v="1401214581"/>
    <x v="3665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09-14T10:53:54"/>
    <n v="1473850434"/>
    <x v="3666"/>
    <b v="0"/>
    <n v="34"/>
    <b v="1"/>
    <s v="theater/plays"/>
    <n v="112.7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05T15:38:10"/>
    <n v="1452008290"/>
    <x v="3667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5-13T16:26:58"/>
    <n v="1399998418"/>
    <x v="366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09-20T02:48:16"/>
    <n v="1474339696"/>
    <x v="3669"/>
    <b v="0"/>
    <n v="66"/>
    <b v="1"/>
    <s v="theater/plays"/>
    <n v="110.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8-03T04:19:46"/>
    <n v="1438575586"/>
    <x v="3670"/>
    <b v="0"/>
    <n v="23"/>
    <b v="1"/>
    <s v="theater/plays"/>
    <n v="139.0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4-24T14:14:19"/>
    <n v="1398348859"/>
    <x v="3671"/>
    <b v="0"/>
    <n v="126"/>
    <b v="1"/>
    <s v="theater/plays"/>
    <n v="105.7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14T15:54:20"/>
    <n v="1439567660"/>
    <x v="3672"/>
    <b v="0"/>
    <n v="6"/>
    <b v="1"/>
    <s v="theater/plays"/>
    <n v="101.43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5-28T05:14:15"/>
    <n v="1401254055"/>
    <x v="3673"/>
    <b v="0"/>
    <n v="25"/>
    <b v="1"/>
    <s v="theater/plays"/>
    <n v="100.2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7-09T18:53:24"/>
    <n v="1404932004"/>
    <x v="3674"/>
    <b v="0"/>
    <n v="39"/>
    <b v="1"/>
    <s v="theater/plays"/>
    <n v="109.1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5-23T19:50:39"/>
    <n v="1432410639"/>
    <x v="3675"/>
    <b v="0"/>
    <n v="62"/>
    <b v="1"/>
    <s v="theater/plays"/>
    <n v="118.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0-28T14:21:23"/>
    <n v="1414506083"/>
    <x v="3676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1-16T16:48:49"/>
    <n v="1421426929"/>
    <x v="3677"/>
    <b v="0"/>
    <n v="274"/>
    <b v="1"/>
    <s v="theater/plays"/>
    <n v="127.96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09T23:09:39"/>
    <n v="1410304179"/>
    <x v="3678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01T04:35:29"/>
    <n v="1446352529"/>
    <x v="3679"/>
    <b v="0"/>
    <n v="14"/>
    <b v="1"/>
    <s v="theater/plays"/>
    <n v="129.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4-30T03:12:47"/>
    <n v="1461985967"/>
    <x v="3680"/>
    <b v="0"/>
    <n v="60"/>
    <b v="1"/>
    <s v="theater/plays"/>
    <n v="107.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4-12-22T20:53:30"/>
    <n v="1419281610"/>
    <x v="3681"/>
    <b v="0"/>
    <n v="33"/>
    <b v="1"/>
    <s v="theater/plays"/>
    <n v="100.13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4-12-15T14:48:36"/>
    <n v="1418654916"/>
    <x v="3682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4-19T11:10:48"/>
    <n v="1461064248"/>
    <x v="3683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2-01T19:21:27"/>
    <n v="1454354487"/>
    <x v="3684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09-15T14:26:56"/>
    <n v="1410791216"/>
    <x v="3685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8-31T14:03:20"/>
    <n v="1409493800"/>
    <x v="3686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5-05T12:59:53"/>
    <n v="1430830793"/>
    <x v="3687"/>
    <b v="0"/>
    <n v="39"/>
    <b v="1"/>
    <s v="theater/plays"/>
    <n v="100.3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6-03T12:54:44"/>
    <n v="1464958484"/>
    <x v="3688"/>
    <b v="0"/>
    <n v="21"/>
    <b v="1"/>
    <s v="theater/plays"/>
    <n v="109.17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7-05T12:06:28"/>
    <n v="1467720388"/>
    <x v="3689"/>
    <b v="0"/>
    <n v="30"/>
    <b v="1"/>
    <s v="theater/plays"/>
    <n v="123.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4-01T16:33:14"/>
    <n v="1459528394"/>
    <x v="3690"/>
    <b v="0"/>
    <n v="27"/>
    <b v="1"/>
    <s v="theater/plays"/>
    <n v="136.34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02T13:01:54"/>
    <n v="1401714114"/>
    <x v="3691"/>
    <b v="0"/>
    <n v="35"/>
    <b v="1"/>
    <s v="theater/plays"/>
    <n v="103.4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8-28T21:55:49"/>
    <n v="1409262949"/>
    <x v="3692"/>
    <b v="0"/>
    <n v="13"/>
    <b v="1"/>
    <s v="theater/plays"/>
    <n v="121.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01T01:09:38"/>
    <n v="1467335378"/>
    <x v="3693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6-20T03:24:46"/>
    <n v="1403234686"/>
    <x v="3694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5-26T16:59:06"/>
    <n v="1401123546"/>
    <x v="3695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3-09T13:49:48"/>
    <n v="1425908988"/>
    <x v="3696"/>
    <b v="0"/>
    <n v="27"/>
    <b v="1"/>
    <s v="theater/plays"/>
    <n v="141.15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5-20T17:22:53"/>
    <n v="1400606573"/>
    <x v="3174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10T04:07:47"/>
    <n v="1431230867"/>
    <x v="3697"/>
    <b v="0"/>
    <n v="104"/>
    <b v="1"/>
    <s v="theater/plays"/>
    <n v="153.72999999999999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5-15T17:42:46"/>
    <n v="1463334166"/>
    <x v="3698"/>
    <b v="0"/>
    <n v="19"/>
    <b v="1"/>
    <s v="theater/plays"/>
    <n v="101.5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4-24T13:21:07"/>
    <n v="1429881667"/>
    <x v="3699"/>
    <b v="0"/>
    <n v="97"/>
    <b v="1"/>
    <s v="theater/plays"/>
    <n v="102.35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2-01T23:53:39"/>
    <n v="1422834819"/>
    <x v="3700"/>
    <b v="0"/>
    <n v="27"/>
    <b v="1"/>
    <s v="theater/plays"/>
    <n v="102.57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5-12-22T21:18:29"/>
    <n v="1450819109"/>
    <x v="3701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4-08T20:47:29"/>
    <n v="1428526049"/>
    <x v="3702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1-28T17:11:15"/>
    <n v="1422465075"/>
    <x v="3703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5-23T17:31:06"/>
    <n v="1432402266"/>
    <x v="3704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6-10T23:50:06"/>
    <n v="1433980206"/>
    <x v="3705"/>
    <b v="0"/>
    <n v="40"/>
    <b v="1"/>
    <s v="theater/plays"/>
    <n v="104.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0-15T22:28:04"/>
    <n v="1413412084"/>
    <x v="3706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1-12T16:07:27"/>
    <n v="1452614847"/>
    <x v="3707"/>
    <b v="0"/>
    <n v="35"/>
    <b v="1"/>
    <s v="theater/plays"/>
    <n v="111.2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0-31T18:04:22"/>
    <n v="1414778662"/>
    <x v="3708"/>
    <b v="0"/>
    <n v="63"/>
    <b v="1"/>
    <s v="theater/plays"/>
    <n v="102.04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4-05T11:47:40"/>
    <n v="1459856860"/>
    <x v="3709"/>
    <b v="0"/>
    <n v="89"/>
    <b v="1"/>
    <s v="theater/plays"/>
    <n v="102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01T22:41:07"/>
    <n v="1454366467"/>
    <x v="3710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02T03:22:51"/>
    <n v="1459567371"/>
    <x v="3711"/>
    <b v="0"/>
    <n v="46"/>
    <b v="1"/>
    <s v="theater/plays"/>
    <n v="338.71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09-19T08:21:34"/>
    <n v="1474273294"/>
    <x v="3712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7-20T04:06:16"/>
    <n v="1437365176"/>
    <x v="3713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2-06T04:55:12"/>
    <n v="1423198512"/>
    <x v="3714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7-18T16:15:59"/>
    <n v="1437236159"/>
    <x v="3715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4-12-10T18:04:06"/>
    <n v="1418234646"/>
    <x v="3716"/>
    <b v="0"/>
    <n v="12"/>
    <b v="0"/>
    <s v="theater/plays"/>
    <n v="11.2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4-11-25T16:15:33"/>
    <n v="1416932133"/>
    <x v="3717"/>
    <b v="0"/>
    <n v="4"/>
    <b v="0"/>
    <s v="theater/plays"/>
    <n v="15.41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09T00:35:08"/>
    <n v="1428539708"/>
    <x v="3718"/>
    <b v="0"/>
    <n v="0"/>
    <b v="0"/>
    <s v="theater/plays"/>
    <n v="0"/>
    <s v="No pledge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3-26T21:38:16"/>
    <n v="1427405896"/>
    <x v="3719"/>
    <b v="0"/>
    <n v="7"/>
    <b v="0"/>
    <s v="theater/plays"/>
    <n v="28.47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4-28T16:38:09"/>
    <n v="1430239089"/>
    <x v="3720"/>
    <b v="0"/>
    <n v="2"/>
    <b v="0"/>
    <s v="theater/plays"/>
    <n v="13.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2-13T17:04:53"/>
    <n v="1423847093"/>
    <x v="3721"/>
    <b v="0"/>
    <n v="1"/>
    <b v="0"/>
    <s v="theater/plays"/>
    <n v="0.67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0-20T16:35:03"/>
    <n v="1445358903"/>
    <x v="3722"/>
    <b v="0"/>
    <n v="4"/>
    <b v="0"/>
    <s v="theater/plays"/>
    <n v="21.43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6-23T22:31:45"/>
    <n v="1403562705"/>
    <x v="3723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6-27T10:47:48"/>
    <n v="1467024468"/>
    <x v="3724"/>
    <b v="0"/>
    <n v="8"/>
    <b v="0"/>
    <s v="theater/plays"/>
    <n v="20.1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7-13T02:09:15"/>
    <n v="1405217355"/>
    <x v="372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1-17T22:05:50"/>
    <n v="1447797950"/>
    <x v="3726"/>
    <b v="0"/>
    <n v="0"/>
    <b v="0"/>
    <s v="theater/plays"/>
    <n v="0"/>
    <s v="No pledge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8-07T05:09:04"/>
    <n v="1407388144"/>
    <x v="3727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6-03T17:02:44"/>
    <n v="1401814964"/>
    <x v="3728"/>
    <b v="0"/>
    <n v="0"/>
    <b v="0"/>
    <s v="theater/plays"/>
    <n v="0"/>
    <s v="No pledge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6-03T19:32:32"/>
    <n v="1401823952"/>
    <x v="3729"/>
    <b v="0"/>
    <n v="0"/>
    <b v="0"/>
    <s v="theater/plays"/>
    <n v="0"/>
    <s v="No pledge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7-11T16:45:02"/>
    <n v="1405097102"/>
    <x v="3730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09-08T09:20:39"/>
    <n v="1473326439"/>
    <x v="3731"/>
    <b v="0"/>
    <n v="1"/>
    <b v="0"/>
    <s v="theater/plays"/>
    <n v="2.38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6-09T07:11:36"/>
    <n v="1433833896"/>
    <x v="3732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1-26T16:57:16"/>
    <n v="1453827436"/>
    <x v="3733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3-29T03:03:08"/>
    <n v="1459220588"/>
    <x v="3734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1-12T23:33:28"/>
    <n v="1421105608"/>
    <x v="3735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2-03T00:51:13"/>
    <n v="1454460673"/>
    <x v="3736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09-06T19:15:35"/>
    <n v="1473189335"/>
    <x v="3737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5-04T19:46:40"/>
    <n v="1430768800"/>
    <x v="3738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6-18T21:08:57"/>
    <n v="1403125737"/>
    <x v="3739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3-16T20:48:27"/>
    <n v="1458161307"/>
    <x v="3740"/>
    <b v="0"/>
    <n v="28"/>
    <b v="1"/>
    <s v="theater/musical"/>
    <n v="129.63999999999999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5-12T19:33:18"/>
    <n v="1399923198"/>
    <x v="3741"/>
    <b v="0"/>
    <n v="17"/>
    <b v="1"/>
    <s v="theater/musical"/>
    <n v="101.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1-11T20:25:15"/>
    <n v="1415737515"/>
    <x v="3742"/>
    <b v="0"/>
    <n v="50"/>
    <b v="1"/>
    <s v="theater/musical"/>
    <n v="108.51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4-18T11:18:58"/>
    <n v="1397819938"/>
    <x v="3743"/>
    <b v="0"/>
    <n v="26"/>
    <b v="1"/>
    <s v="theater/musical"/>
    <n v="102.33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6-27T02:35:53"/>
    <n v="1435372553"/>
    <x v="3744"/>
    <b v="0"/>
    <n v="88"/>
    <b v="1"/>
    <s v="theater/musical"/>
    <n v="110.24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4-10T12:36:26"/>
    <n v="1397133386"/>
    <x v="3745"/>
    <b v="0"/>
    <n v="91"/>
    <b v="1"/>
    <s v="theater/musical"/>
    <n v="101.02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6-18T11:12:17"/>
    <n v="1434625937"/>
    <x v="3746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7-08T19:31:29"/>
    <n v="1436383889"/>
    <x v="3747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3-02T18:00:26"/>
    <n v="1425319226"/>
    <x v="3748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09T20:13:52"/>
    <n v="1462824832"/>
    <x v="3749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6-30T18:38:02"/>
    <n v="1404153482"/>
    <x v="3750"/>
    <b v="0"/>
    <n v="107"/>
    <b v="1"/>
    <s v="theater/musical"/>
    <n v="113.4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5-29T04:00:45"/>
    <n v="1401336045"/>
    <x v="3751"/>
    <b v="0"/>
    <n v="96"/>
    <b v="1"/>
    <s v="theater/musical"/>
    <n v="102.65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15T00:28:17"/>
    <n v="1423960097"/>
    <x v="3566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5-13T17:28:10"/>
    <n v="1400002090"/>
    <x v="3752"/>
    <b v="0"/>
    <n v="58"/>
    <b v="1"/>
    <s v="theater/musical"/>
    <n v="107.6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3-16T14:21:19"/>
    <n v="1458138079"/>
    <x v="3753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5-14T22:20:10"/>
    <n v="1431642010"/>
    <x v="3754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03T20:34:12"/>
    <n v="1462307652"/>
    <x v="3755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08T14:48:26"/>
    <n v="1478616506"/>
    <x v="375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0-13T00:07:27"/>
    <n v="1476317247"/>
    <x v="375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3-24T19:00:55"/>
    <n v="1427223655"/>
    <x v="3758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3-12T22:37:23"/>
    <n v="1426199843"/>
    <x v="3759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6-24T08:49:38"/>
    <n v="1403599778"/>
    <x v="3760"/>
    <b v="0"/>
    <n v="94"/>
    <b v="1"/>
    <s v="theater/musical"/>
    <n v="106.7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05T02:40:21"/>
    <n v="1409884821"/>
    <x v="376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4-12-16T19:39:40"/>
    <n v="1418758780"/>
    <x v="3762"/>
    <b v="0"/>
    <n v="36"/>
    <b v="1"/>
    <s v="theater/musical"/>
    <n v="105.04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2-25T17:39:00"/>
    <n v="1456421940"/>
    <x v="3763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6-11T05:16:25"/>
    <n v="1433999785"/>
    <x v="3764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8-14T21:11:25"/>
    <n v="1408050685"/>
    <x v="3765"/>
    <b v="0"/>
    <n v="52"/>
    <b v="1"/>
    <s v="theater/musical"/>
    <n v="109.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6-25T20:41:37"/>
    <n v="1466887297"/>
    <x v="3766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2-20T03:22:00"/>
    <n v="1455938520"/>
    <x v="3767"/>
    <b v="0"/>
    <n v="24"/>
    <b v="1"/>
    <s v="theater/musical"/>
    <n v="128.9199999999999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6-10T23:32:12"/>
    <n v="1465601532"/>
    <x v="3768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6-27T15:19:29"/>
    <n v="1467040769"/>
    <x v="3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4-27T00:54:35"/>
    <n v="1461718475"/>
    <x v="3770"/>
    <b v="0"/>
    <n v="71"/>
    <b v="1"/>
    <s v="theater/musical"/>
    <n v="110.9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6-12T12:50:06"/>
    <n v="1434113406"/>
    <x v="3514"/>
    <b v="0"/>
    <n v="10"/>
    <b v="1"/>
    <s v="theater/musical"/>
    <n v="100.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1-25T16:41:59"/>
    <n v="1448469719"/>
    <x v="3771"/>
    <b v="0"/>
    <n v="1"/>
    <b v="0"/>
    <s v="theater/musical"/>
    <n v="0.67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5-14T19:10:18"/>
    <n v="1431630618"/>
    <x v="3772"/>
    <b v="0"/>
    <n v="4"/>
    <b v="0"/>
    <s v="theater/musical"/>
    <n v="3.2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0-23T16:00:23"/>
    <n v="1477238423"/>
    <x v="3773"/>
    <b v="0"/>
    <n v="0"/>
    <b v="0"/>
    <s v="theater/musical"/>
    <n v="0"/>
    <s v="No pledges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5-07T16:36:32"/>
    <n v="1399480592"/>
    <x v="3774"/>
    <b v="0"/>
    <n v="0"/>
    <b v="0"/>
    <s v="theater/musical"/>
    <n v="0"/>
    <s v="No pledges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6-15T10:43:42"/>
    <n v="1434365022"/>
    <x v="3775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1-25T22:32:09"/>
    <n v="1416954729"/>
    <x v="3776"/>
    <b v="0"/>
    <n v="24"/>
    <b v="0"/>
    <s v="theater/musical"/>
    <n v="59.6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5-08T13:55:54"/>
    <n v="1431093354"/>
    <x v="3777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7-16T10:28:10"/>
    <n v="1437042490"/>
    <x v="3778"/>
    <b v="0"/>
    <n v="2"/>
    <b v="0"/>
    <s v="theater/musical"/>
    <n v="1.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6-11-15T00:42:36"/>
    <n v="1479170556"/>
    <x v="3779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3-21T21:09:25"/>
    <n v="1426972165"/>
    <x v="3780"/>
    <b v="0"/>
    <n v="37"/>
    <b v="0"/>
    <s v="theater/musical"/>
    <n v="89.6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7-11T17:20:48"/>
    <n v="1405099248"/>
    <x v="3781"/>
    <b v="0"/>
    <n v="5"/>
    <b v="0"/>
    <s v="theater/musical"/>
    <n v="1.46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2-10T22:20:43"/>
    <n v="1455142843"/>
    <x v="3782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4-12-09T17:41:23"/>
    <n v="1418146883"/>
    <x v="37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4-12-02T16:13:36"/>
    <n v="1417536816"/>
    <x v="3784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09-22T03:01:46"/>
    <n v="1442890906"/>
    <x v="3785"/>
    <b v="0"/>
    <n v="0"/>
    <b v="0"/>
    <s v="theater/musical"/>
    <n v="0"/>
    <s v="No pledges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2-03T23:19:28"/>
    <n v="1454541568"/>
    <x v="3786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6-06T00:13:44"/>
    <n v="1465172024"/>
    <x v="3787"/>
    <b v="0"/>
    <n v="0"/>
    <b v="0"/>
    <s v="theater/musical"/>
    <n v="0"/>
    <s v="No pledges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7-29T21:17:20"/>
    <n v="1406668640"/>
    <x v="3788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09T06:13:01"/>
    <n v="1402294381"/>
    <x v="3789"/>
    <b v="0"/>
    <n v="1"/>
    <b v="0"/>
    <s v="theater/musical"/>
    <n v="7.0000000000000007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3-27T21:48:59"/>
    <n v="1427492939"/>
    <x v="3790"/>
    <b v="0"/>
    <n v="9"/>
    <b v="0"/>
    <s v="theater/musical"/>
    <n v="30.3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2-24T10:53:39"/>
    <n v="1424775219"/>
    <x v="3791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6-10T12:38:27"/>
    <n v="1402403907"/>
    <x v="3792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2-19T20:22:38"/>
    <n v="1424377358"/>
    <x v="3793"/>
    <b v="0"/>
    <n v="26"/>
    <b v="1"/>
    <s v="theater/plays"/>
    <n v="121.7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4-27T15:02:53"/>
    <n v="1461769373"/>
    <x v="3794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4-15T18:01:48"/>
    <n v="1429120908"/>
    <x v="2551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5-07T06:37:01"/>
    <n v="1462603021"/>
    <x v="3795"/>
    <b v="0"/>
    <n v="27"/>
    <b v="1"/>
    <s v="theater/plays"/>
    <n v="100.95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2-23T21:41:52"/>
    <n v="1424727712"/>
    <x v="3532"/>
    <b v="0"/>
    <n v="34"/>
    <b v="1"/>
    <s v="theater/plays"/>
    <n v="140.1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7-22T06:14:17"/>
    <n v="1437545657"/>
    <x v="3796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6-17T16:33:43"/>
    <n v="1403022823"/>
    <x v="3797"/>
    <b v="0"/>
    <n v="37"/>
    <b v="1"/>
    <s v="theater/plays"/>
    <n v="119.2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07T16:43:36"/>
    <n v="1444236216"/>
    <x v="3798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2-10T20:13:02"/>
    <n v="1423599182"/>
    <x v="3799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6-29T05:01:44"/>
    <n v="1435554104"/>
    <x v="3800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6-05T15:38:37"/>
    <n v="1433518717"/>
    <x v="3801"/>
    <b v="0"/>
    <n v="20"/>
    <b v="1"/>
    <s v="theater/plays"/>
    <n v="143.3300000000000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5-12-03T04:20:07"/>
    <n v="1449116407"/>
    <x v="3802"/>
    <b v="0"/>
    <n v="46"/>
    <b v="1"/>
    <s v="theater/plays"/>
    <n v="104.5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5-11-21T20:06:57"/>
    <n v="1448136417"/>
    <x v="3803"/>
    <b v="0"/>
    <n v="76"/>
    <b v="1"/>
    <s v="theater/plays"/>
    <n v="110.02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6-15T21:50:44"/>
    <n v="1434405044"/>
    <x v="380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7-20T15:01:43"/>
    <n v="1469026903"/>
    <x v="3805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5-27T01:40:14"/>
    <n v="1432690814"/>
    <x v="3806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4-07T10:09:54"/>
    <n v="1428401394"/>
    <x v="3807"/>
    <b v="0"/>
    <n v="26"/>
    <b v="1"/>
    <s v="theater/plays"/>
    <n v="119.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1-30T22:16:41"/>
    <n v="1422656201"/>
    <x v="3808"/>
    <b v="0"/>
    <n v="65"/>
    <b v="1"/>
    <s v="theater/plays"/>
    <n v="152.66999999999999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1-01T12:39:47"/>
    <n v="1414845587"/>
    <x v="3809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11T20:46:11"/>
    <n v="1470948371"/>
    <x v="3810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13T17:46:51"/>
    <n v="1463161611"/>
    <x v="38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0-15T20:22:25"/>
    <n v="1413404545"/>
    <x v="3812"/>
    <b v="0"/>
    <n v="9"/>
    <b v="1"/>
    <s v="theater/plays"/>
    <n v="106.02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1-06T02:45:35"/>
    <n v="1452048335"/>
    <x v="3813"/>
    <b v="0"/>
    <n v="9"/>
    <b v="1"/>
    <s v="theater/plays"/>
    <n v="104.67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1-20T20:56:12"/>
    <n v="1416516972"/>
    <x v="3814"/>
    <b v="0"/>
    <n v="20"/>
    <b v="1"/>
    <s v="theater/plays"/>
    <n v="116.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5-19T10:41:07"/>
    <n v="1432032067"/>
    <x v="3815"/>
    <b v="0"/>
    <n v="57"/>
    <b v="1"/>
    <s v="theater/plays"/>
    <n v="109.0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3-31T22:36:48"/>
    <n v="1459463808"/>
    <x v="3816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7-02T22:14:12"/>
    <n v="1467497652"/>
    <x v="3817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5-28T18:22:38"/>
    <n v="1432837358"/>
    <x v="381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4-22T17:03:29"/>
    <n v="1429722209"/>
    <x v="3819"/>
    <b v="0"/>
    <n v="100"/>
    <b v="1"/>
    <s v="theater/plays"/>
    <n v="100.82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5-31T03:25:24"/>
    <n v="1433042724"/>
    <x v="3820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03T16:50:29"/>
    <n v="1457023829"/>
    <x v="3821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5-21T18:51:27"/>
    <n v="1400698287"/>
    <x v="3822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4-11T11:50:52"/>
    <n v="1397217052"/>
    <x v="3823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07T01:44:24"/>
    <n v="1399427064"/>
    <x v="382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5-07T14:48:54"/>
    <n v="1399474134"/>
    <x v="3825"/>
    <b v="1"/>
    <n v="50"/>
    <b v="0"/>
    <s v="theater/plays"/>
    <n v="41.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09-01T15:02:54"/>
    <n v="1441119774"/>
    <x v="3826"/>
    <b v="1"/>
    <n v="12"/>
    <b v="0"/>
    <s v="theater/plays"/>
    <n v="2.11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09-03T05:19:02"/>
    <n v="1409721542"/>
    <x v="3827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6-04T05:23:11"/>
    <n v="1433395391"/>
    <x v="3828"/>
    <b v="1"/>
    <n v="9"/>
    <b v="0"/>
    <s v="theater/plays"/>
    <n v="16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09-18T19:36:29"/>
    <n v="1442604989"/>
    <x v="3829"/>
    <b v="1"/>
    <n v="43"/>
    <b v="0"/>
    <s v="theater/plays"/>
    <n v="16.3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5-12T18:24:44"/>
    <n v="1431455084"/>
    <x v="3830"/>
    <b v="1"/>
    <n v="28"/>
    <b v="0"/>
    <s v="theater/plays"/>
    <n v="7.0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02T02:59:03"/>
    <n v="1417489143"/>
    <x v="3831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6-17T10:32:59"/>
    <n v="1434537179"/>
    <x v="3832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02T04:34:36"/>
    <n v="1425270876"/>
    <x v="3833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7-28T20:09:38"/>
    <n v="1406578178"/>
    <x v="3834"/>
    <b v="0"/>
    <n v="2"/>
    <b v="0"/>
    <s v="theater/plays"/>
    <n v="0.03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4-09T21:14:18"/>
    <n v="1428614058"/>
    <x v="3835"/>
    <b v="0"/>
    <n v="20"/>
    <b v="0"/>
    <s v="theater/plays"/>
    <n v="16.2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2-24T23:17:51"/>
    <n v="1424819871"/>
    <x v="3836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2-06T17:50:03"/>
    <n v="1423245003"/>
    <x v="3837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7-09T17:41:30"/>
    <n v="1404927690"/>
    <x v="3838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04T10:20:44"/>
    <n v="1430734844"/>
    <x v="3839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5-30T21:26:47"/>
    <n v="1401485207"/>
    <x v="3840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7-13T15:51:50"/>
    <n v="1405266710"/>
    <x v="3841"/>
    <b v="0"/>
    <n v="13"/>
    <b v="0"/>
    <s v="theater/plays"/>
    <n v="17.670000000000002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0-02T14:09:37"/>
    <n v="1412258977"/>
    <x v="3842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8-29T06:15:56"/>
    <n v="1472451356"/>
    <x v="3843"/>
    <b v="0"/>
    <n v="1"/>
    <b v="0"/>
    <s v="theater/plays"/>
    <n v="0.0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09-06T15:11:45"/>
    <n v="1441552305"/>
    <x v="3844"/>
    <b v="0"/>
    <n v="0"/>
    <b v="0"/>
    <s v="theater/plays"/>
    <n v="0"/>
    <s v="No pledge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0-18T21:24:14"/>
    <n v="1445203454"/>
    <x v="3845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7-21T15:38:18"/>
    <n v="1405957098"/>
    <x v="3846"/>
    <b v="0"/>
    <n v="14"/>
    <b v="0"/>
    <s v="theater/plays"/>
    <n v="26.94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2-02T22:43:41"/>
    <n v="1454453021"/>
    <x v="3847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5-19T19:32:19"/>
    <n v="1463686339"/>
    <x v="3848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8-14T15:50:05"/>
    <n v="1408031405"/>
    <x v="3849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2-12T17:23:12"/>
    <n v="1423761792"/>
    <x v="3850"/>
    <b v="0"/>
    <n v="15"/>
    <b v="0"/>
    <s v="theater/musical"/>
    <n v="3.45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6-03T04:07:58"/>
    <n v="1401768478"/>
    <x v="3851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1-28T18:44:10"/>
    <n v="1485629050"/>
    <x v="3852"/>
    <b v="0"/>
    <n v="3"/>
    <b v="0"/>
    <s v="theater/musical"/>
    <n v="2.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6-25T03:29:56"/>
    <n v="1435202996"/>
    <x v="3853"/>
    <b v="0"/>
    <n v="0"/>
    <b v="0"/>
    <s v="theater/musical"/>
    <n v="0"/>
    <s v="No pledges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09-08T16:42:15"/>
    <n v="1441730535"/>
    <x v="3854"/>
    <b v="0"/>
    <n v="0"/>
    <b v="0"/>
    <s v="theater/musical"/>
    <n v="0"/>
    <s v="No pledges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03T00:23:42"/>
    <n v="1420244622"/>
    <x v="3855"/>
    <b v="0"/>
    <n v="0"/>
    <b v="0"/>
    <s v="theater/musical"/>
    <n v="0"/>
    <s v="No pledges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2T08:19:25"/>
    <n v="1472804365"/>
    <x v="3856"/>
    <b v="0"/>
    <n v="0"/>
    <b v="0"/>
    <s v="theater/musical"/>
    <n v="0"/>
    <s v="No pledges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1-03T14:58:48"/>
    <n v="1451833128"/>
    <x v="3857"/>
    <b v="0"/>
    <n v="46"/>
    <b v="0"/>
    <s v="theater/musical"/>
    <n v="52.7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1-08T16:15:52"/>
    <n v="1478621752"/>
    <x v="3858"/>
    <b v="0"/>
    <n v="14"/>
    <b v="0"/>
    <s v="theater/musical"/>
    <n v="4.96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5-30T19:39:06"/>
    <n v="1433014746"/>
    <x v="3859"/>
    <b v="0"/>
    <n v="1"/>
    <b v="0"/>
    <s v="theater/musical"/>
    <n v="0.06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4-12-26T20:39:56"/>
    <n v="1419626396"/>
    <x v="3860"/>
    <b v="0"/>
    <n v="0"/>
    <b v="0"/>
    <s v="theater/musical"/>
    <n v="0"/>
    <s v="No pledges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6-25T19:33:40"/>
    <n v="1403724820"/>
    <x v="3792"/>
    <b v="0"/>
    <n v="17"/>
    <b v="0"/>
    <s v="theater/musical"/>
    <n v="13.07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1-21T00:26:39"/>
    <n v="1484958399"/>
    <x v="386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04T23:36:10"/>
    <n v="1451950570"/>
    <x v="3862"/>
    <b v="0"/>
    <n v="0"/>
    <b v="0"/>
    <s v="theater/musical"/>
    <n v="0"/>
    <s v="No pledges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8-03T14:27:49"/>
    <n v="1407076069"/>
    <x v="3863"/>
    <b v="0"/>
    <n v="0"/>
    <b v="0"/>
    <s v="theater/musical"/>
    <n v="0"/>
    <s v="No pledges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02T18:59:52"/>
    <n v="1425322792"/>
    <x v="3864"/>
    <b v="0"/>
    <n v="0"/>
    <b v="0"/>
    <s v="theater/musical"/>
    <n v="0"/>
    <s v="No pledges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4-09T22:49:51"/>
    <n v="1460242191"/>
    <x v="3865"/>
    <b v="0"/>
    <n v="0"/>
    <b v="0"/>
    <s v="theater/musical"/>
    <n v="0"/>
    <s v="No pledges"/>
    <x v="1"/>
    <s v="musical"/>
  </r>
  <r>
    <n v="3886"/>
    <s v="a (Canceled)"/>
    <n v="1"/>
    <n v="10000"/>
    <n v="0"/>
    <x v="1"/>
    <s v="AU"/>
    <s v="AUD"/>
    <n v="1418275702"/>
    <d v="2014-11-11T05:28:22"/>
    <n v="1415683702"/>
    <x v="3866"/>
    <b v="0"/>
    <n v="0"/>
    <b v="0"/>
    <s v="theater/musical"/>
    <n v="0"/>
    <s v="No pledges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3-16T20:35:29"/>
    <n v="1426538129"/>
    <x v="3867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1-27T13:05:58"/>
    <n v="1485522358"/>
    <x v="386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4-12-04T00:07:10"/>
    <n v="1417651630"/>
    <x v="3869"/>
    <b v="0"/>
    <n v="9"/>
    <b v="0"/>
    <s v="theater/plays"/>
    <n v="1.48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6-16T18:12:24"/>
    <n v="1434478344"/>
    <x v="3870"/>
    <b v="0"/>
    <n v="8"/>
    <b v="0"/>
    <s v="theater/plays"/>
    <n v="16.82999999999999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2-21T03:10:44"/>
    <n v="1424488244"/>
    <x v="3871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16T15:39:17"/>
    <n v="1408203557"/>
    <x v="3872"/>
    <b v="0"/>
    <n v="0"/>
    <b v="0"/>
    <s v="theater/plays"/>
    <n v="0"/>
    <s v="No pledge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5-20T15:47:20"/>
    <n v="1400600840"/>
    <x v="3873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1-05T23:00:12"/>
    <n v="1478386812"/>
    <x v="3874"/>
    <b v="0"/>
    <n v="11"/>
    <b v="0"/>
    <s v="theater/plays"/>
    <n v="3.4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1-28T06:00:18"/>
    <n v="1422424818"/>
    <x v="387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03T04:36:18"/>
    <n v="1401770178"/>
    <x v="3876"/>
    <b v="0"/>
    <n v="4"/>
    <b v="0"/>
    <s v="theater/plays"/>
    <n v="10.6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4-12-09T20:58:03"/>
    <n v="1418158683"/>
    <x v="3877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7-08T11:34:30"/>
    <n v="1436355270"/>
    <x v="3878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7-23T18:36:01"/>
    <n v="1406140561"/>
    <x v="387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5-12T02:13:11"/>
    <n v="1431396791"/>
    <x v="388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1-09T19:49:59"/>
    <n v="1447098599"/>
    <x v="3881"/>
    <b v="0"/>
    <n v="1"/>
    <b v="0"/>
    <s v="theater/plays"/>
    <n v="0.8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0-20T11:14:02"/>
    <n v="1476962042"/>
    <x v="3882"/>
    <b v="0"/>
    <n v="31"/>
    <b v="0"/>
    <s v="theater/plays"/>
    <n v="48.83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7-01T00:16:05"/>
    <n v="1435709765"/>
    <x v="3883"/>
    <b v="0"/>
    <n v="0"/>
    <b v="0"/>
    <s v="theater/plays"/>
    <n v="0"/>
    <s v="No pledge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01T05:30:00"/>
    <n v="1427866200"/>
    <x v="388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4-30T14:58:23"/>
    <n v="1430405903"/>
    <x v="3885"/>
    <b v="0"/>
    <n v="7"/>
    <b v="0"/>
    <s v="theater/plays"/>
    <n v="11.5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5-19T22:01:33"/>
    <n v="1432072893"/>
    <x v="3886"/>
    <b v="0"/>
    <n v="16"/>
    <b v="0"/>
    <s v="theater/plays"/>
    <n v="67.3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09-24T19:40:06"/>
    <n v="1411587606"/>
    <x v="3887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14T03:14:56"/>
    <n v="1405307696"/>
    <x v="3888"/>
    <b v="0"/>
    <n v="4"/>
    <b v="0"/>
    <s v="theater/plays"/>
    <n v="8.67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8-12T08:37:22"/>
    <n v="1407832642"/>
    <x v="3889"/>
    <b v="0"/>
    <n v="4"/>
    <b v="0"/>
    <s v="theater/plays"/>
    <n v="0.2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8-08T18:09:57"/>
    <n v="1439057397"/>
    <x v="3890"/>
    <b v="0"/>
    <n v="3"/>
    <b v="0"/>
    <s v="theater/plays"/>
    <n v="3.08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0-27T19:29:37"/>
    <n v="1414438177"/>
    <x v="3891"/>
    <b v="0"/>
    <n v="36"/>
    <b v="0"/>
    <s v="theater/plays"/>
    <n v="37.40999999999999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2-24T06:28:50"/>
    <n v="1424759330"/>
    <x v="3892"/>
    <b v="0"/>
    <n v="1"/>
    <b v="0"/>
    <s v="theater/plays"/>
    <n v="0.0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0-31T05:04:09"/>
    <n v="1446267849"/>
    <x v="389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4-20T19:39:16"/>
    <n v="1429558756"/>
    <x v="3894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5-02T23:38:29"/>
    <n v="1462232309"/>
    <x v="3895"/>
    <b v="0"/>
    <n v="1"/>
    <b v="0"/>
    <s v="theater/plays"/>
    <n v="0.3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5-04T11:19:12"/>
    <n v="1462360752"/>
    <x v="3896"/>
    <b v="0"/>
    <n v="0"/>
    <b v="0"/>
    <s v="theater/plays"/>
    <n v="0"/>
    <s v="No pledge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8-12T12:39:21"/>
    <n v="1407847161"/>
    <x v="3897"/>
    <b v="0"/>
    <n v="1"/>
    <b v="0"/>
    <s v="theater/plays"/>
    <n v="0.28999999999999998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7-23T15:57:03"/>
    <n v="1406131023"/>
    <x v="389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5-12-20T16:26:13"/>
    <n v="1450628773"/>
    <x v="3899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0-14T09:17:40"/>
    <n v="1476436660"/>
    <x v="390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14T13:00:55"/>
    <n v="1413291655"/>
    <x v="3901"/>
    <b v="0"/>
    <n v="0"/>
    <b v="0"/>
    <s v="theater/plays"/>
    <n v="0"/>
    <s v="No pledge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1-16T18:26:50"/>
    <n v="1421432810"/>
    <x v="3902"/>
    <b v="0"/>
    <n v="6"/>
    <b v="0"/>
    <s v="theater/plays"/>
    <n v="8.13000000000000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3-12T23:31:11"/>
    <n v="1426203071"/>
    <x v="3903"/>
    <b v="0"/>
    <n v="17"/>
    <b v="0"/>
    <s v="theater/plays"/>
    <n v="12.03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5-27T23:02:02"/>
    <n v="1401231722"/>
    <x v="3904"/>
    <b v="0"/>
    <n v="40"/>
    <b v="0"/>
    <s v="theater/plays"/>
    <n v="15.2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6-30T20:53:59"/>
    <n v="1404161639"/>
    <x v="390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1-27T02:02:28"/>
    <n v="1417053748"/>
    <x v="390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7-10T06:25:04"/>
    <n v="1404973504"/>
    <x v="390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09-18T16:23:47"/>
    <n v="1442593427"/>
    <x v="3908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8-19T19:51:05"/>
    <n v="1471636265"/>
    <x v="3909"/>
    <b v="0"/>
    <n v="14"/>
    <b v="0"/>
    <s v="theater/plays"/>
    <n v="2.27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3-04T08:07:48"/>
    <n v="1457078868"/>
    <x v="3910"/>
    <b v="0"/>
    <n v="0"/>
    <b v="0"/>
    <s v="theater/plays"/>
    <n v="0"/>
    <s v="No pledge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8-12T03:38:27"/>
    <n v="1439350707"/>
    <x v="3911"/>
    <b v="0"/>
    <n v="0"/>
    <b v="0"/>
    <s v="theater/plays"/>
    <n v="0"/>
    <s v="No pledge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2-15T04:02:44"/>
    <n v="1455508964"/>
    <x v="3912"/>
    <b v="0"/>
    <n v="1"/>
    <b v="0"/>
    <s v="theater/plays"/>
    <n v="0.0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6-17T23:14:22"/>
    <n v="1466205262"/>
    <x v="3913"/>
    <b v="0"/>
    <n v="12"/>
    <b v="0"/>
    <s v="theater/plays"/>
    <n v="15.74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08-17T16:07:19"/>
    <n v="1439827639"/>
    <x v="391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08-05T15:45:46"/>
    <n v="1438789546"/>
    <x v="3915"/>
    <b v="0"/>
    <n v="23"/>
    <b v="0"/>
    <s v="theater/plays"/>
    <n v="43.83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1-01T06:18:40"/>
    <n v="1477981120"/>
    <x v="3916"/>
    <b v="0"/>
    <n v="0"/>
    <b v="0"/>
    <s v="theater/plays"/>
    <n v="0"/>
    <s v="No pledge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6-13T15:09:20"/>
    <n v="1465830560"/>
    <x v="3917"/>
    <b v="0"/>
    <n v="10"/>
    <b v="0"/>
    <s v="theater/plays"/>
    <n v="86.1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5-27T21:44:14"/>
    <n v="1432763054"/>
    <x v="3918"/>
    <b v="0"/>
    <n v="5"/>
    <b v="0"/>
    <s v="theater/plays"/>
    <n v="12.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3T09:36:19"/>
    <n v="1412328979"/>
    <x v="391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4-11-18T11:49:11"/>
    <n v="1416311351"/>
    <x v="392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0-28T14:05:37"/>
    <n v="1414505137"/>
    <x v="3921"/>
    <b v="0"/>
    <n v="2"/>
    <b v="0"/>
    <s v="theater/plays"/>
    <n v="0.9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4-17T21:41:54"/>
    <n v="1429306914"/>
    <x v="3922"/>
    <b v="0"/>
    <n v="0"/>
    <b v="0"/>
    <s v="theater/plays"/>
    <n v="0"/>
    <s v="No pledge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0-02T18:41:08"/>
    <n v="1443811268"/>
    <x v="3923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7-28T15:54:35"/>
    <n v="1438098875"/>
    <x v="3924"/>
    <b v="0"/>
    <n v="0"/>
    <b v="0"/>
    <s v="theater/plays"/>
    <n v="0"/>
    <s v="No pledge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4-15T19:14:28"/>
    <n v="1429125268"/>
    <x v="392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1-27T20:00:22"/>
    <n v="1422388822"/>
    <x v="392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09-02T03:25:44"/>
    <n v="1472786744"/>
    <x v="3927"/>
    <b v="0"/>
    <n v="2"/>
    <b v="0"/>
    <s v="theater/plays"/>
    <n v="3.3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7-09T07:48:43"/>
    <n v="1404892123"/>
    <x v="3928"/>
    <b v="0"/>
    <n v="0"/>
    <b v="0"/>
    <s v="theater/plays"/>
    <n v="0"/>
    <s v="No pledge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1-12T02:53:41"/>
    <n v="1421031221"/>
    <x v="3929"/>
    <b v="0"/>
    <n v="32"/>
    <b v="0"/>
    <s v="theater/plays"/>
    <n v="15.77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3-10T16:51:20"/>
    <n v="1457628680"/>
    <x v="3930"/>
    <b v="0"/>
    <n v="1"/>
    <b v="0"/>
    <s v="theater/plays"/>
    <n v="0.6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3-04T19:49:02"/>
    <n v="1457120942"/>
    <x v="393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08-27T18:58:10"/>
    <n v="1440701890"/>
    <x v="3932"/>
    <b v="0"/>
    <n v="1"/>
    <b v="0"/>
    <s v="theater/plays"/>
    <n v="0.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6-29T01:09:46"/>
    <n v="1467162586"/>
    <x v="3933"/>
    <b v="0"/>
    <n v="0"/>
    <b v="0"/>
    <s v="theater/plays"/>
    <n v="0"/>
    <s v="No pledge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5-15T15:37:44"/>
    <n v="1400168264"/>
    <x v="3934"/>
    <b v="0"/>
    <n v="0"/>
    <b v="0"/>
    <s v="theater/plays"/>
    <n v="0"/>
    <s v="No pledge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0-29T20:22:21"/>
    <n v="1446150141"/>
    <x v="3935"/>
    <b v="0"/>
    <n v="8"/>
    <b v="0"/>
    <s v="theater/plays"/>
    <n v="24.29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3-28T22:22:07"/>
    <n v="1459203727"/>
    <x v="3936"/>
    <b v="0"/>
    <n v="0"/>
    <b v="0"/>
    <s v="theater/plays"/>
    <n v="0"/>
    <s v="No pledge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5-23T23:25:54"/>
    <n v="1464045954"/>
    <x v="3937"/>
    <b v="0"/>
    <n v="1"/>
    <b v="0"/>
    <s v="theater/plays"/>
    <n v="0.0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6-26T22:48:32"/>
    <n v="1403822912"/>
    <x v="3938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8-29T18:55:56"/>
    <n v="1409338556"/>
    <x v="3939"/>
    <b v="0"/>
    <n v="12"/>
    <b v="0"/>
    <s v="theater/plays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5-12-04T20:17:36"/>
    <n v="1449260256"/>
    <x v="394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4-16T21:23:30"/>
    <n v="1397683410"/>
    <x v="394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03T14:54:54"/>
    <n v="1446562494"/>
    <x v="3942"/>
    <b v="0"/>
    <n v="3"/>
    <b v="0"/>
    <s v="theater/plays"/>
    <n v="3.2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0-19T03:41:57"/>
    <n v="1445226117"/>
    <x v="3943"/>
    <b v="0"/>
    <n v="0"/>
    <b v="0"/>
    <s v="theater/plays"/>
    <n v="0"/>
    <s v="No pledge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2-18T17:19:46"/>
    <n v="1424279986"/>
    <x v="394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2-14T05:39:40"/>
    <n v="1455428380"/>
    <x v="3945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6-11T17:04:38"/>
    <n v="1402506278"/>
    <x v="394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2-04T06:58:27"/>
    <n v="1486191507"/>
    <x v="3947"/>
    <b v="0"/>
    <n v="10"/>
    <b v="0"/>
    <s v="theater/plays"/>
    <n v="24.12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3-23T19:34:33"/>
    <n v="1458761673"/>
    <x v="3948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19T20:30:46"/>
    <n v="1471638646"/>
    <x v="3949"/>
    <b v="0"/>
    <n v="6"/>
    <b v="0"/>
    <s v="theater/plays"/>
    <n v="7.4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3-18T20:43:31"/>
    <n v="1458333811"/>
    <x v="3950"/>
    <b v="0"/>
    <n v="2"/>
    <b v="0"/>
    <s v="theater/plays"/>
    <n v="7.0000000000000007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6-21T12:52:06"/>
    <n v="1403355126"/>
    <x v="3951"/>
    <b v="0"/>
    <n v="6"/>
    <b v="0"/>
    <s v="theater/plays"/>
    <n v="0.9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4-12-08T01:37:14"/>
    <n v="1418002634"/>
    <x v="3952"/>
    <b v="0"/>
    <n v="8"/>
    <b v="0"/>
    <s v="theater/plays"/>
    <n v="21.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4-09T16:25:10"/>
    <n v="1460219110"/>
    <x v="3953"/>
    <b v="0"/>
    <n v="37"/>
    <b v="0"/>
    <s v="theater/plays"/>
    <n v="78.09999999999999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5-03T13:07:28"/>
    <n v="1462280848"/>
    <x v="395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6-13T20:48:18"/>
    <n v="1465850898"/>
    <x v="3955"/>
    <b v="0"/>
    <n v="0"/>
    <b v="0"/>
    <s v="theater/plays"/>
    <n v="0"/>
    <s v="No pledge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7-10T20:36:01"/>
    <n v="1405024561"/>
    <x v="3956"/>
    <b v="0"/>
    <n v="10"/>
    <b v="0"/>
    <s v="theater/plays"/>
    <n v="47.6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6-22T18:55:32"/>
    <n v="1466621732"/>
    <x v="3957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4-12-02T15:25:53"/>
    <n v="1417533953"/>
    <x v="395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06T21:40:57"/>
    <n v="1425678057"/>
    <x v="3959"/>
    <b v="0"/>
    <n v="6"/>
    <b v="0"/>
    <s v="theater/plays"/>
    <n v="1.8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6-05T14:22:27"/>
    <n v="1401978147"/>
    <x v="396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5-18T04:19:09"/>
    <n v="1463545149"/>
    <x v="3961"/>
    <b v="0"/>
    <n v="7"/>
    <b v="0"/>
    <s v="theater/plays"/>
    <n v="4.08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5-08T19:26:20"/>
    <n v="1431113180"/>
    <x v="396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4-18T20:52:36"/>
    <n v="1397854356"/>
    <x v="3963"/>
    <b v="0"/>
    <n v="46"/>
    <b v="0"/>
    <s v="theater/plays"/>
    <n v="34.799999999999997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0-08T23:07:24"/>
    <n v="1412809644"/>
    <x v="3964"/>
    <b v="0"/>
    <n v="10"/>
    <b v="0"/>
    <s v="theater/plays"/>
    <n v="6.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1-30T16:58:40"/>
    <n v="1454173120"/>
    <x v="3965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4-07T13:09:54"/>
    <n v="1460034594"/>
    <x v="3966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06T22:11:30"/>
    <n v="1399414290"/>
    <x v="3967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14T01:56:53"/>
    <n v="1439517413"/>
    <x v="3968"/>
    <b v="0"/>
    <n v="4"/>
    <b v="0"/>
    <s v="theater/plays"/>
    <n v="2.1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0-09T17:59:41"/>
    <n v="1444413581"/>
    <x v="3969"/>
    <b v="0"/>
    <n v="0"/>
    <b v="0"/>
    <s v="theater/plays"/>
    <n v="0"/>
    <s v="No pledge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2-01T16:08:13"/>
    <n v="1454342893"/>
    <x v="3970"/>
    <b v="0"/>
    <n v="3"/>
    <b v="0"/>
    <s v="theater/plays"/>
    <n v="4.18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01T15:28:02"/>
    <n v="1430494082"/>
    <x v="397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0-12T22:34:19"/>
    <n v="1444689259"/>
    <x v="3972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4-13T20:45:12"/>
    <n v="1428957912"/>
    <x v="3973"/>
    <b v="0"/>
    <n v="1"/>
    <b v="0"/>
    <s v="theater/plays"/>
    <n v="0.0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6-19T09:21:30"/>
    <n v="1403169690"/>
    <x v="397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1-15T16:24:37"/>
    <n v="1421339077"/>
    <x v="397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07T06:24:24"/>
    <n v="1415341464"/>
    <x v="3976"/>
    <b v="0"/>
    <n v="17"/>
    <b v="0"/>
    <s v="theater/plays"/>
    <n v="16.5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3-06T09:23:41"/>
    <n v="1425633821"/>
    <x v="3977"/>
    <b v="0"/>
    <n v="0"/>
    <b v="0"/>
    <s v="theater/plays"/>
    <n v="0"/>
    <s v="No pledge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2-26T23:07:06"/>
    <n v="1424992026"/>
    <x v="3978"/>
    <b v="0"/>
    <n v="12"/>
    <b v="0"/>
    <s v="theater/plays"/>
    <n v="57.2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7-22T19:53:18"/>
    <n v="1406058798"/>
    <x v="3979"/>
    <b v="0"/>
    <n v="14"/>
    <b v="0"/>
    <s v="theater/plays"/>
    <n v="16.510000000000002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d v="2016-03-08T15:29:18"/>
    <n v="1457450958"/>
    <x v="3980"/>
    <b v="0"/>
    <n v="1"/>
    <b v="0"/>
    <s v="theater/plays"/>
    <n v="0.1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2-09T23:08:28"/>
    <n v="1486681708"/>
    <x v="174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8-28T01:02:41"/>
    <n v="1409187761"/>
    <x v="398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1-16T14:05:47"/>
    <n v="1421417147"/>
    <x v="3982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09-08T03:54:17"/>
    <n v="1410148457"/>
    <x v="3983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08-21T19:23:05"/>
    <n v="1408648985"/>
    <x v="3984"/>
    <b v="0"/>
    <n v="2"/>
    <b v="0"/>
    <s v="theater/plays"/>
    <n v="1.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1-22T18:33:07"/>
    <n v="1453487587"/>
    <x v="3985"/>
    <b v="0"/>
    <n v="1"/>
    <b v="0"/>
    <s v="theater/plays"/>
    <n v="0.0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7-28T18:33:01"/>
    <n v="1406572381"/>
    <x v="3986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6-22T23:08:27"/>
    <n v="1435014507"/>
    <x v="398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7-31T16:49:20"/>
    <n v="1406825360"/>
    <x v="3988"/>
    <b v="0"/>
    <n v="3"/>
    <b v="0"/>
    <s v="theater/plays"/>
    <n v="3.89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09T18:29:26"/>
    <n v="1412879366"/>
    <x v="3989"/>
    <b v="0"/>
    <n v="38"/>
    <b v="0"/>
    <s v="theater/plays"/>
    <n v="24.19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4-12-29T13:04:38"/>
    <n v="1419858278"/>
    <x v="3990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4-02T13:04:09"/>
    <n v="1427979849"/>
    <x v="3991"/>
    <b v="0"/>
    <n v="0"/>
    <b v="0"/>
    <s v="theater/plays"/>
    <n v="0"/>
    <s v="No pledge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1-17T07:13:43"/>
    <n v="1421478823"/>
    <x v="3992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2-19T05:54:29"/>
    <n v="1455861269"/>
    <x v="3993"/>
    <b v="0"/>
    <n v="0"/>
    <b v="0"/>
    <s v="theater/plays"/>
    <n v="0"/>
    <s v="No pledge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6-19T18:44:23"/>
    <n v="1434739463"/>
    <x v="3994"/>
    <b v="0"/>
    <n v="1"/>
    <b v="0"/>
    <s v="theater/plays"/>
    <n v="0.0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8-18T20:56:40"/>
    <n v="1408395400"/>
    <x v="3995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8-05T16:07:54"/>
    <n v="1407254874"/>
    <x v="3996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09-07T21:51:48"/>
    <n v="1473285108"/>
    <x v="3997"/>
    <b v="0"/>
    <n v="4"/>
    <b v="0"/>
    <s v="theater/plays"/>
    <n v="8.67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2-17T16:13:16"/>
    <n v="1455725596"/>
    <x v="3998"/>
    <b v="0"/>
    <n v="4"/>
    <b v="0"/>
    <s v="theater/plays"/>
    <n v="0.8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2-22T04:34:59"/>
    <n v="1424579699"/>
    <x v="3999"/>
    <b v="0"/>
    <n v="3"/>
    <b v="0"/>
    <s v="theater/plays"/>
    <n v="16.670000000000002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08-27T21:52:38"/>
    <n v="1409176358"/>
    <x v="4000"/>
    <b v="0"/>
    <n v="2"/>
    <b v="0"/>
    <s v="theater/plays"/>
    <n v="0.8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4-12-17T14:01:07"/>
    <n v="1418824867"/>
    <x v="4001"/>
    <b v="0"/>
    <n v="197"/>
    <b v="0"/>
    <s v="theater/plays"/>
    <n v="69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2-08T23:59:23"/>
    <n v="1454975963"/>
    <x v="4002"/>
    <b v="0"/>
    <n v="0"/>
    <b v="0"/>
    <s v="theater/plays"/>
    <n v="0"/>
    <s v="No pledge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01T16:04:57"/>
    <n v="1438445097"/>
    <x v="4003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5-27T05:42:16"/>
    <n v="1432705336"/>
    <x v="4004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0-05T15:43:59"/>
    <n v="1444059839"/>
    <x v="4005"/>
    <b v="0"/>
    <n v="0"/>
    <b v="0"/>
    <s v="theater/plays"/>
    <n v="0"/>
    <s v="No pledge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02T23:18:01"/>
    <n v="1486077481"/>
    <x v="4006"/>
    <b v="0"/>
    <n v="7"/>
    <b v="0"/>
    <s v="theater/plays"/>
    <n v="7.1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5-06T22:31:40"/>
    <n v="1399415500"/>
    <x v="4007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1-14T00:36:10"/>
    <n v="1447461370"/>
    <x v="4008"/>
    <b v="0"/>
    <n v="0"/>
    <b v="0"/>
    <s v="theater/plays"/>
    <n v="0"/>
    <s v="No pledge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1-05T15:43:19"/>
    <n v="1452008599"/>
    <x v="400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0-29T14:02:44"/>
    <n v="1414591364"/>
    <x v="4010"/>
    <b v="0"/>
    <n v="0"/>
    <b v="0"/>
    <s v="theater/plays"/>
    <n v="0"/>
    <s v="No pledge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0-16T19:25:16"/>
    <n v="1445023516"/>
    <x v="4011"/>
    <b v="0"/>
    <n v="7"/>
    <b v="0"/>
    <s v="theater/plays"/>
    <n v="6.8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09-01T06:27:04"/>
    <n v="1472711224"/>
    <x v="4012"/>
    <b v="0"/>
    <n v="94"/>
    <b v="0"/>
    <s v="theater/plays"/>
    <n v="25.7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3-04T22:44:10"/>
    <n v="1425509050"/>
    <x v="4013"/>
    <b v="0"/>
    <n v="2"/>
    <b v="0"/>
    <s v="theater/plays"/>
    <n v="1.48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09-21T21:11:27"/>
    <n v="1411333887"/>
    <x v="4014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6-14T22:29:24"/>
    <n v="1402784964"/>
    <x v="4015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07T01:41:55"/>
    <n v="1462585315"/>
    <x v="4016"/>
    <b v="0"/>
    <n v="2"/>
    <b v="0"/>
    <s v="theater/plays"/>
    <n v="11.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08-18T19:10:10"/>
    <n v="1408389010"/>
    <x v="4017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0-28T16:06:07"/>
    <n v="1446048367"/>
    <x v="4018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5-20T05:33:24"/>
    <n v="1432100004"/>
    <x v="4019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7-08T11:22:34"/>
    <n v="1467976954"/>
    <x v="4020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4-12-22T02:01:04"/>
    <n v="1419213664"/>
    <x v="4021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05T22:58:45"/>
    <n v="1415228325"/>
    <x v="4022"/>
    <b v="0"/>
    <n v="0"/>
    <b v="0"/>
    <s v="theater/plays"/>
    <n v="0"/>
    <s v="No pledge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3-11T05:16:22"/>
    <n v="1426050982"/>
    <x v="4023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7-22T04:49:49"/>
    <n v="1406004589"/>
    <x v="4024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09-22T15:36:50"/>
    <n v="1411400210"/>
    <x v="4025"/>
    <b v="0"/>
    <n v="12"/>
    <b v="0"/>
    <s v="theater/plays"/>
    <n v="8.2100000000000009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4-12-18T00:32:23"/>
    <n v="1418862743"/>
    <x v="4026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3-07T12:13:07"/>
    <n v="1457352787"/>
    <x v="4027"/>
    <b v="0"/>
    <n v="91"/>
    <b v="0"/>
    <s v="theater/plays"/>
    <n v="17.649999999999999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6-14T23:00:15"/>
    <n v="1434322815"/>
    <x v="4028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09-23T15:16:31"/>
    <n v="1411485391"/>
    <x v="4029"/>
    <b v="0"/>
    <n v="1"/>
    <b v="0"/>
    <s v="theater/plays"/>
    <n v="7.0000000000000007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2T19:26:37"/>
    <n v="1399058797"/>
    <x v="4030"/>
    <b v="0"/>
    <n v="0"/>
    <b v="0"/>
    <s v="theater/plays"/>
    <n v="0"/>
    <s v="No pledge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08-14T21:05:16"/>
    <n v="1408050316"/>
    <x v="4031"/>
    <b v="0"/>
    <n v="13"/>
    <b v="0"/>
    <s v="theater/plays"/>
    <n v="37.53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0-16T16:33:48"/>
    <n v="1413477228"/>
    <x v="4032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8-31T20:11:25"/>
    <n v="1472674285"/>
    <x v="4033"/>
    <b v="0"/>
    <n v="0"/>
    <b v="0"/>
    <s v="theater/plays"/>
    <n v="0"/>
    <s v="No pledge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5-20T15:33:51"/>
    <n v="1400600031"/>
    <x v="4034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6-13T22:23:59"/>
    <n v="1465856639"/>
    <x v="4035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02T23:14:40"/>
    <n v="1446506080"/>
    <x v="4036"/>
    <b v="0"/>
    <n v="6"/>
    <b v="0"/>
    <s v="theater/plays"/>
    <n v="22.14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17T01:27:24"/>
    <n v="1458178044"/>
    <x v="3268"/>
    <b v="0"/>
    <n v="4"/>
    <b v="0"/>
    <s v="theater/plays"/>
    <n v="2.5299999999999998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8-15T15:22:32"/>
    <n v="1408116152"/>
    <x v="4037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5-20T16:40:56"/>
    <n v="1400604056"/>
    <x v="4038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2-21T03:23:43"/>
    <n v="1456025023"/>
    <x v="4039"/>
    <b v="0"/>
    <n v="0"/>
    <b v="0"/>
    <s v="theater/plays"/>
    <n v="0"/>
    <s v="No pledge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6-02T17:44:28"/>
    <n v="1464889468"/>
    <x v="4040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5-28T16:21:24"/>
    <n v="1401294084"/>
    <x v="4041"/>
    <b v="0"/>
    <n v="9"/>
    <b v="0"/>
    <s v="theater/plays"/>
    <n v="1.4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3-30T14:07:06"/>
    <n v="1427724426"/>
    <x v="4042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7-13T22:50:11"/>
    <n v="1405291811"/>
    <x v="4043"/>
    <b v="0"/>
    <n v="4"/>
    <b v="0"/>
    <s v="theater/plays"/>
    <n v="0.68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4-19T00:56:28"/>
    <n v="1461027388"/>
    <x v="4044"/>
    <b v="0"/>
    <n v="1"/>
    <b v="0"/>
    <s v="theater/plays"/>
    <n v="0.17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8-19T02:49:10"/>
    <n v="1439952550"/>
    <x v="4045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6-12-14T23:07:35"/>
    <n v="1481756855"/>
    <x v="4046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1-18T15:52:36"/>
    <n v="1421596356"/>
    <x v="4047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1-27T16:00:20"/>
    <n v="1422374420"/>
    <x v="4048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1-26T19:18:51"/>
    <n v="1480187931"/>
    <x v="4049"/>
    <b v="0"/>
    <n v="0"/>
    <b v="0"/>
    <s v="theater/plays"/>
    <n v="0"/>
    <s v="No pledge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6-22T18:35:11"/>
    <n v="1403462111"/>
    <x v="4050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3-15T08:17:06"/>
    <n v="1426407426"/>
    <x v="4051"/>
    <b v="0"/>
    <n v="2"/>
    <b v="0"/>
    <s v="theater/plays"/>
    <n v="1.0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0-06T13:16:15"/>
    <n v="1444137375"/>
    <x v="4052"/>
    <b v="0"/>
    <n v="21"/>
    <b v="0"/>
    <s v="theater/plays"/>
    <n v="26.73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5-20T01:06:09"/>
    <n v="1400547969"/>
    <x v="4053"/>
    <b v="0"/>
    <n v="13"/>
    <b v="0"/>
    <s v="theater/plays"/>
    <n v="28.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09-23T19:05:49"/>
    <n v="1411499149"/>
    <x v="4054"/>
    <b v="0"/>
    <n v="0"/>
    <b v="0"/>
    <s v="theater/plays"/>
    <n v="0"/>
    <s v="No pledge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1-21T17:03:14"/>
    <n v="1479747794"/>
    <x v="4055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6-12-28T18:54:02"/>
    <n v="1482951242"/>
    <x v="4056"/>
    <b v="0"/>
    <n v="0"/>
    <b v="0"/>
    <s v="theater/plays"/>
    <n v="0"/>
    <s v="No pledge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5-20T22:32:01"/>
    <n v="1463783521"/>
    <x v="4057"/>
    <b v="0"/>
    <n v="1"/>
    <b v="0"/>
    <s v="theater/plays"/>
    <n v="0.17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5-21T16:45:16"/>
    <n v="1463849116"/>
    <x v="4058"/>
    <b v="0"/>
    <n v="0"/>
    <b v="0"/>
    <s v="theater/plays"/>
    <n v="0"/>
    <s v="No pledge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2-06T13:57:05"/>
    <n v="1423231025"/>
    <x v="4059"/>
    <b v="0"/>
    <n v="12"/>
    <b v="0"/>
    <s v="theater/plays"/>
    <n v="15.74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0-30T04:32:33"/>
    <n v="1446179553"/>
    <x v="406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5-12-15T18:16:56"/>
    <n v="1450203416"/>
    <x v="4061"/>
    <b v="0"/>
    <n v="6"/>
    <b v="0"/>
    <s v="theater/plays"/>
    <n v="21.69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09-09T10:28:26"/>
    <n v="1473416906"/>
    <x v="4062"/>
    <b v="0"/>
    <n v="1"/>
    <b v="0"/>
    <s v="theater/plays"/>
    <n v="0.3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2-23T14:29:35"/>
    <n v="1424701775"/>
    <x v="4063"/>
    <b v="0"/>
    <n v="1"/>
    <b v="0"/>
    <s v="theater/plays"/>
    <n v="0.28999999999999998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0-27T22:34:59"/>
    <n v="1445985299"/>
    <x v="4064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6-17T17:49:46"/>
    <n v="1466185786"/>
    <x v="4065"/>
    <b v="0"/>
    <n v="0"/>
    <b v="0"/>
    <s v="theater/plays"/>
    <n v="0"/>
    <s v="No pledge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4-12-17T14:42:04"/>
    <n v="1418827324"/>
    <x v="4066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4-28T17:34:48"/>
    <n v="1430242488"/>
    <x v="4067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7-24T16:08:57"/>
    <n v="1437754137"/>
    <x v="4068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4-12-17T12:09:11"/>
    <n v="1418818151"/>
    <x v="4069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2-04T04:40:47"/>
    <n v="1423024847"/>
    <x v="4070"/>
    <b v="0"/>
    <n v="1"/>
    <b v="0"/>
    <s v="theater/plays"/>
    <n v="0.0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6-23T19:34:53"/>
    <n v="1435088093"/>
    <x v="4071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09-08T02:05:00"/>
    <n v="1410141900"/>
    <x v="4072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1-19T00:45:50"/>
    <n v="1479516350"/>
    <x v="4073"/>
    <b v="0"/>
    <n v="1"/>
    <b v="0"/>
    <s v="theater/plays"/>
    <n v="2.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1-15T12:43:39"/>
    <n v="1484484219"/>
    <x v="4074"/>
    <b v="0"/>
    <n v="5"/>
    <b v="0"/>
    <s v="theater/plays"/>
    <n v="11.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5-12-06T19:47:17"/>
    <n v="1449431237"/>
    <x v="4075"/>
    <b v="0"/>
    <n v="0"/>
    <b v="0"/>
    <s v="theater/plays"/>
    <n v="0"/>
    <s v="No pledge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5-05T17:19:57"/>
    <n v="1462468797"/>
    <x v="4076"/>
    <b v="0"/>
    <n v="0"/>
    <b v="0"/>
    <s v="theater/plays"/>
    <n v="0"/>
    <s v="No pledge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7-19T20:24:33"/>
    <n v="1468959873"/>
    <x v="4077"/>
    <b v="0"/>
    <n v="1"/>
    <b v="0"/>
    <s v="theater/plays"/>
    <n v="1.11000000000000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15T02:59:50"/>
    <n v="1413341990"/>
    <x v="4078"/>
    <b v="0"/>
    <n v="0"/>
    <b v="0"/>
    <s v="theater/plays"/>
    <n v="0"/>
    <s v="No pledge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6-12-26T21:41:22"/>
    <n v="1482788482"/>
    <x v="4079"/>
    <b v="0"/>
    <n v="0"/>
    <b v="0"/>
    <s v="theater/plays"/>
    <n v="0"/>
    <s v="No pledge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4-15T20:21:13"/>
    <n v="1460751673"/>
    <x v="4080"/>
    <b v="0"/>
    <n v="6"/>
    <b v="0"/>
    <s v="theater/plays"/>
    <n v="27.4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7-03T19:59:26"/>
    <n v="1435953566"/>
    <x v="4081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09-27T06:40:34"/>
    <n v="1474958434"/>
    <x v="4082"/>
    <b v="0"/>
    <n v="14"/>
    <b v="0"/>
    <s v="theater/plays"/>
    <n v="21.3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1-23T00:15:09"/>
    <n v="1479860109"/>
    <x v="4083"/>
    <b v="0"/>
    <n v="6"/>
    <b v="0"/>
    <s v="theater/plays"/>
    <n v="6.9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2-18T01:11:06"/>
    <n v="1424221866"/>
    <x v="4084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01T22:00:01"/>
    <n v="1409608801"/>
    <x v="4085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2-01T00:45:37"/>
    <n v="1485909937"/>
    <x v="4086"/>
    <b v="0"/>
    <n v="1"/>
    <b v="0"/>
    <s v="theater/plays"/>
    <n v="1.9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0-30T12:56:44"/>
    <n v="1446209804"/>
    <x v="4087"/>
    <b v="0"/>
    <n v="0"/>
    <b v="0"/>
    <s v="theater/plays"/>
    <n v="0"/>
    <s v="No pledge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5-22T15:02:31"/>
    <n v="1463929351"/>
    <x v="4088"/>
    <b v="0"/>
    <n v="6"/>
    <b v="0"/>
    <s v="theater/plays"/>
    <n v="28.67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1-25T03:15:40"/>
    <n v="1422155740"/>
    <x v="4089"/>
    <b v="0"/>
    <n v="6"/>
    <b v="0"/>
    <s v="theater/plays"/>
    <n v="3.1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1-31T22:43:06"/>
    <n v="1454280186"/>
    <x v="4090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5-12-20T13:45:23"/>
    <n v="1450619123"/>
    <x v="4091"/>
    <b v="0"/>
    <n v="3"/>
    <b v="0"/>
    <s v="theater/plays"/>
    <n v="0.2"/>
    <n v="1"/>
    <x v="1"/>
    <s v="plays"/>
  </r>
  <r>
    <m/>
    <m/>
    <m/>
    <m/>
    <m/>
    <x v="4"/>
    <m/>
    <m/>
    <m/>
    <m/>
    <m/>
    <x v="4092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EB6F5-AA87-4C25-A641-4ABFEA82B9C7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2D9B4-FC0A-40D5-A9CF-F82A437BFE2D}" name="PivotTable1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sd="0" x="0"/>
        <item sd="0" x="3"/>
        <item sd="0" x="2"/>
        <item sd="0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9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42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43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4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5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46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47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48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645DA-7B3C-4FAD-8ABD-D4C820823B5E}" name="PivotTable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27EA-E571-4A96-9906-EC99B40F201D}">
  <dimension ref="A3:F14"/>
  <sheetViews>
    <sheetView zoomScaleNormal="100" workbookViewId="0">
      <selection activeCell="F19" sqref="F19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>
      <c r="A3" s="4" t="s">
        <v>8364</v>
      </c>
      <c r="B3" s="4" t="s">
        <v>8362</v>
      </c>
    </row>
    <row r="4" spans="1:6">
      <c r="A4" s="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5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5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5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5" t="s">
        <v>8331</v>
      </c>
      <c r="B8" s="6">
        <v>24</v>
      </c>
      <c r="C8" s="6"/>
      <c r="D8" s="6"/>
      <c r="E8" s="6"/>
      <c r="F8" s="6">
        <v>24</v>
      </c>
    </row>
    <row r="9" spans="1:6">
      <c r="A9" s="5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5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5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5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5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5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EB43-C64B-4F41-9055-B0373622D217}">
  <dimension ref="A1:F47"/>
  <sheetViews>
    <sheetView topLeftCell="G10" workbookViewId="0">
      <selection activeCell="B5" sqref="B5"/>
    </sheetView>
  </sheetViews>
  <sheetFormatPr defaultRowHeight="1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6.140625" bestFit="1" customWidth="1"/>
    <col min="8" max="8" width="10" bestFit="1" customWidth="1"/>
    <col min="9" max="9" width="8.5703125" bestFit="1" customWidth="1"/>
    <col min="10" max="10" width="6.140625" bestFit="1" customWidth="1"/>
    <col min="11" max="11" width="10" bestFit="1" customWidth="1"/>
    <col min="12" max="12" width="8" bestFit="1" customWidth="1"/>
    <col min="13" max="13" width="8.85546875" bestFit="1" customWidth="1"/>
    <col min="14" max="14" width="6.140625" bestFit="1" customWidth="1"/>
    <col min="15" max="15" width="4.28515625" bestFit="1" customWidth="1"/>
    <col min="16" max="16" width="10" bestFit="1" customWidth="1"/>
    <col min="17" max="17" width="8.2851562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8.28515625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8.14062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8.2851562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7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11.28515625" bestFit="1" customWidth="1"/>
  </cols>
  <sheetData>
    <row r="1" spans="1:6">
      <c r="A1" s="4" t="s">
        <v>8223</v>
      </c>
      <c r="B1" t="s">
        <v>8365</v>
      </c>
    </row>
    <row r="2" spans="1:6">
      <c r="A2" s="4" t="s">
        <v>8308</v>
      </c>
      <c r="B2" t="s">
        <v>8365</v>
      </c>
    </row>
    <row r="4" spans="1:6">
      <c r="A4" s="4" t="s">
        <v>8363</v>
      </c>
      <c r="B4" s="4" t="s">
        <v>8362</v>
      </c>
    </row>
    <row r="5" spans="1:6">
      <c r="A5" s="4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5" t="s">
        <v>8316</v>
      </c>
      <c r="B6" s="6"/>
      <c r="C6" s="6"/>
      <c r="D6" s="6">
        <v>100</v>
      </c>
      <c r="E6" s="6"/>
      <c r="F6" s="6">
        <v>100</v>
      </c>
    </row>
    <row r="7" spans="1:6">
      <c r="A7" s="5" t="s">
        <v>8344</v>
      </c>
      <c r="B7" s="6"/>
      <c r="C7" s="6"/>
      <c r="D7" s="6"/>
      <c r="E7" s="6">
        <v>20</v>
      </c>
      <c r="F7" s="6">
        <v>20</v>
      </c>
    </row>
    <row r="8" spans="1:6">
      <c r="A8" s="5" t="s">
        <v>8332</v>
      </c>
      <c r="B8" s="6"/>
      <c r="C8" s="6"/>
      <c r="D8" s="6"/>
      <c r="E8" s="6">
        <v>24</v>
      </c>
      <c r="F8" s="6">
        <v>24</v>
      </c>
    </row>
    <row r="9" spans="1:6">
      <c r="A9" s="5" t="s">
        <v>8358</v>
      </c>
      <c r="B9" s="6"/>
      <c r="C9" s="6"/>
      <c r="D9" s="6">
        <v>40</v>
      </c>
      <c r="E9" s="6"/>
      <c r="F9" s="6">
        <v>40</v>
      </c>
    </row>
    <row r="10" spans="1:6">
      <c r="A10" s="5" t="s">
        <v>8354</v>
      </c>
      <c r="B10" s="6">
        <v>40</v>
      </c>
      <c r="C10" s="6"/>
      <c r="D10" s="6"/>
      <c r="E10" s="6"/>
      <c r="F10" s="6">
        <v>40</v>
      </c>
    </row>
    <row r="11" spans="1:6">
      <c r="A11" s="5" t="s">
        <v>8315</v>
      </c>
      <c r="B11" s="6">
        <v>180</v>
      </c>
      <c r="C11" s="6"/>
      <c r="D11" s="6"/>
      <c r="E11" s="6"/>
      <c r="F11" s="6">
        <v>180</v>
      </c>
    </row>
    <row r="12" spans="1:6">
      <c r="A12" s="5" t="s">
        <v>8314</v>
      </c>
      <c r="B12" s="6"/>
      <c r="C12" s="6"/>
      <c r="D12" s="6">
        <v>80</v>
      </c>
      <c r="E12" s="6"/>
      <c r="F12" s="6">
        <v>80</v>
      </c>
    </row>
    <row r="13" spans="1:6">
      <c r="A13" s="5" t="s">
        <v>8330</v>
      </c>
      <c r="B13" s="6">
        <v>40</v>
      </c>
      <c r="C13" s="6"/>
      <c r="D13" s="6"/>
      <c r="E13" s="6"/>
      <c r="F13" s="6">
        <v>40</v>
      </c>
    </row>
    <row r="14" spans="1:6">
      <c r="A14" s="5" t="s">
        <v>8347</v>
      </c>
      <c r="B14" s="6"/>
      <c r="C14" s="6">
        <v>20</v>
      </c>
      <c r="D14" s="6">
        <v>40</v>
      </c>
      <c r="E14" s="6"/>
      <c r="F14" s="6">
        <v>60</v>
      </c>
    </row>
    <row r="15" spans="1:6">
      <c r="A15" s="5" t="s">
        <v>8324</v>
      </c>
      <c r="B15" s="6"/>
      <c r="C15" s="6"/>
      <c r="D15" s="6">
        <v>40</v>
      </c>
      <c r="E15" s="6"/>
      <c r="F15" s="6">
        <v>40</v>
      </c>
    </row>
    <row r="16" spans="1:6">
      <c r="A16" s="5" t="s">
        <v>8337</v>
      </c>
      <c r="B16" s="6"/>
      <c r="C16" s="6"/>
      <c r="D16" s="6">
        <v>120</v>
      </c>
      <c r="E16" s="6">
        <v>20</v>
      </c>
      <c r="F16" s="6">
        <v>140</v>
      </c>
    </row>
    <row r="17" spans="1:6">
      <c r="A17" s="5" t="s">
        <v>8348</v>
      </c>
      <c r="B17" s="6"/>
      <c r="C17" s="6"/>
      <c r="D17" s="6">
        <v>20</v>
      </c>
      <c r="E17" s="6"/>
      <c r="F17" s="6">
        <v>20</v>
      </c>
    </row>
    <row r="18" spans="1:6">
      <c r="A18" s="5" t="s">
        <v>8349</v>
      </c>
      <c r="B18" s="6">
        <v>140</v>
      </c>
      <c r="C18" s="6"/>
      <c r="D18" s="6"/>
      <c r="E18" s="6"/>
      <c r="F18" s="6">
        <v>140</v>
      </c>
    </row>
    <row r="19" spans="1:6">
      <c r="A19" s="5" t="s">
        <v>8329</v>
      </c>
      <c r="B19" s="6">
        <v>140</v>
      </c>
      <c r="C19" s="6"/>
      <c r="D19" s="6">
        <v>20</v>
      </c>
      <c r="E19" s="6"/>
      <c r="F19" s="6">
        <v>160</v>
      </c>
    </row>
    <row r="20" spans="1:6">
      <c r="A20" s="5" t="s">
        <v>8328</v>
      </c>
      <c r="B20" s="6"/>
      <c r="C20" s="6"/>
      <c r="D20" s="6">
        <v>60</v>
      </c>
      <c r="E20" s="6"/>
      <c r="F20" s="6">
        <v>60</v>
      </c>
    </row>
    <row r="21" spans="1:6">
      <c r="A21" s="5" t="s">
        <v>8356</v>
      </c>
      <c r="B21" s="6">
        <v>9</v>
      </c>
      <c r="C21" s="6"/>
      <c r="D21" s="6">
        <v>11</v>
      </c>
      <c r="E21" s="6"/>
      <c r="F21" s="6">
        <v>20</v>
      </c>
    </row>
    <row r="22" spans="1:6">
      <c r="A22" s="5" t="s">
        <v>8327</v>
      </c>
      <c r="B22" s="6">
        <v>20</v>
      </c>
      <c r="C22" s="6"/>
      <c r="D22" s="6"/>
      <c r="E22" s="6"/>
      <c r="F22" s="6">
        <v>20</v>
      </c>
    </row>
    <row r="23" spans="1:6">
      <c r="A23" s="5" t="s">
        <v>8335</v>
      </c>
      <c r="B23" s="6"/>
      <c r="C23" s="6"/>
      <c r="D23" s="6">
        <v>40</v>
      </c>
      <c r="E23" s="6"/>
      <c r="F23" s="6">
        <v>40</v>
      </c>
    </row>
    <row r="24" spans="1:6">
      <c r="A24" s="5" t="s">
        <v>8359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>
      <c r="A25" s="5" t="s">
        <v>8343</v>
      </c>
      <c r="B25" s="6"/>
      <c r="C25" s="6"/>
      <c r="D25" s="6">
        <v>20</v>
      </c>
      <c r="E25" s="6"/>
      <c r="F25" s="6">
        <v>20</v>
      </c>
    </row>
    <row r="26" spans="1:6">
      <c r="A26" s="5" t="s">
        <v>8323</v>
      </c>
      <c r="B26" s="6">
        <v>60</v>
      </c>
      <c r="C26" s="6"/>
      <c r="D26" s="6"/>
      <c r="E26" s="6"/>
      <c r="F26" s="6">
        <v>60</v>
      </c>
    </row>
    <row r="27" spans="1:6">
      <c r="A27" s="5" t="s">
        <v>8350</v>
      </c>
      <c r="B27" s="6"/>
      <c r="C27" s="6"/>
      <c r="D27" s="6">
        <v>20</v>
      </c>
      <c r="E27" s="6"/>
      <c r="F27" s="6">
        <v>20</v>
      </c>
    </row>
    <row r="28" spans="1:6">
      <c r="A28" s="5" t="s">
        <v>8339</v>
      </c>
      <c r="B28" s="6">
        <v>103</v>
      </c>
      <c r="C28" s="6"/>
      <c r="D28" s="6">
        <v>57</v>
      </c>
      <c r="E28" s="6"/>
      <c r="F28" s="6">
        <v>160</v>
      </c>
    </row>
    <row r="29" spans="1:6">
      <c r="A29" s="5" t="s">
        <v>8345</v>
      </c>
      <c r="B29" s="6"/>
      <c r="C29" s="6"/>
      <c r="D29" s="6">
        <v>20</v>
      </c>
      <c r="E29" s="6"/>
      <c r="F29" s="6">
        <v>20</v>
      </c>
    </row>
    <row r="30" spans="1:6">
      <c r="A30" s="5" t="s">
        <v>8318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>
      <c r="A31" s="5" t="s">
        <v>8346</v>
      </c>
      <c r="B31" s="6">
        <v>40</v>
      </c>
      <c r="C31" s="6"/>
      <c r="D31" s="6"/>
      <c r="E31" s="6"/>
      <c r="F31" s="6">
        <v>40</v>
      </c>
    </row>
    <row r="32" spans="1:6">
      <c r="A32" s="5" t="s">
        <v>8342</v>
      </c>
      <c r="B32" s="6">
        <v>20</v>
      </c>
      <c r="C32" s="6"/>
      <c r="D32" s="6"/>
      <c r="E32" s="6"/>
      <c r="F32" s="6">
        <v>20</v>
      </c>
    </row>
    <row r="33" spans="1:6">
      <c r="A33" s="5" t="s">
        <v>8353</v>
      </c>
      <c r="B33" s="6"/>
      <c r="C33" s="6"/>
      <c r="D33" s="6">
        <v>20</v>
      </c>
      <c r="E33" s="6"/>
      <c r="F33" s="6">
        <v>20</v>
      </c>
    </row>
    <row r="34" spans="1:6">
      <c r="A34" s="5" t="s">
        <v>8326</v>
      </c>
      <c r="B34" s="6">
        <v>260</v>
      </c>
      <c r="C34" s="6"/>
      <c r="D34" s="6"/>
      <c r="E34" s="6"/>
      <c r="F34" s="6">
        <v>260</v>
      </c>
    </row>
    <row r="35" spans="1:6">
      <c r="A35" s="5" t="s">
        <v>8313</v>
      </c>
      <c r="B35" s="6"/>
      <c r="C35" s="6"/>
      <c r="D35" s="6"/>
      <c r="E35" s="6">
        <v>40</v>
      </c>
      <c r="F35" s="6">
        <v>40</v>
      </c>
    </row>
    <row r="36" spans="1:6">
      <c r="A36" s="5" t="s">
        <v>8312</v>
      </c>
      <c r="B36" s="6">
        <v>60</v>
      </c>
      <c r="C36" s="6"/>
      <c r="D36" s="6"/>
      <c r="E36" s="6"/>
      <c r="F36" s="6">
        <v>60</v>
      </c>
    </row>
    <row r="37" spans="1:6">
      <c r="A37" s="5" t="s">
        <v>8352</v>
      </c>
      <c r="B37" s="6">
        <v>34</v>
      </c>
      <c r="C37" s="6">
        <v>6</v>
      </c>
      <c r="D37" s="6"/>
      <c r="E37" s="6"/>
      <c r="F37" s="6">
        <v>40</v>
      </c>
    </row>
    <row r="38" spans="1:6">
      <c r="A38" s="5" t="s">
        <v>8355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>
      <c r="A39" s="5" t="s">
        <v>8357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>
      <c r="A40" s="5" t="s">
        <v>8351</v>
      </c>
      <c r="B40" s="6">
        <v>80</v>
      </c>
      <c r="C40" s="6"/>
      <c r="D40" s="6"/>
      <c r="E40" s="6"/>
      <c r="F40" s="6">
        <v>80</v>
      </c>
    </row>
    <row r="41" spans="1:6">
      <c r="A41" s="5" t="s">
        <v>8311</v>
      </c>
      <c r="B41" s="6">
        <v>60</v>
      </c>
      <c r="C41" s="6"/>
      <c r="D41" s="6"/>
      <c r="E41" s="6"/>
      <c r="F41" s="6">
        <v>60</v>
      </c>
    </row>
    <row r="42" spans="1:6">
      <c r="A42" s="5" t="s">
        <v>8341</v>
      </c>
      <c r="B42" s="6"/>
      <c r="C42" s="6"/>
      <c r="D42" s="6">
        <v>47</v>
      </c>
      <c r="E42" s="6">
        <v>10</v>
      </c>
      <c r="F42" s="6">
        <v>57</v>
      </c>
    </row>
    <row r="43" spans="1:6">
      <c r="A43" s="5" t="s">
        <v>8334</v>
      </c>
      <c r="B43" s="6"/>
      <c r="C43" s="6"/>
      <c r="D43" s="6">
        <v>100</v>
      </c>
      <c r="E43" s="6"/>
      <c r="F43" s="6">
        <v>100</v>
      </c>
    </row>
    <row r="44" spans="1:6">
      <c r="A44" s="5" t="s">
        <v>8321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>
      <c r="A45" s="5" t="s">
        <v>8320</v>
      </c>
      <c r="B45" s="6"/>
      <c r="C45" s="6"/>
      <c r="D45" s="6">
        <v>60</v>
      </c>
      <c r="E45" s="6">
        <v>100</v>
      </c>
      <c r="F45" s="6">
        <v>160</v>
      </c>
    </row>
    <row r="46" spans="1:6">
      <c r="A46" s="5" t="s">
        <v>8340</v>
      </c>
      <c r="B46" s="6"/>
      <c r="C46" s="6"/>
      <c r="D46" s="6"/>
      <c r="E46" s="6">
        <v>20</v>
      </c>
      <c r="F46" s="6">
        <v>20</v>
      </c>
    </row>
    <row r="47" spans="1:6">
      <c r="A47" s="5" t="s">
        <v>8361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0DBC2-B69B-4D17-8E0E-09272B044CD5}">
  <dimension ref="A1:E18"/>
  <sheetViews>
    <sheetView topLeftCell="A4" workbookViewId="0">
      <selection activeCell="A11" sqref="A11"/>
    </sheetView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8" width="17" bestFit="1" customWidth="1"/>
    <col min="9" max="9" width="13.5703125" bestFit="1" customWidth="1"/>
    <col min="10" max="10" width="17" bestFit="1" customWidth="1"/>
    <col min="11" max="11" width="13.5703125" bestFit="1" customWidth="1"/>
    <col min="12" max="12" width="22.140625" bestFit="1" customWidth="1"/>
    <col min="13" max="13" width="18.5703125" bestFit="1" customWidth="1"/>
  </cols>
  <sheetData>
    <row r="1" spans="1:5">
      <c r="A1" s="4" t="s">
        <v>8381</v>
      </c>
      <c r="B1" t="s">
        <v>8365</v>
      </c>
    </row>
    <row r="2" spans="1:5">
      <c r="A2" s="4" t="s">
        <v>8380</v>
      </c>
      <c r="B2" t="s">
        <v>8365</v>
      </c>
    </row>
    <row r="4" spans="1:5">
      <c r="A4" s="4" t="s">
        <v>8382</v>
      </c>
      <c r="B4" s="4" t="s">
        <v>8362</v>
      </c>
    </row>
    <row r="5" spans="1:5">
      <c r="A5" s="4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5" t="s">
        <v>8374</v>
      </c>
      <c r="B6" s="6">
        <v>26</v>
      </c>
      <c r="C6" s="6">
        <v>127</v>
      </c>
      <c r="D6" s="6">
        <v>133</v>
      </c>
      <c r="E6" s="6">
        <v>286</v>
      </c>
    </row>
    <row r="7" spans="1:5">
      <c r="A7" s="5" t="s">
        <v>8370</v>
      </c>
      <c r="B7" s="6">
        <v>29</v>
      </c>
      <c r="C7" s="6">
        <v>124</v>
      </c>
      <c r="D7" s="6">
        <v>150</v>
      </c>
      <c r="E7" s="6">
        <v>303</v>
      </c>
    </row>
    <row r="8" spans="1:5">
      <c r="A8" s="5" t="s">
        <v>8379</v>
      </c>
      <c r="B8" s="6">
        <v>28</v>
      </c>
      <c r="C8" s="6">
        <v>124</v>
      </c>
      <c r="D8" s="6">
        <v>207</v>
      </c>
      <c r="E8" s="6">
        <v>359</v>
      </c>
    </row>
    <row r="9" spans="1:5">
      <c r="A9" s="5" t="s">
        <v>8375</v>
      </c>
      <c r="B9" s="6">
        <v>29</v>
      </c>
      <c r="C9" s="6">
        <v>100</v>
      </c>
      <c r="D9" s="6">
        <v>187</v>
      </c>
      <c r="E9" s="6">
        <v>316</v>
      </c>
    </row>
    <row r="10" spans="1:5">
      <c r="A10" s="5" t="s">
        <v>8376</v>
      </c>
      <c r="B10" s="6">
        <v>28</v>
      </c>
      <c r="C10" s="6">
        <v>120</v>
      </c>
      <c r="D10" s="6">
        <v>204</v>
      </c>
      <c r="E10" s="6">
        <v>352</v>
      </c>
    </row>
    <row r="11" spans="1:5">
      <c r="A11" s="5" t="s">
        <v>8371</v>
      </c>
      <c r="B11" s="6">
        <v>23</v>
      </c>
      <c r="C11" s="6">
        <v>120</v>
      </c>
      <c r="D11" s="6">
        <v>222</v>
      </c>
      <c r="E11" s="6">
        <v>365</v>
      </c>
    </row>
    <row r="12" spans="1:5">
      <c r="A12" s="5" t="s">
        <v>8372</v>
      </c>
      <c r="B12" s="6">
        <v>33</v>
      </c>
      <c r="C12" s="6">
        <v>134</v>
      </c>
      <c r="D12" s="6">
        <v>222</v>
      </c>
      <c r="E12" s="6">
        <v>389</v>
      </c>
    </row>
    <row r="13" spans="1:5">
      <c r="A13" s="5" t="s">
        <v>8373</v>
      </c>
      <c r="B13" s="6">
        <v>39</v>
      </c>
      <c r="C13" s="6">
        <v>155</v>
      </c>
      <c r="D13" s="6">
        <v>196</v>
      </c>
      <c r="E13" s="6">
        <v>390</v>
      </c>
    </row>
    <row r="14" spans="1:5">
      <c r="A14" s="5" t="s">
        <v>8369</v>
      </c>
      <c r="B14" s="6">
        <v>24</v>
      </c>
      <c r="C14" s="6">
        <v>136</v>
      </c>
      <c r="D14" s="6">
        <v>156</v>
      </c>
      <c r="E14" s="6">
        <v>316</v>
      </c>
    </row>
    <row r="15" spans="1:5">
      <c r="A15" s="5" t="s">
        <v>8377</v>
      </c>
      <c r="B15" s="6">
        <v>34</v>
      </c>
      <c r="C15" s="6">
        <v>145</v>
      </c>
      <c r="D15" s="6">
        <v>160</v>
      </c>
      <c r="E15" s="6">
        <v>339</v>
      </c>
    </row>
    <row r="16" spans="1:5">
      <c r="A16" s="5" t="s">
        <v>8378</v>
      </c>
      <c r="B16" s="6">
        <v>21</v>
      </c>
      <c r="C16" s="6">
        <v>133</v>
      </c>
      <c r="D16" s="6">
        <v>161</v>
      </c>
      <c r="E16" s="6">
        <v>315</v>
      </c>
    </row>
    <row r="17" spans="1:5">
      <c r="A17" s="5" t="s">
        <v>8368</v>
      </c>
      <c r="B17" s="6">
        <v>35</v>
      </c>
      <c r="C17" s="6">
        <v>112</v>
      </c>
      <c r="D17" s="6">
        <v>187</v>
      </c>
      <c r="E17" s="6">
        <v>334</v>
      </c>
    </row>
    <row r="18" spans="1:5">
      <c r="A18" s="5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F1" zoomScale="75" zoomScaleNormal="75" workbookViewId="0">
      <selection activeCell="L17" sqref="L17"/>
    </sheetView>
  </sheetViews>
  <sheetFormatPr defaultRowHeight="15" customHeight="1"/>
  <cols>
    <col min="2" max="2" width="38.42578125" style="2" customWidth="1"/>
    <col min="3" max="3" width="40.28515625" style="2" customWidth="1"/>
    <col min="4" max="4" width="17.140625" customWidth="1"/>
    <col min="5" max="5" width="22.710937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49.85546875" customWidth="1"/>
    <col min="11" max="11" width="17.85546875" customWidth="1"/>
    <col min="12" max="12" width="36.140625" style="1" customWidth="1"/>
    <col min="13" max="13" width="24.42578125" customWidth="1"/>
    <col min="14" max="14" width="24.5703125" customWidth="1"/>
    <col min="15" max="15" width="36.42578125" customWidth="1"/>
    <col min="16" max="16" width="41.140625" customWidth="1"/>
    <col min="17" max="17" width="31.7109375" customWidth="1"/>
    <col min="18" max="18" width="29.140625" style="12" customWidth="1"/>
    <col min="19" max="19" width="25.28515625" bestFit="1" customWidth="1"/>
    <col min="20" max="20" width="15.42578125" customWidth="1"/>
  </cols>
  <sheetData>
    <row r="1" spans="1:20" ht="15" customHeight="1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10" t="s">
        <v>8367</v>
      </c>
      <c r="K1" s="8" t="s">
        <v>8260</v>
      </c>
      <c r="L1" s="10" t="s">
        <v>8366</v>
      </c>
      <c r="M1" s="8" t="s">
        <v>8261</v>
      </c>
      <c r="N1" s="8" t="s">
        <v>8262</v>
      </c>
      <c r="O1" s="8" t="s">
        <v>8263</v>
      </c>
      <c r="P1" s="8" t="s">
        <v>8264</v>
      </c>
      <c r="Q1" s="8" t="s">
        <v>8306</v>
      </c>
      <c r="R1" s="11" t="s">
        <v>8307</v>
      </c>
      <c r="S1" s="8" t="s">
        <v>8308</v>
      </c>
      <c r="T1" s="8" t="s">
        <v>8309</v>
      </c>
    </row>
    <row r="2" spans="1:20" ht="15" customHeight="1">
      <c r="A2">
        <v>0</v>
      </c>
      <c r="B2" s="2" t="s">
        <v>2</v>
      </c>
      <c r="C2" s="2" t="s">
        <v>4111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 s="7">
        <f>(((I2/60)/60)/24)+DATE(1970,1,1)</f>
        <v>42807.125</v>
      </c>
      <c r="K2">
        <v>1488823290</v>
      </c>
      <c r="L2" s="7">
        <f>(((K2/60)/60)/24)+DATE(1970,1,1)</f>
        <v>42800.751041666663</v>
      </c>
      <c r="M2" t="b">
        <v>0</v>
      </c>
      <c r="N2">
        <v>2035</v>
      </c>
      <c r="O2" t="b">
        <v>1</v>
      </c>
      <c r="P2" t="s">
        <v>8297</v>
      </c>
      <c r="Q2">
        <f t="shared" ref="Q2:Q65" si="0">ROUND(E2/D2*100,2)</f>
        <v>930250</v>
      </c>
      <c r="R2" s="12">
        <f t="shared" ref="R2:R65" si="1">IFERROR(ROUND(IFERROR(E2/N2,""),2),"No pledges")</f>
        <v>4.57</v>
      </c>
      <c r="S2" t="s">
        <v>8333</v>
      </c>
      <c r="T2" t="s">
        <v>8351</v>
      </c>
    </row>
    <row r="3" spans="1:20" ht="15" customHeight="1">
      <c r="A3">
        <v>1</v>
      </c>
      <c r="B3" s="2" t="s">
        <v>3</v>
      </c>
      <c r="C3" s="2" t="s">
        <v>4112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 s="7">
        <f t="shared" ref="J3:J66" si="2">(((I3/60)/60)/24)+DATE(1970,1,1)</f>
        <v>42656.915972222225</v>
      </c>
      <c r="K3">
        <v>1473782592</v>
      </c>
      <c r="L3" s="7">
        <f t="shared" ref="L3:L66" si="3">(((K3/60)/60)/24)+DATE(1970,1,1)</f>
        <v>42626.668888888889</v>
      </c>
      <c r="M3" t="b">
        <v>0</v>
      </c>
      <c r="N3">
        <v>163</v>
      </c>
      <c r="O3" t="b">
        <v>1</v>
      </c>
      <c r="P3" t="s">
        <v>8295</v>
      </c>
      <c r="Q3">
        <f t="shared" si="0"/>
        <v>2260300</v>
      </c>
      <c r="R3" s="12">
        <f t="shared" si="1"/>
        <v>138.66999999999999</v>
      </c>
      <c r="S3" t="s">
        <v>8319</v>
      </c>
      <c r="T3" t="s">
        <v>8349</v>
      </c>
    </row>
    <row r="4" spans="1:20" ht="15" customHeight="1">
      <c r="A4">
        <v>2</v>
      </c>
      <c r="B4" s="2" t="s">
        <v>4</v>
      </c>
      <c r="C4" s="2" t="s">
        <v>4113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 s="7">
        <f t="shared" si="2"/>
        <v>42457.660057870366</v>
      </c>
      <c r="K4">
        <v>1457023829</v>
      </c>
      <c r="L4" s="7">
        <f t="shared" si="3"/>
        <v>42432.701724537037</v>
      </c>
      <c r="M4" t="b">
        <v>0</v>
      </c>
      <c r="N4">
        <v>3</v>
      </c>
      <c r="O4" t="b">
        <v>1</v>
      </c>
      <c r="P4" t="s">
        <v>8271</v>
      </c>
      <c r="Q4">
        <f t="shared" si="0"/>
        <v>6500</v>
      </c>
      <c r="R4" s="12">
        <f t="shared" si="1"/>
        <v>21.67</v>
      </c>
      <c r="S4" t="s">
        <v>8317</v>
      </c>
      <c r="T4" t="s">
        <v>8318</v>
      </c>
    </row>
    <row r="5" spans="1:20" ht="15" customHeight="1">
      <c r="A5">
        <v>3</v>
      </c>
      <c r="B5" s="2" t="s">
        <v>5</v>
      </c>
      <c r="C5" s="2" t="s">
        <v>4114</v>
      </c>
      <c r="D5">
        <v>5</v>
      </c>
      <c r="E5">
        <v>10</v>
      </c>
      <c r="F5" t="s">
        <v>8219</v>
      </c>
      <c r="G5" t="s">
        <v>8224</v>
      </c>
      <c r="H5" t="s">
        <v>8246</v>
      </c>
      <c r="I5">
        <v>1431719379</v>
      </c>
      <c r="J5" s="7">
        <f t="shared" si="2"/>
        <v>42139.826145833329</v>
      </c>
      <c r="K5">
        <v>1429127379</v>
      </c>
      <c r="L5" s="7">
        <f t="shared" si="3"/>
        <v>42109.826145833329</v>
      </c>
      <c r="M5" t="b">
        <v>0</v>
      </c>
      <c r="N5">
        <v>1</v>
      </c>
      <c r="O5" t="b">
        <v>1</v>
      </c>
      <c r="P5" t="s">
        <v>8280</v>
      </c>
      <c r="Q5">
        <f t="shared" si="0"/>
        <v>200</v>
      </c>
      <c r="R5" s="12">
        <f t="shared" si="1"/>
        <v>10</v>
      </c>
      <c r="S5" t="s">
        <v>8325</v>
      </c>
      <c r="T5" t="s">
        <v>8330</v>
      </c>
    </row>
    <row r="6" spans="1:20" ht="15" customHeight="1">
      <c r="A6">
        <v>4</v>
      </c>
      <c r="B6" s="2" t="s">
        <v>6</v>
      </c>
      <c r="C6" s="2" t="s">
        <v>4115</v>
      </c>
      <c r="D6">
        <v>10</v>
      </c>
      <c r="E6">
        <v>10</v>
      </c>
      <c r="F6" t="s">
        <v>8219</v>
      </c>
      <c r="G6" t="s">
        <v>8224</v>
      </c>
      <c r="H6" t="s">
        <v>8246</v>
      </c>
      <c r="I6">
        <v>1436555376</v>
      </c>
      <c r="J6" s="7">
        <f t="shared" si="2"/>
        <v>42195.79833333334</v>
      </c>
      <c r="K6">
        <v>1433963376</v>
      </c>
      <c r="L6" s="7">
        <f t="shared" si="3"/>
        <v>42165.79833333334</v>
      </c>
      <c r="M6" t="b">
        <v>0</v>
      </c>
      <c r="N6">
        <v>1</v>
      </c>
      <c r="O6" t="b">
        <v>1</v>
      </c>
      <c r="P6" t="s">
        <v>8277</v>
      </c>
      <c r="Q6">
        <f t="shared" si="0"/>
        <v>100</v>
      </c>
      <c r="R6" s="12">
        <f t="shared" si="1"/>
        <v>10</v>
      </c>
      <c r="S6" t="s">
        <v>8325</v>
      </c>
      <c r="T6" t="s">
        <v>8327</v>
      </c>
    </row>
    <row r="7" spans="1:20" ht="15" customHeight="1">
      <c r="A7">
        <v>5</v>
      </c>
      <c r="B7" s="2" t="s">
        <v>7</v>
      </c>
      <c r="C7" s="2" t="s">
        <v>4116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 s="7">
        <f t="shared" si="2"/>
        <v>41885.783645833333</v>
      </c>
      <c r="K7">
        <v>1407178107</v>
      </c>
      <c r="L7" s="7">
        <f t="shared" si="3"/>
        <v>41855.783645833333</v>
      </c>
      <c r="M7" t="b">
        <v>1</v>
      </c>
      <c r="N7">
        <v>711</v>
      </c>
      <c r="O7" t="b">
        <v>1</v>
      </c>
      <c r="P7" t="s">
        <v>8276</v>
      </c>
      <c r="Q7">
        <f t="shared" si="0"/>
        <v>303833.2</v>
      </c>
      <c r="R7" s="12">
        <f t="shared" si="1"/>
        <v>42.73</v>
      </c>
      <c r="S7" t="s">
        <v>8325</v>
      </c>
      <c r="T7" t="s">
        <v>8326</v>
      </c>
    </row>
    <row r="8" spans="1:20" ht="15" customHeight="1">
      <c r="A8">
        <v>6</v>
      </c>
      <c r="B8" s="2" t="s">
        <v>8</v>
      </c>
      <c r="C8" s="2" t="s">
        <v>4117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 s="7">
        <f t="shared" si="2"/>
        <v>42656.849120370374</v>
      </c>
      <c r="K8">
        <v>1473970964</v>
      </c>
      <c r="L8" s="7">
        <f t="shared" si="3"/>
        <v>42628.849120370374</v>
      </c>
      <c r="M8" t="b">
        <v>0</v>
      </c>
      <c r="N8">
        <v>4</v>
      </c>
      <c r="O8" t="b">
        <v>1</v>
      </c>
      <c r="P8" t="s">
        <v>8271</v>
      </c>
      <c r="Q8">
        <f t="shared" si="0"/>
        <v>130</v>
      </c>
      <c r="R8" s="12">
        <f t="shared" si="1"/>
        <v>3.25</v>
      </c>
      <c r="S8" t="s">
        <v>8317</v>
      </c>
      <c r="T8" t="s">
        <v>8318</v>
      </c>
    </row>
    <row r="9" spans="1:20" ht="15" customHeight="1">
      <c r="A9">
        <v>7</v>
      </c>
      <c r="B9" s="2" t="s">
        <v>9</v>
      </c>
      <c r="C9" s="2" t="s">
        <v>4118</v>
      </c>
      <c r="D9">
        <v>13</v>
      </c>
      <c r="E9">
        <v>13</v>
      </c>
      <c r="F9" t="s">
        <v>8219</v>
      </c>
      <c r="G9" t="s">
        <v>8224</v>
      </c>
      <c r="H9" t="s">
        <v>8246</v>
      </c>
      <c r="I9">
        <v>1453748434</v>
      </c>
      <c r="J9" s="7">
        <f t="shared" si="2"/>
        <v>42394.79206018518</v>
      </c>
      <c r="K9">
        <v>1452193234</v>
      </c>
      <c r="L9" s="7">
        <f t="shared" si="3"/>
        <v>42376.79206018518</v>
      </c>
      <c r="M9" t="b">
        <v>0</v>
      </c>
      <c r="N9">
        <v>1</v>
      </c>
      <c r="O9" t="b">
        <v>1</v>
      </c>
      <c r="P9" t="s">
        <v>8265</v>
      </c>
      <c r="Q9">
        <f t="shared" si="0"/>
        <v>100</v>
      </c>
      <c r="R9" s="12">
        <f t="shared" si="1"/>
        <v>13</v>
      </c>
      <c r="S9" t="s">
        <v>8310</v>
      </c>
      <c r="T9" t="s">
        <v>8311</v>
      </c>
    </row>
    <row r="10" spans="1:20" ht="15" customHeight="1">
      <c r="A10">
        <v>8</v>
      </c>
      <c r="B10" s="2" t="s">
        <v>10</v>
      </c>
      <c r="C10" s="2" t="s">
        <v>4119</v>
      </c>
      <c r="D10">
        <v>25</v>
      </c>
      <c r="E10">
        <v>106</v>
      </c>
      <c r="F10" t="s">
        <v>8219</v>
      </c>
      <c r="G10" t="s">
        <v>8224</v>
      </c>
      <c r="H10" t="s">
        <v>8246</v>
      </c>
      <c r="I10">
        <v>1433815200</v>
      </c>
      <c r="J10" s="7">
        <f t="shared" si="2"/>
        <v>42164.083333333328</v>
      </c>
      <c r="K10">
        <v>1431886706</v>
      </c>
      <c r="L10" s="7">
        <f t="shared" si="3"/>
        <v>42141.762800925921</v>
      </c>
      <c r="M10" t="b">
        <v>0</v>
      </c>
      <c r="N10">
        <v>5</v>
      </c>
      <c r="O10" t="b">
        <v>1</v>
      </c>
      <c r="P10" t="s">
        <v>8276</v>
      </c>
      <c r="Q10">
        <f t="shared" si="0"/>
        <v>424</v>
      </c>
      <c r="R10" s="12">
        <f t="shared" si="1"/>
        <v>21.2</v>
      </c>
      <c r="S10" t="s">
        <v>8325</v>
      </c>
      <c r="T10" t="s">
        <v>8326</v>
      </c>
    </row>
    <row r="11" spans="1:20" ht="15" customHeight="1">
      <c r="A11">
        <v>9</v>
      </c>
      <c r="B11" s="2" t="s">
        <v>11</v>
      </c>
      <c r="C11" s="2" t="s">
        <v>4120</v>
      </c>
      <c r="D11">
        <v>25</v>
      </c>
      <c r="E11">
        <v>30</v>
      </c>
      <c r="F11" t="s">
        <v>8219</v>
      </c>
      <c r="G11" t="s">
        <v>8224</v>
      </c>
      <c r="H11" t="s">
        <v>8246</v>
      </c>
      <c r="I11">
        <v>1444071361</v>
      </c>
      <c r="J11" s="7">
        <f t="shared" si="2"/>
        <v>42282.788900462961</v>
      </c>
      <c r="K11">
        <v>1441479361</v>
      </c>
      <c r="L11" s="7">
        <f t="shared" si="3"/>
        <v>42252.788900462961</v>
      </c>
      <c r="M11" t="b">
        <v>0</v>
      </c>
      <c r="N11">
        <v>4</v>
      </c>
      <c r="O11" t="b">
        <v>1</v>
      </c>
      <c r="P11" t="s">
        <v>8285</v>
      </c>
      <c r="Q11">
        <f t="shared" si="0"/>
        <v>120</v>
      </c>
      <c r="R11" s="12">
        <f t="shared" si="1"/>
        <v>7.5</v>
      </c>
      <c r="S11" t="s">
        <v>8338</v>
      </c>
      <c r="T11" t="s">
        <v>8339</v>
      </c>
    </row>
    <row r="12" spans="1:20" ht="15" customHeight="1">
      <c r="A12">
        <v>10</v>
      </c>
      <c r="B12" s="2" t="s">
        <v>12</v>
      </c>
      <c r="C12" s="2" t="s">
        <v>4121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 s="7">
        <f t="shared" si="2"/>
        <v>41485.106087962966</v>
      </c>
      <c r="K12">
        <v>1373337166</v>
      </c>
      <c r="L12" s="7">
        <f t="shared" si="3"/>
        <v>41464.106087962966</v>
      </c>
      <c r="M12" t="b">
        <v>0</v>
      </c>
      <c r="N12">
        <v>4</v>
      </c>
      <c r="O12" t="b">
        <v>1</v>
      </c>
      <c r="P12" t="s">
        <v>8300</v>
      </c>
      <c r="Q12">
        <f t="shared" si="0"/>
        <v>116</v>
      </c>
      <c r="R12" s="12">
        <f t="shared" si="1"/>
        <v>7.25</v>
      </c>
      <c r="S12" t="s">
        <v>8325</v>
      </c>
      <c r="T12" t="s">
        <v>8354</v>
      </c>
    </row>
    <row r="13" spans="1:20" ht="15" customHeight="1">
      <c r="A13">
        <v>11</v>
      </c>
      <c r="B13" s="2" t="s">
        <v>13</v>
      </c>
      <c r="C13" s="2" t="s">
        <v>4122</v>
      </c>
      <c r="D13">
        <v>40</v>
      </c>
      <c r="E13">
        <v>64</v>
      </c>
      <c r="F13" t="s">
        <v>8219</v>
      </c>
      <c r="G13" t="s">
        <v>8225</v>
      </c>
      <c r="H13" t="s">
        <v>8247</v>
      </c>
      <c r="I13">
        <v>1380449461</v>
      </c>
      <c r="J13" s="7">
        <f t="shared" si="2"/>
        <v>41546.424317129626</v>
      </c>
      <c r="K13">
        <v>1375265461</v>
      </c>
      <c r="L13" s="7">
        <f t="shared" si="3"/>
        <v>41486.424317129626</v>
      </c>
      <c r="M13" t="b">
        <v>0</v>
      </c>
      <c r="N13">
        <v>13</v>
      </c>
      <c r="O13" t="b">
        <v>1</v>
      </c>
      <c r="P13" t="s">
        <v>8274</v>
      </c>
      <c r="Q13">
        <f t="shared" si="0"/>
        <v>160</v>
      </c>
      <c r="R13" s="12">
        <f t="shared" si="1"/>
        <v>4.92</v>
      </c>
      <c r="S13" t="s">
        <v>8322</v>
      </c>
      <c r="T13" t="s">
        <v>8323</v>
      </c>
    </row>
    <row r="14" spans="1:20" ht="15" customHeight="1">
      <c r="A14">
        <v>12</v>
      </c>
      <c r="B14" s="2" t="s">
        <v>14</v>
      </c>
      <c r="C14" s="2" t="s">
        <v>4123</v>
      </c>
      <c r="D14">
        <v>50</v>
      </c>
      <c r="E14">
        <v>1351</v>
      </c>
      <c r="F14" t="s">
        <v>8219</v>
      </c>
      <c r="G14" t="s">
        <v>8230</v>
      </c>
      <c r="H14" t="s">
        <v>8249</v>
      </c>
      <c r="I14">
        <v>1472751121</v>
      </c>
      <c r="J14" s="7">
        <f t="shared" si="2"/>
        <v>42614.730567129634</v>
      </c>
      <c r="K14">
        <v>1471887121</v>
      </c>
      <c r="L14" s="7">
        <f t="shared" si="3"/>
        <v>42604.730567129634</v>
      </c>
      <c r="M14" t="b">
        <v>0</v>
      </c>
      <c r="N14">
        <v>35</v>
      </c>
      <c r="O14" t="b">
        <v>1</v>
      </c>
      <c r="P14" t="s">
        <v>8266</v>
      </c>
      <c r="Q14">
        <f t="shared" si="0"/>
        <v>2702</v>
      </c>
      <c r="R14" s="12">
        <f t="shared" si="1"/>
        <v>38.6</v>
      </c>
      <c r="S14" t="s">
        <v>8310</v>
      </c>
      <c r="T14" t="s">
        <v>8312</v>
      </c>
    </row>
    <row r="15" spans="1:20" ht="15" customHeight="1">
      <c r="A15">
        <v>13</v>
      </c>
      <c r="B15" s="2" t="s">
        <v>15</v>
      </c>
      <c r="C15" s="2" t="s">
        <v>4124</v>
      </c>
      <c r="D15">
        <v>50</v>
      </c>
      <c r="E15">
        <v>75</v>
      </c>
      <c r="F15" t="s">
        <v>8219</v>
      </c>
      <c r="G15" t="s">
        <v>8225</v>
      </c>
      <c r="H15" t="s">
        <v>8247</v>
      </c>
      <c r="I15">
        <v>1457031600</v>
      </c>
      <c r="J15" s="7">
        <f t="shared" si="2"/>
        <v>42432.791666666672</v>
      </c>
      <c r="K15">
        <v>1455640559</v>
      </c>
      <c r="L15" s="7">
        <f t="shared" si="3"/>
        <v>42416.691655092596</v>
      </c>
      <c r="M15" t="b">
        <v>0</v>
      </c>
      <c r="N15">
        <v>3</v>
      </c>
      <c r="O15" t="b">
        <v>1</v>
      </c>
      <c r="P15" t="s">
        <v>8271</v>
      </c>
      <c r="Q15">
        <f t="shared" si="0"/>
        <v>150</v>
      </c>
      <c r="R15" s="12">
        <f t="shared" si="1"/>
        <v>25</v>
      </c>
      <c r="S15" t="s">
        <v>8317</v>
      </c>
      <c r="T15" t="s">
        <v>8318</v>
      </c>
    </row>
    <row r="16" spans="1:20" ht="15" customHeight="1">
      <c r="A16">
        <v>14</v>
      </c>
      <c r="B16" s="2" t="s">
        <v>16</v>
      </c>
      <c r="C16" s="2" t="s">
        <v>4125</v>
      </c>
      <c r="D16">
        <v>50</v>
      </c>
      <c r="E16">
        <v>70</v>
      </c>
      <c r="F16" t="s">
        <v>8219</v>
      </c>
      <c r="G16" t="s">
        <v>8225</v>
      </c>
      <c r="H16" t="s">
        <v>8247</v>
      </c>
      <c r="I16">
        <v>1463353200</v>
      </c>
      <c r="J16" s="7">
        <f t="shared" si="2"/>
        <v>42505.958333333328</v>
      </c>
      <c r="K16">
        <v>1462285182</v>
      </c>
      <c r="L16" s="7">
        <f t="shared" si="3"/>
        <v>42493.597013888888</v>
      </c>
      <c r="M16" t="b">
        <v>0</v>
      </c>
      <c r="N16">
        <v>3</v>
      </c>
      <c r="O16" t="b">
        <v>1</v>
      </c>
      <c r="P16" t="s">
        <v>8271</v>
      </c>
      <c r="Q16">
        <f t="shared" si="0"/>
        <v>140</v>
      </c>
      <c r="R16" s="12">
        <f t="shared" si="1"/>
        <v>23.33</v>
      </c>
      <c r="S16" t="s">
        <v>8317</v>
      </c>
      <c r="T16" t="s">
        <v>8318</v>
      </c>
    </row>
    <row r="17" spans="1:20" ht="15" customHeight="1">
      <c r="A17">
        <v>15</v>
      </c>
      <c r="B17" s="2" t="s">
        <v>17</v>
      </c>
      <c r="C17" s="2" t="s">
        <v>4126</v>
      </c>
      <c r="D17">
        <v>70</v>
      </c>
      <c r="E17">
        <v>101</v>
      </c>
      <c r="F17" t="s">
        <v>8219</v>
      </c>
      <c r="G17" t="s">
        <v>8230</v>
      </c>
      <c r="H17" t="s">
        <v>8249</v>
      </c>
      <c r="I17">
        <v>1480028400</v>
      </c>
      <c r="J17" s="7">
        <f t="shared" si="2"/>
        <v>42698.958333333328</v>
      </c>
      <c r="K17">
        <v>1478685915</v>
      </c>
      <c r="L17" s="7">
        <f t="shared" si="3"/>
        <v>42683.420312500006</v>
      </c>
      <c r="M17" t="b">
        <v>0</v>
      </c>
      <c r="N17">
        <v>2</v>
      </c>
      <c r="O17" t="b">
        <v>1</v>
      </c>
      <c r="P17" t="s">
        <v>8273</v>
      </c>
      <c r="Q17">
        <f t="shared" si="0"/>
        <v>144.29</v>
      </c>
      <c r="R17" s="12">
        <f t="shared" si="1"/>
        <v>50.5</v>
      </c>
      <c r="S17" t="s">
        <v>8319</v>
      </c>
      <c r="T17" t="s">
        <v>8321</v>
      </c>
    </row>
    <row r="18" spans="1:20" ht="15" customHeight="1">
      <c r="A18">
        <v>16</v>
      </c>
      <c r="B18" s="2" t="s">
        <v>18</v>
      </c>
      <c r="C18" s="2" t="s">
        <v>4127</v>
      </c>
      <c r="D18">
        <v>70</v>
      </c>
      <c r="E18">
        <v>120</v>
      </c>
      <c r="F18" t="s">
        <v>8219</v>
      </c>
      <c r="G18" t="s">
        <v>8225</v>
      </c>
      <c r="H18" t="s">
        <v>8247</v>
      </c>
      <c r="I18">
        <v>1457870400</v>
      </c>
      <c r="J18" s="7">
        <f t="shared" si="2"/>
        <v>42442.5</v>
      </c>
      <c r="K18">
        <v>1456421530</v>
      </c>
      <c r="L18" s="7">
        <f t="shared" si="3"/>
        <v>42425.730671296296</v>
      </c>
      <c r="M18" t="b">
        <v>0</v>
      </c>
      <c r="N18">
        <v>14</v>
      </c>
      <c r="O18" t="b">
        <v>1</v>
      </c>
      <c r="P18" t="s">
        <v>8271</v>
      </c>
      <c r="Q18">
        <f t="shared" si="0"/>
        <v>171.43</v>
      </c>
      <c r="R18" s="12">
        <f t="shared" si="1"/>
        <v>8.57</v>
      </c>
      <c r="S18" t="s">
        <v>8317</v>
      </c>
      <c r="T18" t="s">
        <v>8318</v>
      </c>
    </row>
    <row r="19" spans="1:20" ht="15" customHeight="1">
      <c r="A19">
        <v>17</v>
      </c>
      <c r="B19" s="2" t="s">
        <v>19</v>
      </c>
      <c r="C19" s="2" t="s">
        <v>4128</v>
      </c>
      <c r="D19">
        <v>80</v>
      </c>
      <c r="E19">
        <v>1003</v>
      </c>
      <c r="F19" t="s">
        <v>8219</v>
      </c>
      <c r="G19" t="s">
        <v>8237</v>
      </c>
      <c r="H19" t="s">
        <v>8249</v>
      </c>
      <c r="I19">
        <v>1462053540</v>
      </c>
      <c r="J19" s="7">
        <f t="shared" si="2"/>
        <v>42490.915972222225</v>
      </c>
      <c r="K19">
        <v>1459355950</v>
      </c>
      <c r="L19" s="7">
        <f t="shared" si="3"/>
        <v>42459.693865740745</v>
      </c>
      <c r="M19" t="b">
        <v>0</v>
      </c>
      <c r="N19">
        <v>36</v>
      </c>
      <c r="O19" t="b">
        <v>1</v>
      </c>
      <c r="P19" t="s">
        <v>8292</v>
      </c>
      <c r="Q19">
        <f t="shared" si="0"/>
        <v>1253.75</v>
      </c>
      <c r="R19" s="12">
        <f t="shared" si="1"/>
        <v>27.86</v>
      </c>
      <c r="S19" t="s">
        <v>8325</v>
      </c>
      <c r="T19" t="s">
        <v>8346</v>
      </c>
    </row>
    <row r="20" spans="1:20" ht="15" customHeight="1">
      <c r="A20">
        <v>18</v>
      </c>
      <c r="B20" s="2" t="s">
        <v>20</v>
      </c>
      <c r="C20" s="2" t="s">
        <v>4129</v>
      </c>
      <c r="D20">
        <v>100</v>
      </c>
      <c r="E20">
        <v>290</v>
      </c>
      <c r="F20" t="s">
        <v>8219</v>
      </c>
      <c r="G20" t="s">
        <v>8225</v>
      </c>
      <c r="H20" t="s">
        <v>8247</v>
      </c>
      <c r="I20">
        <v>1486814978</v>
      </c>
      <c r="J20" s="7">
        <f t="shared" si="2"/>
        <v>42777.506689814814</v>
      </c>
      <c r="K20">
        <v>1484222978</v>
      </c>
      <c r="L20" s="7">
        <f t="shared" si="3"/>
        <v>42747.506689814814</v>
      </c>
      <c r="M20" t="b">
        <v>0</v>
      </c>
      <c r="N20">
        <v>15</v>
      </c>
      <c r="O20" t="b">
        <v>1</v>
      </c>
      <c r="P20" t="s">
        <v>8285</v>
      </c>
      <c r="Q20">
        <f t="shared" si="0"/>
        <v>290</v>
      </c>
      <c r="R20" s="12">
        <f t="shared" si="1"/>
        <v>19.329999999999998</v>
      </c>
      <c r="S20" t="s">
        <v>8338</v>
      </c>
      <c r="T20" t="s">
        <v>8339</v>
      </c>
    </row>
    <row r="21" spans="1:20" ht="15" customHeight="1">
      <c r="A21">
        <v>19</v>
      </c>
      <c r="B21" s="2" t="s">
        <v>21</v>
      </c>
      <c r="C21" s="2" t="s">
        <v>4130</v>
      </c>
      <c r="D21">
        <v>100</v>
      </c>
      <c r="E21">
        <v>155</v>
      </c>
      <c r="F21" t="s">
        <v>8219</v>
      </c>
      <c r="G21" t="s">
        <v>8225</v>
      </c>
      <c r="H21" t="s">
        <v>8247</v>
      </c>
      <c r="I21">
        <v>1442065060</v>
      </c>
      <c r="J21" s="7">
        <f t="shared" si="2"/>
        <v>42259.567824074074</v>
      </c>
      <c r="K21">
        <v>1437745060</v>
      </c>
      <c r="L21" s="7">
        <f t="shared" si="3"/>
        <v>42209.567824074074</v>
      </c>
      <c r="M21" t="b">
        <v>0</v>
      </c>
      <c r="N21">
        <v>3</v>
      </c>
      <c r="O21" t="b">
        <v>1</v>
      </c>
      <c r="P21" t="s">
        <v>8285</v>
      </c>
      <c r="Q21">
        <f t="shared" si="0"/>
        <v>155</v>
      </c>
      <c r="R21" s="12">
        <f t="shared" si="1"/>
        <v>51.67</v>
      </c>
      <c r="S21" t="s">
        <v>8338</v>
      </c>
      <c r="T21" t="s">
        <v>8339</v>
      </c>
    </row>
    <row r="22" spans="1:20" ht="15" customHeight="1">
      <c r="A22">
        <v>20</v>
      </c>
      <c r="B22" s="2" t="s">
        <v>22</v>
      </c>
      <c r="C22" s="2" t="s">
        <v>4131</v>
      </c>
      <c r="D22">
        <v>100</v>
      </c>
      <c r="E22">
        <v>885</v>
      </c>
      <c r="F22" t="s">
        <v>8219</v>
      </c>
      <c r="G22" t="s">
        <v>8224</v>
      </c>
      <c r="H22" t="s">
        <v>8246</v>
      </c>
      <c r="I22">
        <v>1457739245</v>
      </c>
      <c r="J22" s="7">
        <f t="shared" si="2"/>
        <v>42440.982002314813</v>
      </c>
      <c r="K22">
        <v>1455147245</v>
      </c>
      <c r="L22" s="7">
        <f t="shared" si="3"/>
        <v>42410.982002314813</v>
      </c>
      <c r="M22" t="b">
        <v>0</v>
      </c>
      <c r="N22">
        <v>25</v>
      </c>
      <c r="O22" t="b">
        <v>1</v>
      </c>
      <c r="P22" t="s">
        <v>8285</v>
      </c>
      <c r="Q22">
        <f t="shared" si="0"/>
        <v>885</v>
      </c>
      <c r="R22" s="12">
        <f t="shared" si="1"/>
        <v>35.4</v>
      </c>
      <c r="S22" t="s">
        <v>8338</v>
      </c>
      <c r="T22" t="s">
        <v>8339</v>
      </c>
    </row>
    <row r="23" spans="1:20" ht="15" customHeight="1">
      <c r="A23">
        <v>21</v>
      </c>
      <c r="B23" s="2" t="s">
        <v>23</v>
      </c>
      <c r="C23" s="2" t="s">
        <v>4132</v>
      </c>
      <c r="D23">
        <v>100</v>
      </c>
      <c r="E23">
        <v>1165</v>
      </c>
      <c r="F23" t="s">
        <v>8219</v>
      </c>
      <c r="G23" t="s">
        <v>8224</v>
      </c>
      <c r="H23" t="s">
        <v>8246</v>
      </c>
      <c r="I23">
        <v>1483645647</v>
      </c>
      <c r="J23" s="7">
        <f t="shared" si="2"/>
        <v>42740.824618055558</v>
      </c>
      <c r="K23">
        <v>1481053647</v>
      </c>
      <c r="L23" s="7">
        <f t="shared" si="3"/>
        <v>42710.824618055558</v>
      </c>
      <c r="M23" t="b">
        <v>0</v>
      </c>
      <c r="N23">
        <v>28</v>
      </c>
      <c r="O23" t="b">
        <v>1</v>
      </c>
      <c r="P23" t="s">
        <v>8297</v>
      </c>
      <c r="Q23">
        <f t="shared" si="0"/>
        <v>1165</v>
      </c>
      <c r="R23" s="12">
        <f t="shared" si="1"/>
        <v>41.61</v>
      </c>
      <c r="S23" t="s">
        <v>8333</v>
      </c>
      <c r="T23" t="s">
        <v>8351</v>
      </c>
    </row>
    <row r="24" spans="1:20" ht="15" customHeight="1">
      <c r="A24">
        <v>22</v>
      </c>
      <c r="B24" s="2" t="s">
        <v>24</v>
      </c>
      <c r="C24" s="2" t="s">
        <v>4133</v>
      </c>
      <c r="D24">
        <v>100</v>
      </c>
      <c r="E24">
        <v>124</v>
      </c>
      <c r="F24" t="s">
        <v>8219</v>
      </c>
      <c r="G24" t="s">
        <v>8225</v>
      </c>
      <c r="H24" t="s">
        <v>8247</v>
      </c>
      <c r="I24">
        <v>1427842740</v>
      </c>
      <c r="J24" s="7">
        <f t="shared" si="2"/>
        <v>42094.957638888889</v>
      </c>
      <c r="K24">
        <v>1425428206</v>
      </c>
      <c r="L24" s="7">
        <f t="shared" si="3"/>
        <v>42067.011643518519</v>
      </c>
      <c r="M24" t="b">
        <v>0</v>
      </c>
      <c r="N24">
        <v>14</v>
      </c>
      <c r="O24" t="b">
        <v>1</v>
      </c>
      <c r="P24" t="s">
        <v>8271</v>
      </c>
      <c r="Q24">
        <f t="shared" si="0"/>
        <v>124</v>
      </c>
      <c r="R24" s="12">
        <f t="shared" si="1"/>
        <v>8.86</v>
      </c>
      <c r="S24" t="s">
        <v>8317</v>
      </c>
      <c r="T24" t="s">
        <v>8318</v>
      </c>
    </row>
    <row r="25" spans="1:20" ht="15" customHeight="1">
      <c r="A25">
        <v>23</v>
      </c>
      <c r="B25" s="2" t="s">
        <v>25</v>
      </c>
      <c r="C25" s="2" t="s">
        <v>4134</v>
      </c>
      <c r="D25">
        <v>100</v>
      </c>
      <c r="E25">
        <v>129</v>
      </c>
      <c r="F25" t="s">
        <v>8219</v>
      </c>
      <c r="G25" t="s">
        <v>8224</v>
      </c>
      <c r="H25" t="s">
        <v>8246</v>
      </c>
      <c r="I25">
        <v>1411679804</v>
      </c>
      <c r="J25" s="7">
        <f t="shared" si="2"/>
        <v>41907.886620370373</v>
      </c>
      <c r="K25">
        <v>1409087804</v>
      </c>
      <c r="L25" s="7">
        <f t="shared" si="3"/>
        <v>41877.886620370373</v>
      </c>
      <c r="M25" t="b">
        <v>0</v>
      </c>
      <c r="N25">
        <v>3</v>
      </c>
      <c r="O25" t="b">
        <v>1</v>
      </c>
      <c r="P25" t="s">
        <v>8305</v>
      </c>
      <c r="Q25">
        <f t="shared" si="0"/>
        <v>129</v>
      </c>
      <c r="R25" s="12">
        <f t="shared" si="1"/>
        <v>43</v>
      </c>
      <c r="S25" t="s">
        <v>8317</v>
      </c>
      <c r="T25" t="s">
        <v>8359</v>
      </c>
    </row>
    <row r="26" spans="1:20" ht="15" customHeight="1">
      <c r="A26">
        <v>24</v>
      </c>
      <c r="B26" s="2" t="s">
        <v>26</v>
      </c>
      <c r="C26" s="2" t="s">
        <v>4135</v>
      </c>
      <c r="D26">
        <v>100</v>
      </c>
      <c r="E26">
        <v>180</v>
      </c>
      <c r="F26" t="s">
        <v>8219</v>
      </c>
      <c r="G26" t="s">
        <v>8225</v>
      </c>
      <c r="H26" t="s">
        <v>8247</v>
      </c>
      <c r="I26">
        <v>1462914000</v>
      </c>
      <c r="J26" s="7">
        <f t="shared" si="2"/>
        <v>42500.875</v>
      </c>
      <c r="K26">
        <v>1460914253</v>
      </c>
      <c r="L26" s="7">
        <f t="shared" si="3"/>
        <v>42477.729780092588</v>
      </c>
      <c r="M26" t="b">
        <v>0</v>
      </c>
      <c r="N26">
        <v>15</v>
      </c>
      <c r="O26" t="b">
        <v>1</v>
      </c>
      <c r="P26" t="s">
        <v>8271</v>
      </c>
      <c r="Q26">
        <f t="shared" si="0"/>
        <v>180</v>
      </c>
      <c r="R26" s="12">
        <f t="shared" si="1"/>
        <v>12</v>
      </c>
      <c r="S26" t="s">
        <v>8317</v>
      </c>
      <c r="T26" t="s">
        <v>8318</v>
      </c>
    </row>
    <row r="27" spans="1:20" ht="15" customHeight="1">
      <c r="A27">
        <v>25</v>
      </c>
      <c r="B27" s="2" t="s">
        <v>27</v>
      </c>
      <c r="C27" s="2" t="s">
        <v>4136</v>
      </c>
      <c r="D27">
        <v>100</v>
      </c>
      <c r="E27">
        <v>100</v>
      </c>
      <c r="F27" t="s">
        <v>8219</v>
      </c>
      <c r="G27" t="s">
        <v>8224</v>
      </c>
      <c r="H27" t="s">
        <v>8246</v>
      </c>
      <c r="I27">
        <v>1480947054</v>
      </c>
      <c r="J27" s="7">
        <f t="shared" si="2"/>
        <v>42709.590902777782</v>
      </c>
      <c r="K27">
        <v>1475759454</v>
      </c>
      <c r="L27" s="7">
        <f t="shared" si="3"/>
        <v>42649.54923611111</v>
      </c>
      <c r="M27" t="b">
        <v>0</v>
      </c>
      <c r="N27">
        <v>5</v>
      </c>
      <c r="O27" t="b">
        <v>1</v>
      </c>
      <c r="P27" t="s">
        <v>8271</v>
      </c>
      <c r="Q27">
        <f t="shared" si="0"/>
        <v>100</v>
      </c>
      <c r="R27" s="12">
        <f t="shared" si="1"/>
        <v>20</v>
      </c>
      <c r="S27" t="s">
        <v>8317</v>
      </c>
      <c r="T27" t="s">
        <v>8318</v>
      </c>
    </row>
    <row r="28" spans="1:20" ht="15" customHeight="1">
      <c r="A28">
        <v>26</v>
      </c>
      <c r="B28" s="2" t="s">
        <v>28</v>
      </c>
      <c r="C28" s="2" t="s">
        <v>4137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 s="7">
        <f t="shared" si="2"/>
        <v>42517.740868055553</v>
      </c>
      <c r="K28">
        <v>1463161611</v>
      </c>
      <c r="L28" s="7">
        <f t="shared" si="3"/>
        <v>42503.740868055553</v>
      </c>
      <c r="M28" t="b">
        <v>0</v>
      </c>
      <c r="N28">
        <v>3</v>
      </c>
      <c r="O28" t="b">
        <v>1</v>
      </c>
      <c r="P28" t="s">
        <v>8271</v>
      </c>
      <c r="Q28">
        <f t="shared" si="0"/>
        <v>225</v>
      </c>
      <c r="R28" s="12">
        <f t="shared" si="1"/>
        <v>75</v>
      </c>
      <c r="S28" t="s">
        <v>8317</v>
      </c>
      <c r="T28" t="s">
        <v>8318</v>
      </c>
    </row>
    <row r="29" spans="1:20" ht="15" customHeight="1">
      <c r="A29">
        <v>27</v>
      </c>
      <c r="B29" s="2" t="s">
        <v>29</v>
      </c>
      <c r="C29" s="2" t="s">
        <v>4138</v>
      </c>
      <c r="D29">
        <v>101</v>
      </c>
      <c r="E29">
        <v>289</v>
      </c>
      <c r="F29" t="s">
        <v>8219</v>
      </c>
      <c r="G29" t="s">
        <v>8225</v>
      </c>
      <c r="H29" t="s">
        <v>8247</v>
      </c>
      <c r="I29">
        <v>1449257348</v>
      </c>
      <c r="J29" s="7">
        <f t="shared" si="2"/>
        <v>42342.811898148153</v>
      </c>
      <c r="K29">
        <v>1444069748</v>
      </c>
      <c r="L29" s="7">
        <f t="shared" si="3"/>
        <v>42282.770231481481</v>
      </c>
      <c r="M29" t="b">
        <v>0</v>
      </c>
      <c r="N29">
        <v>15</v>
      </c>
      <c r="O29" t="b">
        <v>1</v>
      </c>
      <c r="P29" t="s">
        <v>8271</v>
      </c>
      <c r="Q29">
        <f t="shared" si="0"/>
        <v>286.14</v>
      </c>
      <c r="R29" s="12">
        <f t="shared" si="1"/>
        <v>19.27</v>
      </c>
      <c r="S29" t="s">
        <v>8317</v>
      </c>
      <c r="T29" t="s">
        <v>8318</v>
      </c>
    </row>
    <row r="30" spans="1:20" ht="15" customHeight="1">
      <c r="A30">
        <v>28</v>
      </c>
      <c r="B30" s="2" t="s">
        <v>30</v>
      </c>
      <c r="C30" s="2" t="s">
        <v>4139</v>
      </c>
      <c r="D30">
        <v>110</v>
      </c>
      <c r="E30">
        <v>420.99</v>
      </c>
      <c r="F30" t="s">
        <v>8219</v>
      </c>
      <c r="G30" t="s">
        <v>8225</v>
      </c>
      <c r="H30" t="s">
        <v>8247</v>
      </c>
      <c r="I30">
        <v>1358367565</v>
      </c>
      <c r="J30" s="7">
        <f t="shared" si="2"/>
        <v>41290.846817129634</v>
      </c>
      <c r="K30">
        <v>1357157965</v>
      </c>
      <c r="L30" s="7">
        <f t="shared" si="3"/>
        <v>41276.846817129634</v>
      </c>
      <c r="M30" t="b">
        <v>0</v>
      </c>
      <c r="N30">
        <v>28</v>
      </c>
      <c r="O30" t="b">
        <v>1</v>
      </c>
      <c r="P30" t="s">
        <v>8280</v>
      </c>
      <c r="Q30">
        <f t="shared" si="0"/>
        <v>382.72</v>
      </c>
      <c r="R30" s="12">
        <f t="shared" si="1"/>
        <v>15.04</v>
      </c>
      <c r="S30" t="s">
        <v>8325</v>
      </c>
      <c r="T30" t="s">
        <v>8330</v>
      </c>
    </row>
    <row r="31" spans="1:20" ht="15" customHeight="1">
      <c r="A31">
        <v>29</v>
      </c>
      <c r="B31" s="2" t="s">
        <v>31</v>
      </c>
      <c r="C31" s="2" t="s">
        <v>4140</v>
      </c>
      <c r="D31">
        <v>125</v>
      </c>
      <c r="E31">
        <v>301</v>
      </c>
      <c r="F31" t="s">
        <v>8219</v>
      </c>
      <c r="G31" t="s">
        <v>8224</v>
      </c>
      <c r="H31" t="s">
        <v>8246</v>
      </c>
      <c r="I31">
        <v>1317099540</v>
      </c>
      <c r="J31" s="7">
        <f t="shared" si="2"/>
        <v>40813.207638888889</v>
      </c>
      <c r="K31">
        <v>1313612532</v>
      </c>
      <c r="L31" s="7">
        <f t="shared" si="3"/>
        <v>40772.848749999997</v>
      </c>
      <c r="M31" t="b">
        <v>0</v>
      </c>
      <c r="N31">
        <v>13</v>
      </c>
      <c r="O31" t="b">
        <v>1</v>
      </c>
      <c r="P31" t="s">
        <v>8279</v>
      </c>
      <c r="Q31">
        <f t="shared" si="0"/>
        <v>240.8</v>
      </c>
      <c r="R31" s="12">
        <f t="shared" si="1"/>
        <v>23.15</v>
      </c>
      <c r="S31" t="s">
        <v>8325</v>
      </c>
      <c r="T31" t="s">
        <v>8329</v>
      </c>
    </row>
    <row r="32" spans="1:20" ht="15" customHeight="1">
      <c r="A32">
        <v>30</v>
      </c>
      <c r="B32" s="2" t="s">
        <v>32</v>
      </c>
      <c r="C32" s="2" t="s">
        <v>4141</v>
      </c>
      <c r="D32">
        <v>150</v>
      </c>
      <c r="E32">
        <v>180</v>
      </c>
      <c r="F32" t="s">
        <v>8219</v>
      </c>
      <c r="G32" t="s">
        <v>8224</v>
      </c>
      <c r="H32" t="s">
        <v>8246</v>
      </c>
      <c r="I32">
        <v>1347672937</v>
      </c>
      <c r="J32" s="7">
        <f t="shared" si="2"/>
        <v>41167.066400462965</v>
      </c>
      <c r="K32">
        <v>1346463337</v>
      </c>
      <c r="L32" s="7">
        <f t="shared" si="3"/>
        <v>41153.066400462965</v>
      </c>
      <c r="M32" t="b">
        <v>0</v>
      </c>
      <c r="N32">
        <v>8</v>
      </c>
      <c r="O32" t="b">
        <v>1</v>
      </c>
      <c r="P32" t="s">
        <v>8276</v>
      </c>
      <c r="Q32">
        <f t="shared" si="0"/>
        <v>120</v>
      </c>
      <c r="R32" s="12">
        <f t="shared" si="1"/>
        <v>22.5</v>
      </c>
      <c r="S32" t="s">
        <v>8325</v>
      </c>
      <c r="T32" t="s">
        <v>8326</v>
      </c>
    </row>
    <row r="33" spans="1:20" ht="15" customHeight="1">
      <c r="A33">
        <v>31</v>
      </c>
      <c r="B33" s="2" t="s">
        <v>33</v>
      </c>
      <c r="C33" s="2" t="s">
        <v>4142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 s="7">
        <f t="shared" si="2"/>
        <v>42683.851944444439</v>
      </c>
      <c r="K33">
        <v>1476559608</v>
      </c>
      <c r="L33" s="7">
        <f t="shared" si="3"/>
        <v>42658.810277777782</v>
      </c>
      <c r="M33" t="b">
        <v>0</v>
      </c>
      <c r="N33">
        <v>52</v>
      </c>
      <c r="O33" t="b">
        <v>1</v>
      </c>
      <c r="P33" t="s">
        <v>8301</v>
      </c>
      <c r="Q33">
        <f t="shared" si="0"/>
        <v>956</v>
      </c>
      <c r="R33" s="12">
        <f t="shared" si="1"/>
        <v>27.58</v>
      </c>
      <c r="S33" t="s">
        <v>8319</v>
      </c>
      <c r="T33" t="s">
        <v>8355</v>
      </c>
    </row>
    <row r="34" spans="1:20" ht="15" customHeight="1">
      <c r="A34">
        <v>32</v>
      </c>
      <c r="B34" s="2" t="s">
        <v>34</v>
      </c>
      <c r="C34" s="2" t="s">
        <v>4143</v>
      </c>
      <c r="D34">
        <v>150</v>
      </c>
      <c r="E34">
        <v>970</v>
      </c>
      <c r="F34" t="s">
        <v>8219</v>
      </c>
      <c r="G34" t="s">
        <v>8224</v>
      </c>
      <c r="H34" t="s">
        <v>8246</v>
      </c>
      <c r="I34">
        <v>1448571261</v>
      </c>
      <c r="J34" s="7">
        <f t="shared" si="2"/>
        <v>42334.871076388896</v>
      </c>
      <c r="K34">
        <v>1445975661</v>
      </c>
      <c r="L34" s="7">
        <f t="shared" si="3"/>
        <v>42304.829409722224</v>
      </c>
      <c r="M34" t="b">
        <v>0</v>
      </c>
      <c r="N34">
        <v>45</v>
      </c>
      <c r="O34" t="b">
        <v>1</v>
      </c>
      <c r="P34" t="s">
        <v>8301</v>
      </c>
      <c r="Q34">
        <f t="shared" si="0"/>
        <v>646.66999999999996</v>
      </c>
      <c r="R34" s="12">
        <f t="shared" si="1"/>
        <v>21.56</v>
      </c>
      <c r="S34" t="s">
        <v>8319</v>
      </c>
      <c r="T34" t="s">
        <v>8355</v>
      </c>
    </row>
    <row r="35" spans="1:20" ht="15" customHeight="1">
      <c r="A35">
        <v>33</v>
      </c>
      <c r="B35" s="2" t="s">
        <v>35</v>
      </c>
      <c r="C35" s="2" t="s">
        <v>4144</v>
      </c>
      <c r="D35">
        <v>150</v>
      </c>
      <c r="E35">
        <v>195</v>
      </c>
      <c r="F35" t="s">
        <v>8219</v>
      </c>
      <c r="G35" t="s">
        <v>8225</v>
      </c>
      <c r="H35" t="s">
        <v>8247</v>
      </c>
      <c r="I35">
        <v>1478046661</v>
      </c>
      <c r="J35" s="7">
        <f t="shared" si="2"/>
        <v>42676.021539351852</v>
      </c>
      <c r="K35">
        <v>1476837061</v>
      </c>
      <c r="L35" s="7">
        <f t="shared" si="3"/>
        <v>42662.021539351852</v>
      </c>
      <c r="M35" t="b">
        <v>0</v>
      </c>
      <c r="N35">
        <v>12</v>
      </c>
      <c r="O35" t="b">
        <v>1</v>
      </c>
      <c r="P35" t="s">
        <v>8271</v>
      </c>
      <c r="Q35">
        <f t="shared" si="0"/>
        <v>130</v>
      </c>
      <c r="R35" s="12">
        <f t="shared" si="1"/>
        <v>16.25</v>
      </c>
      <c r="S35" t="s">
        <v>8317</v>
      </c>
      <c r="T35" t="s">
        <v>8318</v>
      </c>
    </row>
    <row r="36" spans="1:20" ht="15" customHeight="1">
      <c r="A36">
        <v>34</v>
      </c>
      <c r="B36" s="2" t="s">
        <v>36</v>
      </c>
      <c r="C36" s="2" t="s">
        <v>4145</v>
      </c>
      <c r="D36">
        <v>150</v>
      </c>
      <c r="E36">
        <v>230</v>
      </c>
      <c r="F36" t="s">
        <v>8219</v>
      </c>
      <c r="G36" t="s">
        <v>8225</v>
      </c>
      <c r="H36" t="s">
        <v>8247</v>
      </c>
      <c r="I36">
        <v>1450612740</v>
      </c>
      <c r="J36" s="7">
        <f t="shared" si="2"/>
        <v>42358.499305555553</v>
      </c>
      <c r="K36">
        <v>1448040425</v>
      </c>
      <c r="L36" s="7">
        <f t="shared" si="3"/>
        <v>42328.727141203708</v>
      </c>
      <c r="M36" t="b">
        <v>0</v>
      </c>
      <c r="N36">
        <v>17</v>
      </c>
      <c r="O36" t="b">
        <v>1</v>
      </c>
      <c r="P36" t="s">
        <v>8271</v>
      </c>
      <c r="Q36">
        <f t="shared" si="0"/>
        <v>153.33000000000001</v>
      </c>
      <c r="R36" s="12">
        <f t="shared" si="1"/>
        <v>13.53</v>
      </c>
      <c r="S36" t="s">
        <v>8317</v>
      </c>
      <c r="T36" t="s">
        <v>8318</v>
      </c>
    </row>
    <row r="37" spans="1:20" ht="15" customHeight="1">
      <c r="A37">
        <v>35</v>
      </c>
      <c r="B37" s="2" t="s">
        <v>37</v>
      </c>
      <c r="C37" s="2" t="s">
        <v>4146</v>
      </c>
      <c r="D37">
        <v>153</v>
      </c>
      <c r="E37">
        <v>153</v>
      </c>
      <c r="F37" t="s">
        <v>8219</v>
      </c>
      <c r="G37" t="s">
        <v>8224</v>
      </c>
      <c r="H37" t="s">
        <v>8246</v>
      </c>
      <c r="I37">
        <v>1488473351</v>
      </c>
      <c r="J37" s="7">
        <f t="shared" si="2"/>
        <v>42796.700821759259</v>
      </c>
      <c r="K37">
        <v>1488214151</v>
      </c>
      <c r="L37" s="7">
        <f t="shared" si="3"/>
        <v>42793.700821759259</v>
      </c>
      <c r="M37" t="b">
        <v>0</v>
      </c>
      <c r="N37">
        <v>7</v>
      </c>
      <c r="O37" t="b">
        <v>1</v>
      </c>
      <c r="P37" t="s">
        <v>8276</v>
      </c>
      <c r="Q37">
        <f t="shared" si="0"/>
        <v>100</v>
      </c>
      <c r="R37" s="12">
        <f t="shared" si="1"/>
        <v>21.86</v>
      </c>
      <c r="S37" t="s">
        <v>8325</v>
      </c>
      <c r="T37" t="s">
        <v>8326</v>
      </c>
    </row>
    <row r="38" spans="1:20" ht="15" customHeight="1">
      <c r="A38">
        <v>36</v>
      </c>
      <c r="B38" s="2" t="s">
        <v>38</v>
      </c>
      <c r="C38" s="2" t="s">
        <v>4147</v>
      </c>
      <c r="D38">
        <v>200</v>
      </c>
      <c r="E38">
        <v>205</v>
      </c>
      <c r="F38" t="s">
        <v>8219</v>
      </c>
      <c r="G38" t="s">
        <v>8225</v>
      </c>
      <c r="H38" t="s">
        <v>8247</v>
      </c>
      <c r="I38">
        <v>1424604600</v>
      </c>
      <c r="J38" s="7">
        <f t="shared" si="2"/>
        <v>42057.479166666672</v>
      </c>
      <c r="K38">
        <v>1423320389</v>
      </c>
      <c r="L38" s="7">
        <f t="shared" si="3"/>
        <v>42042.615613425922</v>
      </c>
      <c r="M38" t="b">
        <v>0</v>
      </c>
      <c r="N38">
        <v>13</v>
      </c>
      <c r="O38" t="b">
        <v>1</v>
      </c>
      <c r="P38" t="s">
        <v>8266</v>
      </c>
      <c r="Q38">
        <f t="shared" si="0"/>
        <v>102.5</v>
      </c>
      <c r="R38" s="12">
        <f t="shared" si="1"/>
        <v>15.77</v>
      </c>
      <c r="S38" t="s">
        <v>8310</v>
      </c>
      <c r="T38" t="s">
        <v>8312</v>
      </c>
    </row>
    <row r="39" spans="1:20" ht="15" customHeight="1">
      <c r="A39">
        <v>37</v>
      </c>
      <c r="B39" s="2" t="s">
        <v>39</v>
      </c>
      <c r="C39" s="2" t="s">
        <v>4148</v>
      </c>
      <c r="D39">
        <v>200</v>
      </c>
      <c r="E39">
        <v>200</v>
      </c>
      <c r="F39" t="s">
        <v>8219</v>
      </c>
      <c r="G39" t="s">
        <v>8224</v>
      </c>
      <c r="H39" t="s">
        <v>8246</v>
      </c>
      <c r="I39">
        <v>1455523140</v>
      </c>
      <c r="J39" s="7">
        <f t="shared" si="2"/>
        <v>42415.332638888889</v>
      </c>
      <c r="K39">
        <v>1453925727</v>
      </c>
      <c r="L39" s="7">
        <f t="shared" si="3"/>
        <v>42396.8440625</v>
      </c>
      <c r="M39" t="b">
        <v>0</v>
      </c>
      <c r="N39">
        <v>5</v>
      </c>
      <c r="O39" t="b">
        <v>1</v>
      </c>
      <c r="P39" t="s">
        <v>8274</v>
      </c>
      <c r="Q39">
        <f t="shared" si="0"/>
        <v>100</v>
      </c>
      <c r="R39" s="12">
        <f t="shared" si="1"/>
        <v>40</v>
      </c>
      <c r="S39" t="s">
        <v>8322</v>
      </c>
      <c r="T39" t="s">
        <v>8323</v>
      </c>
    </row>
    <row r="40" spans="1:20" ht="15" customHeight="1">
      <c r="A40">
        <v>38</v>
      </c>
      <c r="B40" s="2" t="s">
        <v>40</v>
      </c>
      <c r="C40" s="2" t="s">
        <v>4149</v>
      </c>
      <c r="D40">
        <v>200</v>
      </c>
      <c r="E40">
        <v>597</v>
      </c>
      <c r="F40" t="s">
        <v>8219</v>
      </c>
      <c r="G40" t="s">
        <v>8225</v>
      </c>
      <c r="H40" t="s">
        <v>8247</v>
      </c>
      <c r="I40">
        <v>1479846507</v>
      </c>
      <c r="J40" s="7">
        <f t="shared" si="2"/>
        <v>42696.853090277778</v>
      </c>
      <c r="K40">
        <v>1479241707</v>
      </c>
      <c r="L40" s="7">
        <f t="shared" si="3"/>
        <v>42689.853090277778</v>
      </c>
      <c r="M40" t="b">
        <v>0</v>
      </c>
      <c r="N40">
        <v>17</v>
      </c>
      <c r="O40" t="b">
        <v>1</v>
      </c>
      <c r="P40" t="s">
        <v>8297</v>
      </c>
      <c r="Q40">
        <f t="shared" si="0"/>
        <v>298.5</v>
      </c>
      <c r="R40" s="12">
        <f t="shared" si="1"/>
        <v>35.119999999999997</v>
      </c>
      <c r="S40" t="s">
        <v>8333</v>
      </c>
      <c r="T40" t="s">
        <v>8351</v>
      </c>
    </row>
    <row r="41" spans="1:20" ht="15" customHeight="1">
      <c r="A41">
        <v>39</v>
      </c>
      <c r="B41" s="2" t="s">
        <v>41</v>
      </c>
      <c r="C41" s="2" t="s">
        <v>4150</v>
      </c>
      <c r="D41">
        <v>200</v>
      </c>
      <c r="E41">
        <v>272</v>
      </c>
      <c r="F41" t="s">
        <v>8219</v>
      </c>
      <c r="G41" t="s">
        <v>8225</v>
      </c>
      <c r="H41" t="s">
        <v>8247</v>
      </c>
      <c r="I41">
        <v>1456444800</v>
      </c>
      <c r="J41" s="7">
        <f t="shared" si="2"/>
        <v>42426</v>
      </c>
      <c r="K41">
        <v>1454337589</v>
      </c>
      <c r="L41" s="7">
        <f t="shared" si="3"/>
        <v>42401.610983796301</v>
      </c>
      <c r="M41" t="b">
        <v>0</v>
      </c>
      <c r="N41">
        <v>20</v>
      </c>
      <c r="O41" t="b">
        <v>1</v>
      </c>
      <c r="P41" t="s">
        <v>8271</v>
      </c>
      <c r="Q41">
        <f t="shared" si="0"/>
        <v>136</v>
      </c>
      <c r="R41" s="12">
        <f t="shared" si="1"/>
        <v>13.6</v>
      </c>
      <c r="S41" t="s">
        <v>8317</v>
      </c>
      <c r="T41" t="s">
        <v>8318</v>
      </c>
    </row>
    <row r="42" spans="1:20" ht="15" customHeight="1">
      <c r="A42">
        <v>40</v>
      </c>
      <c r="B42" s="2" t="s">
        <v>42</v>
      </c>
      <c r="C42" s="2" t="s">
        <v>4151</v>
      </c>
      <c r="D42">
        <v>200</v>
      </c>
      <c r="E42">
        <v>277</v>
      </c>
      <c r="F42" t="s">
        <v>8219</v>
      </c>
      <c r="G42" t="s">
        <v>8224</v>
      </c>
      <c r="H42" t="s">
        <v>8246</v>
      </c>
      <c r="I42">
        <v>1449089965</v>
      </c>
      <c r="J42" s="7">
        <f t="shared" si="2"/>
        <v>42340.874594907407</v>
      </c>
      <c r="K42">
        <v>1446670765</v>
      </c>
      <c r="L42" s="7">
        <f t="shared" si="3"/>
        <v>42312.874594907407</v>
      </c>
      <c r="M42" t="b">
        <v>0</v>
      </c>
      <c r="N42">
        <v>9</v>
      </c>
      <c r="O42" t="b">
        <v>1</v>
      </c>
      <c r="P42" t="s">
        <v>8271</v>
      </c>
      <c r="Q42">
        <f t="shared" si="0"/>
        <v>138.5</v>
      </c>
      <c r="R42" s="12">
        <f t="shared" si="1"/>
        <v>30.78</v>
      </c>
      <c r="S42" t="s">
        <v>8317</v>
      </c>
      <c r="T42" t="s">
        <v>8318</v>
      </c>
    </row>
    <row r="43" spans="1:20" ht="15" customHeight="1">
      <c r="A43">
        <v>41</v>
      </c>
      <c r="B43" s="2" t="s">
        <v>43</v>
      </c>
      <c r="C43" s="2" t="s">
        <v>4152</v>
      </c>
      <c r="D43">
        <v>200</v>
      </c>
      <c r="E43">
        <v>200</v>
      </c>
      <c r="F43" t="s">
        <v>8219</v>
      </c>
      <c r="G43" t="s">
        <v>8224</v>
      </c>
      <c r="H43" t="s">
        <v>8246</v>
      </c>
      <c r="I43">
        <v>1460935800</v>
      </c>
      <c r="J43" s="7">
        <f t="shared" si="2"/>
        <v>42477.979166666672</v>
      </c>
      <c r="K43">
        <v>1459999656</v>
      </c>
      <c r="L43" s="7">
        <f t="shared" si="3"/>
        <v>42467.144166666665</v>
      </c>
      <c r="M43" t="b">
        <v>0</v>
      </c>
      <c r="N43">
        <v>9</v>
      </c>
      <c r="O43" t="b">
        <v>1</v>
      </c>
      <c r="P43" t="s">
        <v>8271</v>
      </c>
      <c r="Q43">
        <f t="shared" si="0"/>
        <v>100</v>
      </c>
      <c r="R43" s="12">
        <f t="shared" si="1"/>
        <v>22.22</v>
      </c>
      <c r="S43" t="s">
        <v>8317</v>
      </c>
      <c r="T43" t="s">
        <v>8318</v>
      </c>
    </row>
    <row r="44" spans="1:20" ht="15" customHeight="1">
      <c r="A44">
        <v>42</v>
      </c>
      <c r="B44" s="2" t="s">
        <v>44</v>
      </c>
      <c r="C44" s="2" t="s">
        <v>4153</v>
      </c>
      <c r="D44">
        <v>200</v>
      </c>
      <c r="E44">
        <v>201</v>
      </c>
      <c r="F44" t="s">
        <v>8219</v>
      </c>
      <c r="G44" t="s">
        <v>8225</v>
      </c>
      <c r="H44" t="s">
        <v>8247</v>
      </c>
      <c r="I44">
        <v>1430348400</v>
      </c>
      <c r="J44" s="7">
        <f t="shared" si="2"/>
        <v>42123.958333333328</v>
      </c>
      <c r="K44">
        <v>1428436410</v>
      </c>
      <c r="L44" s="7">
        <f t="shared" si="3"/>
        <v>42101.828819444447</v>
      </c>
      <c r="M44" t="b">
        <v>0</v>
      </c>
      <c r="N44">
        <v>11</v>
      </c>
      <c r="O44" t="b">
        <v>1</v>
      </c>
      <c r="P44" t="s">
        <v>8271</v>
      </c>
      <c r="Q44">
        <f t="shared" si="0"/>
        <v>100.5</v>
      </c>
      <c r="R44" s="12">
        <f t="shared" si="1"/>
        <v>18.27</v>
      </c>
      <c r="S44" t="s">
        <v>8317</v>
      </c>
      <c r="T44" t="s">
        <v>8318</v>
      </c>
    </row>
    <row r="45" spans="1:20" ht="15" customHeight="1">
      <c r="A45">
        <v>43</v>
      </c>
      <c r="B45" s="2" t="s">
        <v>45</v>
      </c>
      <c r="C45" s="2" t="s">
        <v>4154</v>
      </c>
      <c r="D45">
        <v>200</v>
      </c>
      <c r="E45">
        <v>420</v>
      </c>
      <c r="F45" t="s">
        <v>8219</v>
      </c>
      <c r="G45" t="s">
        <v>8225</v>
      </c>
      <c r="H45" t="s">
        <v>8247</v>
      </c>
      <c r="I45">
        <v>1434994266</v>
      </c>
      <c r="J45" s="7">
        <f t="shared" si="2"/>
        <v>42177.729930555557</v>
      </c>
      <c r="K45">
        <v>1432402266</v>
      </c>
      <c r="L45" s="7">
        <f t="shared" si="3"/>
        <v>42147.729930555557</v>
      </c>
      <c r="M45" t="b">
        <v>0</v>
      </c>
      <c r="N45">
        <v>4</v>
      </c>
      <c r="O45" t="b">
        <v>1</v>
      </c>
      <c r="P45" t="s">
        <v>8271</v>
      </c>
      <c r="Q45">
        <f t="shared" si="0"/>
        <v>210</v>
      </c>
      <c r="R45" s="12">
        <f t="shared" si="1"/>
        <v>105</v>
      </c>
      <c r="S45" t="s">
        <v>8317</v>
      </c>
      <c r="T45" t="s">
        <v>8318</v>
      </c>
    </row>
    <row r="46" spans="1:20" ht="15" customHeight="1">
      <c r="A46">
        <v>44</v>
      </c>
      <c r="B46" s="2" t="s">
        <v>46</v>
      </c>
      <c r="C46" s="2" t="s">
        <v>4155</v>
      </c>
      <c r="D46">
        <v>200</v>
      </c>
      <c r="E46">
        <v>320</v>
      </c>
      <c r="F46" t="s">
        <v>8219</v>
      </c>
      <c r="G46" t="s">
        <v>8225</v>
      </c>
      <c r="H46" t="s">
        <v>8247</v>
      </c>
      <c r="I46">
        <v>1461278208</v>
      </c>
      <c r="J46" s="7">
        <f t="shared" si="2"/>
        <v>42481.94222222222</v>
      </c>
      <c r="K46">
        <v>1459463808</v>
      </c>
      <c r="L46" s="7">
        <f t="shared" si="3"/>
        <v>42460.94222222222</v>
      </c>
      <c r="M46" t="b">
        <v>0</v>
      </c>
      <c r="N46">
        <v>8</v>
      </c>
      <c r="O46" t="b">
        <v>1</v>
      </c>
      <c r="P46" t="s">
        <v>8271</v>
      </c>
      <c r="Q46">
        <f t="shared" si="0"/>
        <v>160</v>
      </c>
      <c r="R46" s="12">
        <f t="shared" si="1"/>
        <v>40</v>
      </c>
      <c r="S46" t="s">
        <v>8317</v>
      </c>
      <c r="T46" t="s">
        <v>8318</v>
      </c>
    </row>
    <row r="47" spans="1:20" ht="15" customHeight="1">
      <c r="A47">
        <v>45</v>
      </c>
      <c r="B47" s="2" t="s">
        <v>47</v>
      </c>
      <c r="C47" s="2" t="s">
        <v>4156</v>
      </c>
      <c r="D47">
        <v>220</v>
      </c>
      <c r="E47">
        <v>241</v>
      </c>
      <c r="F47" t="s">
        <v>8219</v>
      </c>
      <c r="G47" t="s">
        <v>8225</v>
      </c>
      <c r="H47" t="s">
        <v>8247</v>
      </c>
      <c r="I47">
        <v>1433113200</v>
      </c>
      <c r="J47" s="7">
        <f t="shared" si="2"/>
        <v>42155.958333333328</v>
      </c>
      <c r="K47">
        <v>1431951611</v>
      </c>
      <c r="L47" s="7">
        <f t="shared" si="3"/>
        <v>42142.514016203699</v>
      </c>
      <c r="M47" t="b">
        <v>0</v>
      </c>
      <c r="N47">
        <v>12</v>
      </c>
      <c r="O47" t="b">
        <v>1</v>
      </c>
      <c r="P47" t="s">
        <v>8271</v>
      </c>
      <c r="Q47">
        <f t="shared" si="0"/>
        <v>109.55</v>
      </c>
      <c r="R47" s="12">
        <f t="shared" si="1"/>
        <v>20.079999999999998</v>
      </c>
      <c r="S47" t="s">
        <v>8317</v>
      </c>
      <c r="T47" t="s">
        <v>8318</v>
      </c>
    </row>
    <row r="48" spans="1:20" ht="15" customHeight="1">
      <c r="A48">
        <v>46</v>
      </c>
      <c r="B48" s="2" t="s">
        <v>48</v>
      </c>
      <c r="C48" s="2" t="s">
        <v>4157</v>
      </c>
      <c r="D48">
        <v>225</v>
      </c>
      <c r="E48">
        <v>234</v>
      </c>
      <c r="F48" t="s">
        <v>8219</v>
      </c>
      <c r="G48" t="s">
        <v>8225</v>
      </c>
      <c r="H48" t="s">
        <v>8247</v>
      </c>
      <c r="I48">
        <v>1482321030</v>
      </c>
      <c r="J48" s="7">
        <f t="shared" si="2"/>
        <v>42725.493402777778</v>
      </c>
      <c r="K48">
        <v>1477133430</v>
      </c>
      <c r="L48" s="7">
        <f t="shared" si="3"/>
        <v>42665.451736111107</v>
      </c>
      <c r="M48" t="b">
        <v>0</v>
      </c>
      <c r="N48">
        <v>9</v>
      </c>
      <c r="O48" t="b">
        <v>1</v>
      </c>
      <c r="P48" t="s">
        <v>8271</v>
      </c>
      <c r="Q48">
        <f t="shared" si="0"/>
        <v>104</v>
      </c>
      <c r="R48" s="12">
        <f t="shared" si="1"/>
        <v>26</v>
      </c>
      <c r="S48" t="s">
        <v>8317</v>
      </c>
      <c r="T48" t="s">
        <v>8318</v>
      </c>
    </row>
    <row r="49" spans="1:20" ht="15" customHeight="1">
      <c r="A49">
        <v>47</v>
      </c>
      <c r="B49" s="2" t="s">
        <v>49</v>
      </c>
      <c r="C49" s="2" t="s">
        <v>4158</v>
      </c>
      <c r="D49">
        <v>250</v>
      </c>
      <c r="E49">
        <v>260</v>
      </c>
      <c r="F49" t="s">
        <v>8219</v>
      </c>
      <c r="G49" t="s">
        <v>8225</v>
      </c>
      <c r="H49" t="s">
        <v>8247</v>
      </c>
      <c r="I49">
        <v>1396890822</v>
      </c>
      <c r="J49" s="7">
        <f t="shared" si="2"/>
        <v>41736.717847222222</v>
      </c>
      <c r="K49">
        <v>1395162822</v>
      </c>
      <c r="L49" s="7">
        <f t="shared" si="3"/>
        <v>41716.717847222222</v>
      </c>
      <c r="M49" t="b">
        <v>0</v>
      </c>
      <c r="N49">
        <v>12</v>
      </c>
      <c r="O49" t="b">
        <v>1</v>
      </c>
      <c r="P49" t="s">
        <v>8266</v>
      </c>
      <c r="Q49">
        <f t="shared" si="0"/>
        <v>104</v>
      </c>
      <c r="R49" s="12">
        <f t="shared" si="1"/>
        <v>21.67</v>
      </c>
      <c r="S49" t="s">
        <v>8310</v>
      </c>
      <c r="T49" t="s">
        <v>8312</v>
      </c>
    </row>
    <row r="50" spans="1:20" ht="15" customHeight="1">
      <c r="A50">
        <v>48</v>
      </c>
      <c r="B50" s="2" t="s">
        <v>50</v>
      </c>
      <c r="C50" s="2" t="s">
        <v>4159</v>
      </c>
      <c r="D50">
        <v>250</v>
      </c>
      <c r="E50">
        <v>595</v>
      </c>
      <c r="F50" t="s">
        <v>8219</v>
      </c>
      <c r="G50" t="s">
        <v>8224</v>
      </c>
      <c r="H50" t="s">
        <v>8246</v>
      </c>
      <c r="I50">
        <v>1354756714</v>
      </c>
      <c r="J50" s="7">
        <f t="shared" si="2"/>
        <v>41249.054560185185</v>
      </c>
      <c r="K50">
        <v>1353547114</v>
      </c>
      <c r="L50" s="7">
        <f t="shared" si="3"/>
        <v>41235.054560185185</v>
      </c>
      <c r="M50" t="b">
        <v>0</v>
      </c>
      <c r="N50">
        <v>18</v>
      </c>
      <c r="O50" t="b">
        <v>1</v>
      </c>
      <c r="P50" t="s">
        <v>8274</v>
      </c>
      <c r="Q50">
        <f t="shared" si="0"/>
        <v>238</v>
      </c>
      <c r="R50" s="12">
        <f t="shared" si="1"/>
        <v>33.06</v>
      </c>
      <c r="S50" t="s">
        <v>8322</v>
      </c>
      <c r="T50" t="s">
        <v>8323</v>
      </c>
    </row>
    <row r="51" spans="1:20" ht="15" customHeight="1">
      <c r="A51">
        <v>49</v>
      </c>
      <c r="B51" s="2" t="s">
        <v>51</v>
      </c>
      <c r="C51" s="2" t="s">
        <v>4160</v>
      </c>
      <c r="D51">
        <v>250</v>
      </c>
      <c r="E51">
        <v>545</v>
      </c>
      <c r="F51" t="s">
        <v>8219</v>
      </c>
      <c r="G51" t="s">
        <v>8236</v>
      </c>
      <c r="H51" t="s">
        <v>8249</v>
      </c>
      <c r="I51">
        <v>1477422000</v>
      </c>
      <c r="J51" s="7">
        <f t="shared" si="2"/>
        <v>42668.791666666672</v>
      </c>
      <c r="K51">
        <v>1472282956</v>
      </c>
      <c r="L51" s="7">
        <f t="shared" si="3"/>
        <v>42609.311990740738</v>
      </c>
      <c r="M51" t="b">
        <v>0</v>
      </c>
      <c r="N51">
        <v>28</v>
      </c>
      <c r="O51" t="b">
        <v>1</v>
      </c>
      <c r="P51" t="s">
        <v>8277</v>
      </c>
      <c r="Q51">
        <f t="shared" si="0"/>
        <v>218</v>
      </c>
      <c r="R51" s="12">
        <f t="shared" si="1"/>
        <v>19.46</v>
      </c>
      <c r="S51" t="s">
        <v>8325</v>
      </c>
      <c r="T51" t="s">
        <v>8327</v>
      </c>
    </row>
    <row r="52" spans="1:20" ht="15" customHeight="1">
      <c r="A52">
        <v>50</v>
      </c>
      <c r="B52" s="2" t="s">
        <v>52</v>
      </c>
      <c r="C52" s="2" t="s">
        <v>4161</v>
      </c>
      <c r="D52">
        <v>250</v>
      </c>
      <c r="E52">
        <v>605</v>
      </c>
      <c r="F52" t="s">
        <v>8219</v>
      </c>
      <c r="G52" t="s">
        <v>8225</v>
      </c>
      <c r="H52" t="s">
        <v>8247</v>
      </c>
      <c r="I52">
        <v>1434120856</v>
      </c>
      <c r="J52" s="7">
        <f t="shared" si="2"/>
        <v>42167.621018518519</v>
      </c>
      <c r="K52">
        <v>1428936856</v>
      </c>
      <c r="L52" s="7">
        <f t="shared" si="3"/>
        <v>42107.621018518519</v>
      </c>
      <c r="M52" t="b">
        <v>0</v>
      </c>
      <c r="N52">
        <v>25</v>
      </c>
      <c r="O52" t="b">
        <v>1</v>
      </c>
      <c r="P52" t="s">
        <v>8271</v>
      </c>
      <c r="Q52">
        <f t="shared" si="0"/>
        <v>242</v>
      </c>
      <c r="R52" s="12">
        <f t="shared" si="1"/>
        <v>24.2</v>
      </c>
      <c r="S52" t="s">
        <v>8317</v>
      </c>
      <c r="T52" t="s">
        <v>8318</v>
      </c>
    </row>
    <row r="53" spans="1:20" ht="15" customHeight="1">
      <c r="A53">
        <v>51</v>
      </c>
      <c r="B53" s="2" t="s">
        <v>53</v>
      </c>
      <c r="C53" s="2" t="s">
        <v>4162</v>
      </c>
      <c r="D53">
        <v>250</v>
      </c>
      <c r="E53">
        <v>391</v>
      </c>
      <c r="F53" t="s">
        <v>8219</v>
      </c>
      <c r="G53" t="s">
        <v>8224</v>
      </c>
      <c r="H53" t="s">
        <v>8246</v>
      </c>
      <c r="I53">
        <v>1293937200</v>
      </c>
      <c r="J53" s="7">
        <f t="shared" si="2"/>
        <v>40545.125</v>
      </c>
      <c r="K53">
        <v>1291257298</v>
      </c>
      <c r="L53" s="7">
        <f t="shared" si="3"/>
        <v>40514.107615740737</v>
      </c>
      <c r="M53" t="b">
        <v>0</v>
      </c>
      <c r="N53">
        <v>13</v>
      </c>
      <c r="O53" t="b">
        <v>1</v>
      </c>
      <c r="P53" t="s">
        <v>8300</v>
      </c>
      <c r="Q53">
        <f t="shared" si="0"/>
        <v>156.4</v>
      </c>
      <c r="R53" s="12">
        <f t="shared" si="1"/>
        <v>30.08</v>
      </c>
      <c r="S53" t="s">
        <v>8325</v>
      </c>
      <c r="T53" t="s">
        <v>8354</v>
      </c>
    </row>
    <row r="54" spans="1:20" ht="15" customHeight="1">
      <c r="A54">
        <v>52</v>
      </c>
      <c r="B54" s="2" t="s">
        <v>54</v>
      </c>
      <c r="C54" s="2" t="s">
        <v>4163</v>
      </c>
      <c r="D54">
        <v>250</v>
      </c>
      <c r="E54">
        <v>605</v>
      </c>
      <c r="F54" t="s">
        <v>8219</v>
      </c>
      <c r="G54" t="s">
        <v>8229</v>
      </c>
      <c r="H54" t="s">
        <v>8251</v>
      </c>
      <c r="I54">
        <v>1470595109</v>
      </c>
      <c r="J54" s="7">
        <f t="shared" si="2"/>
        <v>42589.776724537034</v>
      </c>
      <c r="K54">
        <v>1468003109</v>
      </c>
      <c r="L54" s="7">
        <f t="shared" si="3"/>
        <v>42559.776724537034</v>
      </c>
      <c r="M54" t="b">
        <v>0</v>
      </c>
      <c r="N54">
        <v>14</v>
      </c>
      <c r="O54" t="b">
        <v>1</v>
      </c>
      <c r="P54" t="s">
        <v>8271</v>
      </c>
      <c r="Q54">
        <f t="shared" si="0"/>
        <v>242</v>
      </c>
      <c r="R54" s="12">
        <f t="shared" si="1"/>
        <v>43.21</v>
      </c>
      <c r="S54" t="s">
        <v>8317</v>
      </c>
      <c r="T54" t="s">
        <v>8318</v>
      </c>
    </row>
    <row r="55" spans="1:20" ht="15" customHeight="1">
      <c r="A55">
        <v>53</v>
      </c>
      <c r="B55" s="2" t="s">
        <v>55</v>
      </c>
      <c r="C55" s="2" t="s">
        <v>4164</v>
      </c>
      <c r="D55">
        <v>250</v>
      </c>
      <c r="E55">
        <v>250</v>
      </c>
      <c r="F55" t="s">
        <v>8219</v>
      </c>
      <c r="G55" t="s">
        <v>8225</v>
      </c>
      <c r="H55" t="s">
        <v>8247</v>
      </c>
      <c r="I55">
        <v>1459845246</v>
      </c>
      <c r="J55" s="7">
        <f t="shared" si="2"/>
        <v>42465.35701388889</v>
      </c>
      <c r="K55">
        <v>1457429646</v>
      </c>
      <c r="L55" s="7">
        <f t="shared" si="3"/>
        <v>42437.398680555561</v>
      </c>
      <c r="M55" t="b">
        <v>0</v>
      </c>
      <c r="N55">
        <v>9</v>
      </c>
      <c r="O55" t="b">
        <v>1</v>
      </c>
      <c r="P55" t="s">
        <v>8271</v>
      </c>
      <c r="Q55">
        <f t="shared" si="0"/>
        <v>100</v>
      </c>
      <c r="R55" s="12">
        <f t="shared" si="1"/>
        <v>27.78</v>
      </c>
      <c r="S55" t="s">
        <v>8317</v>
      </c>
      <c r="T55" t="s">
        <v>8318</v>
      </c>
    </row>
    <row r="56" spans="1:20" ht="15" customHeight="1">
      <c r="A56">
        <v>54</v>
      </c>
      <c r="B56" s="2" t="s">
        <v>56</v>
      </c>
      <c r="C56" s="2" t="s">
        <v>4165</v>
      </c>
      <c r="D56">
        <v>250</v>
      </c>
      <c r="E56">
        <v>280</v>
      </c>
      <c r="F56" t="s">
        <v>8219</v>
      </c>
      <c r="G56" t="s">
        <v>8225</v>
      </c>
      <c r="H56" t="s">
        <v>8247</v>
      </c>
      <c r="I56">
        <v>1455832800</v>
      </c>
      <c r="J56" s="7">
        <f t="shared" si="2"/>
        <v>42418.916666666672</v>
      </c>
      <c r="K56">
        <v>1452338929</v>
      </c>
      <c r="L56" s="7">
        <f t="shared" si="3"/>
        <v>42378.478344907402</v>
      </c>
      <c r="M56" t="b">
        <v>0</v>
      </c>
      <c r="N56">
        <v>24</v>
      </c>
      <c r="O56" t="b">
        <v>1</v>
      </c>
      <c r="P56" t="s">
        <v>8271</v>
      </c>
      <c r="Q56">
        <f t="shared" si="0"/>
        <v>112</v>
      </c>
      <c r="R56" s="12">
        <f t="shared" si="1"/>
        <v>11.67</v>
      </c>
      <c r="S56" t="s">
        <v>8317</v>
      </c>
      <c r="T56" t="s">
        <v>8318</v>
      </c>
    </row>
    <row r="57" spans="1:20" ht="15" customHeight="1">
      <c r="A57">
        <v>55</v>
      </c>
      <c r="B57" s="2" t="s">
        <v>57</v>
      </c>
      <c r="C57" s="2" t="s">
        <v>4166</v>
      </c>
      <c r="D57">
        <v>250</v>
      </c>
      <c r="E57">
        <v>350</v>
      </c>
      <c r="F57" t="s">
        <v>8219</v>
      </c>
      <c r="G57" t="s">
        <v>8224</v>
      </c>
      <c r="H57" t="s">
        <v>8246</v>
      </c>
      <c r="I57">
        <v>1429912341</v>
      </c>
      <c r="J57" s="7">
        <f t="shared" si="2"/>
        <v>42118.911354166667</v>
      </c>
      <c r="K57">
        <v>1427320341</v>
      </c>
      <c r="L57" s="7">
        <f t="shared" si="3"/>
        <v>42088.911354166667</v>
      </c>
      <c r="M57" t="b">
        <v>0</v>
      </c>
      <c r="N57">
        <v>10</v>
      </c>
      <c r="O57" t="b">
        <v>1</v>
      </c>
      <c r="P57" t="s">
        <v>8271</v>
      </c>
      <c r="Q57">
        <f t="shared" si="0"/>
        <v>140</v>
      </c>
      <c r="R57" s="12">
        <f t="shared" si="1"/>
        <v>35</v>
      </c>
      <c r="S57" t="s">
        <v>8317</v>
      </c>
      <c r="T57" t="s">
        <v>8318</v>
      </c>
    </row>
    <row r="58" spans="1:20" ht="15" customHeight="1">
      <c r="A58">
        <v>56</v>
      </c>
      <c r="B58" s="2" t="s">
        <v>58</v>
      </c>
      <c r="C58" s="2" t="s">
        <v>4167</v>
      </c>
      <c r="D58">
        <v>250</v>
      </c>
      <c r="E58">
        <v>250</v>
      </c>
      <c r="F58" t="s">
        <v>8219</v>
      </c>
      <c r="G58" t="s">
        <v>8224</v>
      </c>
      <c r="H58" t="s">
        <v>8246</v>
      </c>
      <c r="I58">
        <v>1433016672</v>
      </c>
      <c r="J58" s="7">
        <f t="shared" si="2"/>
        <v>42154.841111111105</v>
      </c>
      <c r="K58">
        <v>1430424672</v>
      </c>
      <c r="L58" s="7">
        <f t="shared" si="3"/>
        <v>42124.841111111105</v>
      </c>
      <c r="M58" t="b">
        <v>0</v>
      </c>
      <c r="N58">
        <v>8</v>
      </c>
      <c r="O58" t="b">
        <v>1</v>
      </c>
      <c r="P58" t="s">
        <v>8271</v>
      </c>
      <c r="Q58">
        <f t="shared" si="0"/>
        <v>100</v>
      </c>
      <c r="R58" s="12">
        <f t="shared" si="1"/>
        <v>31.25</v>
      </c>
      <c r="S58" t="s">
        <v>8317</v>
      </c>
      <c r="T58" t="s">
        <v>8318</v>
      </c>
    </row>
    <row r="59" spans="1:20" ht="15" customHeight="1">
      <c r="A59">
        <v>57</v>
      </c>
      <c r="B59" s="2" t="s">
        <v>59</v>
      </c>
      <c r="C59" s="2" t="s">
        <v>4168</v>
      </c>
      <c r="D59">
        <v>250</v>
      </c>
      <c r="E59">
        <v>505</v>
      </c>
      <c r="F59" t="s">
        <v>8219</v>
      </c>
      <c r="G59" t="s">
        <v>8224</v>
      </c>
      <c r="H59" t="s">
        <v>8246</v>
      </c>
      <c r="I59">
        <v>1436551200</v>
      </c>
      <c r="J59" s="7">
        <f t="shared" si="2"/>
        <v>42195.75</v>
      </c>
      <c r="K59">
        <v>1435181628</v>
      </c>
      <c r="L59" s="7">
        <f t="shared" si="3"/>
        <v>42179.898472222223</v>
      </c>
      <c r="M59" t="b">
        <v>0</v>
      </c>
      <c r="N59">
        <v>17</v>
      </c>
      <c r="O59" t="b">
        <v>1</v>
      </c>
      <c r="P59" t="s">
        <v>8271</v>
      </c>
      <c r="Q59">
        <f t="shared" si="0"/>
        <v>202</v>
      </c>
      <c r="R59" s="12">
        <f t="shared" si="1"/>
        <v>29.71</v>
      </c>
      <c r="S59" t="s">
        <v>8317</v>
      </c>
      <c r="T59" t="s">
        <v>8318</v>
      </c>
    </row>
    <row r="60" spans="1:20" ht="15" customHeight="1">
      <c r="A60">
        <v>58</v>
      </c>
      <c r="B60" s="2" t="s">
        <v>60</v>
      </c>
      <c r="C60" s="2" t="s">
        <v>4169</v>
      </c>
      <c r="D60">
        <v>250</v>
      </c>
      <c r="E60">
        <v>375</v>
      </c>
      <c r="F60" t="s">
        <v>8219</v>
      </c>
      <c r="G60" t="s">
        <v>8224</v>
      </c>
      <c r="H60" t="s">
        <v>8246</v>
      </c>
      <c r="I60">
        <v>1468618680</v>
      </c>
      <c r="J60" s="7">
        <f t="shared" si="2"/>
        <v>42566.901388888888</v>
      </c>
      <c r="K60">
        <v>1465345902</v>
      </c>
      <c r="L60" s="7">
        <f t="shared" si="3"/>
        <v>42529.022013888884</v>
      </c>
      <c r="M60" t="b">
        <v>0</v>
      </c>
      <c r="N60">
        <v>9</v>
      </c>
      <c r="O60" t="b">
        <v>1</v>
      </c>
      <c r="P60" t="s">
        <v>8271</v>
      </c>
      <c r="Q60">
        <f t="shared" si="0"/>
        <v>150</v>
      </c>
      <c r="R60" s="12">
        <f t="shared" si="1"/>
        <v>41.67</v>
      </c>
      <c r="S60" t="s">
        <v>8317</v>
      </c>
      <c r="T60" t="s">
        <v>8318</v>
      </c>
    </row>
    <row r="61" spans="1:20" ht="15" customHeight="1">
      <c r="A61">
        <v>59</v>
      </c>
      <c r="B61" s="2" t="s">
        <v>61</v>
      </c>
      <c r="C61" s="2" t="s">
        <v>4170</v>
      </c>
      <c r="D61">
        <v>250</v>
      </c>
      <c r="E61">
        <v>251</v>
      </c>
      <c r="F61" t="s">
        <v>8219</v>
      </c>
      <c r="G61" t="s">
        <v>8224</v>
      </c>
      <c r="H61" t="s">
        <v>8246</v>
      </c>
      <c r="I61">
        <v>1428780159</v>
      </c>
      <c r="J61" s="7">
        <f t="shared" si="2"/>
        <v>42105.807395833333</v>
      </c>
      <c r="K61">
        <v>1426188159</v>
      </c>
      <c r="L61" s="7">
        <f t="shared" si="3"/>
        <v>42075.807395833333</v>
      </c>
      <c r="M61" t="b">
        <v>0</v>
      </c>
      <c r="N61">
        <v>8</v>
      </c>
      <c r="O61" t="b">
        <v>1</v>
      </c>
      <c r="P61" t="s">
        <v>8271</v>
      </c>
      <c r="Q61">
        <f t="shared" si="0"/>
        <v>100.4</v>
      </c>
      <c r="R61" s="12">
        <f t="shared" si="1"/>
        <v>31.38</v>
      </c>
      <c r="S61" t="s">
        <v>8317</v>
      </c>
      <c r="T61" t="s">
        <v>8318</v>
      </c>
    </row>
    <row r="62" spans="1:20" ht="15" customHeight="1">
      <c r="A62">
        <v>60</v>
      </c>
      <c r="B62" s="2" t="s">
        <v>62</v>
      </c>
      <c r="C62" s="2" t="s">
        <v>4171</v>
      </c>
      <c r="D62">
        <v>250</v>
      </c>
      <c r="E62">
        <v>460</v>
      </c>
      <c r="F62" t="s">
        <v>8219</v>
      </c>
      <c r="G62" t="s">
        <v>8225</v>
      </c>
      <c r="H62" t="s">
        <v>8247</v>
      </c>
      <c r="I62">
        <v>1455390126</v>
      </c>
      <c r="J62" s="7">
        <f t="shared" si="2"/>
        <v>42413.793124999997</v>
      </c>
      <c r="K62">
        <v>1452798126</v>
      </c>
      <c r="L62" s="7">
        <f t="shared" si="3"/>
        <v>42383.793124999997</v>
      </c>
      <c r="M62" t="b">
        <v>0</v>
      </c>
      <c r="N62">
        <v>15</v>
      </c>
      <c r="O62" t="b">
        <v>1</v>
      </c>
      <c r="P62" t="s">
        <v>8271</v>
      </c>
      <c r="Q62">
        <f t="shared" si="0"/>
        <v>184</v>
      </c>
      <c r="R62" s="12">
        <f t="shared" si="1"/>
        <v>30.67</v>
      </c>
      <c r="S62" t="s">
        <v>8317</v>
      </c>
      <c r="T62" t="s">
        <v>8318</v>
      </c>
    </row>
    <row r="63" spans="1:20" ht="15" customHeight="1">
      <c r="A63">
        <v>61</v>
      </c>
      <c r="B63" s="2" t="s">
        <v>63</v>
      </c>
      <c r="C63" s="2" t="s">
        <v>4172</v>
      </c>
      <c r="D63">
        <v>250</v>
      </c>
      <c r="E63">
        <v>250</v>
      </c>
      <c r="F63" t="s">
        <v>8219</v>
      </c>
      <c r="G63" t="s">
        <v>8225</v>
      </c>
      <c r="H63" t="s">
        <v>8247</v>
      </c>
      <c r="I63">
        <v>1419368925</v>
      </c>
      <c r="J63" s="7">
        <f t="shared" si="2"/>
        <v>41996.881076388891</v>
      </c>
      <c r="K63">
        <v>1417208925</v>
      </c>
      <c r="L63" s="7">
        <f t="shared" si="3"/>
        <v>41971.881076388891</v>
      </c>
      <c r="M63" t="b">
        <v>0</v>
      </c>
      <c r="N63">
        <v>22</v>
      </c>
      <c r="O63" t="b">
        <v>1</v>
      </c>
      <c r="P63" t="s">
        <v>8271</v>
      </c>
      <c r="Q63">
        <f t="shared" si="0"/>
        <v>100</v>
      </c>
      <c r="R63" s="12">
        <f t="shared" si="1"/>
        <v>11.36</v>
      </c>
      <c r="S63" t="s">
        <v>8317</v>
      </c>
      <c r="T63" t="s">
        <v>8318</v>
      </c>
    </row>
    <row r="64" spans="1:20" ht="15" customHeight="1">
      <c r="A64">
        <v>62</v>
      </c>
      <c r="B64" s="2" t="s">
        <v>64</v>
      </c>
      <c r="C64" s="2" t="s">
        <v>4173</v>
      </c>
      <c r="D64">
        <v>250</v>
      </c>
      <c r="E64">
        <v>825</v>
      </c>
      <c r="F64" t="s">
        <v>8219</v>
      </c>
      <c r="G64" t="s">
        <v>8225</v>
      </c>
      <c r="H64" t="s">
        <v>8247</v>
      </c>
      <c r="I64">
        <v>1464692400</v>
      </c>
      <c r="J64" s="7">
        <f t="shared" si="2"/>
        <v>42521.458333333328</v>
      </c>
      <c r="K64">
        <v>1461769373</v>
      </c>
      <c r="L64" s="7">
        <f t="shared" si="3"/>
        <v>42487.62700231481</v>
      </c>
      <c r="M64" t="b">
        <v>0</v>
      </c>
      <c r="N64">
        <v>19</v>
      </c>
      <c r="O64" t="b">
        <v>1</v>
      </c>
      <c r="P64" t="s">
        <v>8271</v>
      </c>
      <c r="Q64">
        <f t="shared" si="0"/>
        <v>330</v>
      </c>
      <c r="R64" s="12">
        <f t="shared" si="1"/>
        <v>43.42</v>
      </c>
      <c r="S64" t="s">
        <v>8317</v>
      </c>
      <c r="T64" t="s">
        <v>8318</v>
      </c>
    </row>
    <row r="65" spans="1:20" ht="15" customHeight="1">
      <c r="A65">
        <v>63</v>
      </c>
      <c r="B65" s="2" t="s">
        <v>65</v>
      </c>
      <c r="C65" s="2" t="s">
        <v>4174</v>
      </c>
      <c r="D65">
        <v>250</v>
      </c>
      <c r="E65">
        <v>570</v>
      </c>
      <c r="F65" t="s">
        <v>8219</v>
      </c>
      <c r="G65" t="s">
        <v>8224</v>
      </c>
      <c r="H65" t="s">
        <v>8246</v>
      </c>
      <c r="I65">
        <v>1426187582</v>
      </c>
      <c r="J65" s="7">
        <f t="shared" si="2"/>
        <v>42075.800717592589</v>
      </c>
      <c r="K65">
        <v>1423599182</v>
      </c>
      <c r="L65" s="7">
        <f t="shared" si="3"/>
        <v>42045.84238425926</v>
      </c>
      <c r="M65" t="b">
        <v>0</v>
      </c>
      <c r="N65">
        <v>10</v>
      </c>
      <c r="O65" t="b">
        <v>1</v>
      </c>
      <c r="P65" t="s">
        <v>8271</v>
      </c>
      <c r="Q65">
        <f t="shared" si="0"/>
        <v>228</v>
      </c>
      <c r="R65" s="12">
        <f t="shared" si="1"/>
        <v>57</v>
      </c>
      <c r="S65" t="s">
        <v>8317</v>
      </c>
      <c r="T65" t="s">
        <v>8318</v>
      </c>
    </row>
    <row r="66" spans="1:20" ht="15" customHeight="1">
      <c r="A66">
        <v>64</v>
      </c>
      <c r="B66" s="2" t="s">
        <v>66</v>
      </c>
      <c r="C66" s="2" t="s">
        <v>4175</v>
      </c>
      <c r="D66">
        <v>250</v>
      </c>
      <c r="E66">
        <v>270</v>
      </c>
      <c r="F66" t="s">
        <v>8219</v>
      </c>
      <c r="G66" t="s">
        <v>8225</v>
      </c>
      <c r="H66" t="s">
        <v>8247</v>
      </c>
      <c r="I66">
        <v>1470058860</v>
      </c>
      <c r="J66" s="7">
        <f t="shared" si="2"/>
        <v>42583.570138888885</v>
      </c>
      <c r="K66">
        <v>1469026903</v>
      </c>
      <c r="L66" s="7">
        <f t="shared" si="3"/>
        <v>42571.626192129625</v>
      </c>
      <c r="M66" t="b">
        <v>0</v>
      </c>
      <c r="N66">
        <v>7</v>
      </c>
      <c r="O66" t="b">
        <v>1</v>
      </c>
      <c r="P66" t="s">
        <v>8271</v>
      </c>
      <c r="Q66">
        <f t="shared" ref="Q66:Q129" si="4">ROUND(E66/D66*100,2)</f>
        <v>108</v>
      </c>
      <c r="R66" s="12">
        <f t="shared" ref="R66:R129" si="5">IFERROR(ROUND(IFERROR(E66/N66,""),2),"No pledges")</f>
        <v>38.57</v>
      </c>
      <c r="S66" t="s">
        <v>8317</v>
      </c>
      <c r="T66" t="s">
        <v>8318</v>
      </c>
    </row>
    <row r="67" spans="1:20" ht="15" customHeight="1">
      <c r="A67">
        <v>65</v>
      </c>
      <c r="B67" s="2" t="s">
        <v>67</v>
      </c>
      <c r="C67" s="2" t="s">
        <v>4176</v>
      </c>
      <c r="D67">
        <v>300</v>
      </c>
      <c r="E67">
        <v>460</v>
      </c>
      <c r="F67" t="s">
        <v>8219</v>
      </c>
      <c r="G67" t="s">
        <v>8224</v>
      </c>
      <c r="H67" t="s">
        <v>8246</v>
      </c>
      <c r="I67">
        <v>1325007358</v>
      </c>
      <c r="J67" s="7">
        <f t="shared" ref="J67:J123" si="6">(((I67/60)/60)/24)+DATE(1970,1,1)</f>
        <v>40904.733310185184</v>
      </c>
      <c r="K67">
        <v>1319819758</v>
      </c>
      <c r="L67" s="7">
        <f t="shared" ref="L67:L123" si="7">(((K67/60)/60)/24)+DATE(1970,1,1)</f>
        <v>40844.691643518519</v>
      </c>
      <c r="M67" t="b">
        <v>0</v>
      </c>
      <c r="N67">
        <v>15</v>
      </c>
      <c r="O67" t="b">
        <v>1</v>
      </c>
      <c r="P67" t="s">
        <v>8266</v>
      </c>
      <c r="Q67">
        <f t="shared" si="4"/>
        <v>153.33000000000001</v>
      </c>
      <c r="R67" s="12">
        <f t="shared" si="5"/>
        <v>30.67</v>
      </c>
      <c r="S67" t="s">
        <v>8310</v>
      </c>
      <c r="T67" t="s">
        <v>8312</v>
      </c>
    </row>
    <row r="68" spans="1:20" ht="15" customHeight="1">
      <c r="A68">
        <v>66</v>
      </c>
      <c r="B68" s="2" t="s">
        <v>68</v>
      </c>
      <c r="C68" s="2" t="s">
        <v>4177</v>
      </c>
      <c r="D68">
        <v>300</v>
      </c>
      <c r="E68">
        <v>376</v>
      </c>
      <c r="F68" t="s">
        <v>8219</v>
      </c>
      <c r="G68" t="s">
        <v>8225</v>
      </c>
      <c r="H68" t="s">
        <v>8247</v>
      </c>
      <c r="I68">
        <v>1459872000</v>
      </c>
      <c r="J68" s="7">
        <f t="shared" si="6"/>
        <v>42465.666666666672</v>
      </c>
      <c r="K68">
        <v>1456408244</v>
      </c>
      <c r="L68" s="7">
        <f t="shared" si="7"/>
        <v>42425.576898148152</v>
      </c>
      <c r="M68" t="b">
        <v>0</v>
      </c>
      <c r="N68">
        <v>9</v>
      </c>
      <c r="O68" t="b">
        <v>1</v>
      </c>
      <c r="P68" t="s">
        <v>8269</v>
      </c>
      <c r="Q68">
        <f t="shared" si="4"/>
        <v>125.33</v>
      </c>
      <c r="R68" s="12">
        <f t="shared" si="5"/>
        <v>41.78</v>
      </c>
      <c r="S68" t="s">
        <v>8310</v>
      </c>
      <c r="T68" t="s">
        <v>8315</v>
      </c>
    </row>
    <row r="69" spans="1:20" ht="15" customHeight="1">
      <c r="A69">
        <v>67</v>
      </c>
      <c r="B69" s="2" t="s">
        <v>69</v>
      </c>
      <c r="C69" s="2" t="s">
        <v>4178</v>
      </c>
      <c r="D69">
        <v>300</v>
      </c>
      <c r="E69">
        <v>310</v>
      </c>
      <c r="F69" t="s">
        <v>8219</v>
      </c>
      <c r="G69" t="s">
        <v>8224</v>
      </c>
      <c r="H69" t="s">
        <v>8246</v>
      </c>
      <c r="I69">
        <v>1329248940</v>
      </c>
      <c r="J69" s="7">
        <f t="shared" si="6"/>
        <v>40953.825694444444</v>
      </c>
      <c r="K69">
        <v>1326972107</v>
      </c>
      <c r="L69" s="7">
        <f t="shared" si="7"/>
        <v>40927.473460648151</v>
      </c>
      <c r="M69" t="b">
        <v>0</v>
      </c>
      <c r="N69">
        <v>11</v>
      </c>
      <c r="O69" t="b">
        <v>1</v>
      </c>
      <c r="P69" t="s">
        <v>8276</v>
      </c>
      <c r="Q69">
        <f t="shared" si="4"/>
        <v>103.33</v>
      </c>
      <c r="R69" s="12">
        <f t="shared" si="5"/>
        <v>28.18</v>
      </c>
      <c r="S69" t="s">
        <v>8325</v>
      </c>
      <c r="T69" t="s">
        <v>8326</v>
      </c>
    </row>
    <row r="70" spans="1:20" ht="15" customHeight="1">
      <c r="A70">
        <v>68</v>
      </c>
      <c r="B70" s="2" t="s">
        <v>70</v>
      </c>
      <c r="C70" s="2" t="s">
        <v>4179</v>
      </c>
      <c r="D70">
        <v>300</v>
      </c>
      <c r="E70">
        <v>300</v>
      </c>
      <c r="F70" t="s">
        <v>8219</v>
      </c>
      <c r="G70" t="s">
        <v>8224</v>
      </c>
      <c r="H70" t="s">
        <v>8246</v>
      </c>
      <c r="I70">
        <v>1429038033</v>
      </c>
      <c r="J70" s="7">
        <f t="shared" si="6"/>
        <v>42108.792048611111</v>
      </c>
      <c r="K70">
        <v>1426446033</v>
      </c>
      <c r="L70" s="7">
        <f t="shared" si="7"/>
        <v>42078.792048611111</v>
      </c>
      <c r="M70" t="b">
        <v>0</v>
      </c>
      <c r="N70">
        <v>16</v>
      </c>
      <c r="O70" t="b">
        <v>1</v>
      </c>
      <c r="P70" t="s">
        <v>8277</v>
      </c>
      <c r="Q70">
        <f t="shared" si="4"/>
        <v>100</v>
      </c>
      <c r="R70" s="12">
        <f t="shared" si="5"/>
        <v>18.75</v>
      </c>
      <c r="S70" t="s">
        <v>8325</v>
      </c>
      <c r="T70" t="s">
        <v>8327</v>
      </c>
    </row>
    <row r="71" spans="1:20" ht="15" customHeight="1">
      <c r="A71">
        <v>69</v>
      </c>
      <c r="B71" s="2" t="s">
        <v>71</v>
      </c>
      <c r="C71" s="2" t="s">
        <v>4180</v>
      </c>
      <c r="D71">
        <v>300</v>
      </c>
      <c r="E71">
        <v>300</v>
      </c>
      <c r="F71" t="s">
        <v>8219</v>
      </c>
      <c r="G71" t="s">
        <v>8224</v>
      </c>
      <c r="H71" t="s">
        <v>8246</v>
      </c>
      <c r="I71">
        <v>1424116709</v>
      </c>
      <c r="J71" s="7">
        <f t="shared" si="6"/>
        <v>42051.832280092596</v>
      </c>
      <c r="K71">
        <v>1421524709</v>
      </c>
      <c r="L71" s="7">
        <f t="shared" si="7"/>
        <v>42021.832280092596</v>
      </c>
      <c r="M71" t="b">
        <v>0</v>
      </c>
      <c r="N71">
        <v>10</v>
      </c>
      <c r="O71" t="b">
        <v>1</v>
      </c>
      <c r="P71" t="s">
        <v>8277</v>
      </c>
      <c r="Q71">
        <f t="shared" si="4"/>
        <v>100</v>
      </c>
      <c r="R71" s="12">
        <f t="shared" si="5"/>
        <v>30</v>
      </c>
      <c r="S71" t="s">
        <v>8325</v>
      </c>
      <c r="T71" t="s">
        <v>8327</v>
      </c>
    </row>
    <row r="72" spans="1:20" ht="15" customHeight="1">
      <c r="A72">
        <v>70</v>
      </c>
      <c r="B72" s="2" t="s">
        <v>72</v>
      </c>
      <c r="C72" s="2" t="s">
        <v>4181</v>
      </c>
      <c r="D72">
        <v>300</v>
      </c>
      <c r="E72">
        <v>375</v>
      </c>
      <c r="F72" t="s">
        <v>8219</v>
      </c>
      <c r="G72" t="s">
        <v>8224</v>
      </c>
      <c r="H72" t="s">
        <v>8246</v>
      </c>
      <c r="I72">
        <v>1405366359</v>
      </c>
      <c r="J72" s="7">
        <f t="shared" si="6"/>
        <v>41834.814340277779</v>
      </c>
      <c r="K72">
        <v>1402342359</v>
      </c>
      <c r="L72" s="7">
        <f t="shared" si="7"/>
        <v>41799.814340277779</v>
      </c>
      <c r="M72" t="b">
        <v>0</v>
      </c>
      <c r="N72">
        <v>7</v>
      </c>
      <c r="O72" t="b">
        <v>1</v>
      </c>
      <c r="P72" t="s">
        <v>8274</v>
      </c>
      <c r="Q72">
        <f t="shared" si="4"/>
        <v>125</v>
      </c>
      <c r="R72" s="12">
        <f t="shared" si="5"/>
        <v>53.57</v>
      </c>
      <c r="S72" t="s">
        <v>8322</v>
      </c>
      <c r="T72" t="s">
        <v>8323</v>
      </c>
    </row>
    <row r="73" spans="1:20" ht="15" customHeight="1">
      <c r="A73">
        <v>71</v>
      </c>
      <c r="B73" s="2" t="s">
        <v>73</v>
      </c>
      <c r="C73" s="2" t="s">
        <v>4182</v>
      </c>
      <c r="D73">
        <v>300</v>
      </c>
      <c r="E73">
        <v>300</v>
      </c>
      <c r="F73" t="s">
        <v>8219</v>
      </c>
      <c r="G73" t="s">
        <v>8229</v>
      </c>
      <c r="H73" t="s">
        <v>8251</v>
      </c>
      <c r="I73">
        <v>1391194860</v>
      </c>
      <c r="J73" s="7">
        <f t="shared" si="6"/>
        <v>41670.792361111111</v>
      </c>
      <c r="K73">
        <v>1388084862</v>
      </c>
      <c r="L73" s="7">
        <f t="shared" si="7"/>
        <v>41634.797013888885</v>
      </c>
      <c r="M73" t="b">
        <v>0</v>
      </c>
      <c r="N73">
        <v>11</v>
      </c>
      <c r="O73" t="b">
        <v>1</v>
      </c>
      <c r="P73" t="s">
        <v>8276</v>
      </c>
      <c r="Q73">
        <f t="shared" si="4"/>
        <v>100</v>
      </c>
      <c r="R73" s="12">
        <f t="shared" si="5"/>
        <v>27.27</v>
      </c>
      <c r="S73" t="s">
        <v>8325</v>
      </c>
      <c r="T73" t="s">
        <v>8326</v>
      </c>
    </row>
    <row r="74" spans="1:20" ht="15" customHeight="1">
      <c r="A74">
        <v>72</v>
      </c>
      <c r="B74" s="2" t="s">
        <v>74</v>
      </c>
      <c r="C74" s="2" t="s">
        <v>4183</v>
      </c>
      <c r="D74">
        <v>300</v>
      </c>
      <c r="E74">
        <v>301</v>
      </c>
      <c r="F74" t="s">
        <v>8219</v>
      </c>
      <c r="G74" t="s">
        <v>8224</v>
      </c>
      <c r="H74" t="s">
        <v>8246</v>
      </c>
      <c r="I74">
        <v>1350505059</v>
      </c>
      <c r="J74" s="7">
        <f t="shared" si="6"/>
        <v>41199.845590277779</v>
      </c>
      <c r="K74">
        <v>1347913059</v>
      </c>
      <c r="L74" s="7">
        <f t="shared" si="7"/>
        <v>41169.845590277779</v>
      </c>
      <c r="M74" t="b">
        <v>0</v>
      </c>
      <c r="N74">
        <v>8</v>
      </c>
      <c r="O74" t="b">
        <v>1</v>
      </c>
      <c r="P74" t="s">
        <v>8276</v>
      </c>
      <c r="Q74">
        <f t="shared" si="4"/>
        <v>100.33</v>
      </c>
      <c r="R74" s="12">
        <f t="shared" si="5"/>
        <v>37.630000000000003</v>
      </c>
      <c r="S74" t="s">
        <v>8325</v>
      </c>
      <c r="T74" t="s">
        <v>8326</v>
      </c>
    </row>
    <row r="75" spans="1:20" ht="15" customHeight="1">
      <c r="A75">
        <v>73</v>
      </c>
      <c r="B75" s="2" t="s">
        <v>75</v>
      </c>
      <c r="C75" s="2" t="s">
        <v>4184</v>
      </c>
      <c r="D75">
        <v>300</v>
      </c>
      <c r="E75">
        <v>300</v>
      </c>
      <c r="F75" t="s">
        <v>8219</v>
      </c>
      <c r="G75" t="s">
        <v>8224</v>
      </c>
      <c r="H75" t="s">
        <v>8246</v>
      </c>
      <c r="I75">
        <v>1366064193</v>
      </c>
      <c r="J75" s="7">
        <f t="shared" si="6"/>
        <v>41379.928159722222</v>
      </c>
      <c r="K75">
        <v>1364854593</v>
      </c>
      <c r="L75" s="7">
        <f t="shared" si="7"/>
        <v>41365.928159722222</v>
      </c>
      <c r="M75" t="b">
        <v>0</v>
      </c>
      <c r="N75">
        <v>11</v>
      </c>
      <c r="O75" t="b">
        <v>1</v>
      </c>
      <c r="P75" t="s">
        <v>8279</v>
      </c>
      <c r="Q75">
        <f t="shared" si="4"/>
        <v>100</v>
      </c>
      <c r="R75" s="12">
        <f t="shared" si="5"/>
        <v>27.27</v>
      </c>
      <c r="S75" t="s">
        <v>8325</v>
      </c>
      <c r="T75" t="s">
        <v>8329</v>
      </c>
    </row>
    <row r="76" spans="1:20" ht="15" customHeight="1">
      <c r="A76">
        <v>74</v>
      </c>
      <c r="B76" s="2" t="s">
        <v>76</v>
      </c>
      <c r="C76" s="2" t="s">
        <v>4185</v>
      </c>
      <c r="D76">
        <v>300</v>
      </c>
      <c r="E76">
        <v>317</v>
      </c>
      <c r="F76" t="s">
        <v>8219</v>
      </c>
      <c r="G76" t="s">
        <v>8224</v>
      </c>
      <c r="H76" t="s">
        <v>8246</v>
      </c>
      <c r="I76">
        <v>1437674545</v>
      </c>
      <c r="J76" s="7">
        <f t="shared" si="6"/>
        <v>42208.751678240747</v>
      </c>
      <c r="K76">
        <v>1436464945</v>
      </c>
      <c r="L76" s="7">
        <f t="shared" si="7"/>
        <v>42194.751678240747</v>
      </c>
      <c r="M76" t="b">
        <v>0</v>
      </c>
      <c r="N76">
        <v>14</v>
      </c>
      <c r="O76" t="b">
        <v>1</v>
      </c>
      <c r="P76" t="s">
        <v>8280</v>
      </c>
      <c r="Q76">
        <f t="shared" si="4"/>
        <v>105.67</v>
      </c>
      <c r="R76" s="12">
        <f t="shared" si="5"/>
        <v>22.64</v>
      </c>
      <c r="S76" t="s">
        <v>8325</v>
      </c>
      <c r="T76" t="s">
        <v>8330</v>
      </c>
    </row>
    <row r="77" spans="1:20" ht="15" customHeight="1">
      <c r="A77">
        <v>75</v>
      </c>
      <c r="B77" s="2" t="s">
        <v>77</v>
      </c>
      <c r="C77" s="2" t="s">
        <v>4186</v>
      </c>
      <c r="D77">
        <v>300</v>
      </c>
      <c r="E77">
        <v>555</v>
      </c>
      <c r="F77" t="s">
        <v>8219</v>
      </c>
      <c r="G77" t="s">
        <v>8224</v>
      </c>
      <c r="H77" t="s">
        <v>8246</v>
      </c>
      <c r="I77">
        <v>1311576600</v>
      </c>
      <c r="J77" s="7">
        <f t="shared" si="6"/>
        <v>40749.284722222219</v>
      </c>
      <c r="K77">
        <v>1306219897</v>
      </c>
      <c r="L77" s="7">
        <f t="shared" si="7"/>
        <v>40687.285844907405</v>
      </c>
      <c r="M77" t="b">
        <v>0</v>
      </c>
      <c r="N77">
        <v>11</v>
      </c>
      <c r="O77" t="b">
        <v>1</v>
      </c>
      <c r="P77" t="s">
        <v>8276</v>
      </c>
      <c r="Q77">
        <f t="shared" si="4"/>
        <v>185</v>
      </c>
      <c r="R77" s="12">
        <f t="shared" si="5"/>
        <v>50.45</v>
      </c>
      <c r="S77" t="s">
        <v>8325</v>
      </c>
      <c r="T77" t="s">
        <v>8326</v>
      </c>
    </row>
    <row r="78" spans="1:20" ht="15" customHeight="1">
      <c r="A78">
        <v>76</v>
      </c>
      <c r="B78" s="2" t="s">
        <v>78</v>
      </c>
      <c r="C78" s="2" t="s">
        <v>4187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 s="7">
        <f t="shared" si="6"/>
        <v>40580.032511574071</v>
      </c>
      <c r="K78">
        <v>1295657209</v>
      </c>
      <c r="L78" s="7">
        <f t="shared" si="7"/>
        <v>40565.032511574071</v>
      </c>
      <c r="M78" t="b">
        <v>0</v>
      </c>
      <c r="N78">
        <v>14</v>
      </c>
      <c r="O78" t="b">
        <v>1</v>
      </c>
      <c r="P78" t="s">
        <v>8276</v>
      </c>
      <c r="Q78">
        <f t="shared" si="4"/>
        <v>350.17</v>
      </c>
      <c r="R78" s="12">
        <f t="shared" si="5"/>
        <v>75.040000000000006</v>
      </c>
      <c r="S78" t="s">
        <v>8325</v>
      </c>
      <c r="T78" t="s">
        <v>8326</v>
      </c>
    </row>
    <row r="79" spans="1:20" ht="15" customHeight="1">
      <c r="A79">
        <v>77</v>
      </c>
      <c r="B79" s="2" t="s">
        <v>79</v>
      </c>
      <c r="C79" s="2" t="s">
        <v>4188</v>
      </c>
      <c r="D79">
        <v>300</v>
      </c>
      <c r="E79">
        <v>546</v>
      </c>
      <c r="F79" t="s">
        <v>8219</v>
      </c>
      <c r="G79" t="s">
        <v>8224</v>
      </c>
      <c r="H79" t="s">
        <v>8246</v>
      </c>
      <c r="I79">
        <v>1461177950</v>
      </c>
      <c r="J79" s="7">
        <f t="shared" si="6"/>
        <v>42480.781828703708</v>
      </c>
      <c r="K79">
        <v>1458758750</v>
      </c>
      <c r="L79" s="7">
        <f t="shared" si="7"/>
        <v>42452.781828703708</v>
      </c>
      <c r="M79" t="b">
        <v>0</v>
      </c>
      <c r="N79">
        <v>16</v>
      </c>
      <c r="O79" t="b">
        <v>1</v>
      </c>
      <c r="P79" t="s">
        <v>8298</v>
      </c>
      <c r="Q79">
        <f t="shared" si="4"/>
        <v>182</v>
      </c>
      <c r="R79" s="12">
        <f t="shared" si="5"/>
        <v>34.130000000000003</v>
      </c>
      <c r="S79" t="s">
        <v>8336</v>
      </c>
      <c r="T79" t="s">
        <v>8352</v>
      </c>
    </row>
    <row r="80" spans="1:20" ht="15" customHeight="1">
      <c r="A80">
        <v>78</v>
      </c>
      <c r="B80" s="2" t="s">
        <v>80</v>
      </c>
      <c r="C80" s="2" t="s">
        <v>4189</v>
      </c>
      <c r="D80">
        <v>300</v>
      </c>
      <c r="E80">
        <v>400.33</v>
      </c>
      <c r="F80" t="s">
        <v>8219</v>
      </c>
      <c r="G80" t="s">
        <v>8224</v>
      </c>
      <c r="H80" t="s">
        <v>8246</v>
      </c>
      <c r="I80">
        <v>1343440800</v>
      </c>
      <c r="J80" s="7">
        <f t="shared" si="6"/>
        <v>41118.083333333336</v>
      </c>
      <c r="K80">
        <v>1342545994</v>
      </c>
      <c r="L80" s="7">
        <f t="shared" si="7"/>
        <v>41107.726782407408</v>
      </c>
      <c r="M80" t="b">
        <v>0</v>
      </c>
      <c r="N80">
        <v>16</v>
      </c>
      <c r="O80" t="b">
        <v>1</v>
      </c>
      <c r="P80" t="s">
        <v>8279</v>
      </c>
      <c r="Q80">
        <f t="shared" si="4"/>
        <v>133.44</v>
      </c>
      <c r="R80" s="12">
        <f t="shared" si="5"/>
        <v>25.02</v>
      </c>
      <c r="S80" t="s">
        <v>8325</v>
      </c>
      <c r="T80" t="s">
        <v>8329</v>
      </c>
    </row>
    <row r="81" spans="1:20" ht="15" customHeight="1">
      <c r="A81">
        <v>79</v>
      </c>
      <c r="B81" s="2" t="s">
        <v>81</v>
      </c>
      <c r="C81" s="2" t="s">
        <v>4190</v>
      </c>
      <c r="D81">
        <v>300</v>
      </c>
      <c r="E81">
        <v>797</v>
      </c>
      <c r="F81" t="s">
        <v>8219</v>
      </c>
      <c r="G81" t="s">
        <v>8224</v>
      </c>
      <c r="H81" t="s">
        <v>8246</v>
      </c>
      <c r="I81">
        <v>1335113976</v>
      </c>
      <c r="J81" s="7">
        <f t="shared" si="6"/>
        <v>41021.708055555559</v>
      </c>
      <c r="K81">
        <v>1332521976</v>
      </c>
      <c r="L81" s="7">
        <f t="shared" si="7"/>
        <v>40991.708055555559</v>
      </c>
      <c r="M81" t="b">
        <v>0</v>
      </c>
      <c r="N81">
        <v>30</v>
      </c>
      <c r="O81" t="b">
        <v>1</v>
      </c>
      <c r="P81" t="s">
        <v>8279</v>
      </c>
      <c r="Q81">
        <f t="shared" si="4"/>
        <v>265.67</v>
      </c>
      <c r="R81" s="12">
        <f t="shared" si="5"/>
        <v>26.57</v>
      </c>
      <c r="S81" t="s">
        <v>8325</v>
      </c>
      <c r="T81" t="s">
        <v>8329</v>
      </c>
    </row>
    <row r="82" spans="1:20" ht="15" customHeight="1">
      <c r="A82">
        <v>80</v>
      </c>
      <c r="B82" s="2" t="s">
        <v>82</v>
      </c>
      <c r="C82" s="2" t="s">
        <v>4191</v>
      </c>
      <c r="D82">
        <v>300</v>
      </c>
      <c r="E82">
        <v>492</v>
      </c>
      <c r="F82" t="s">
        <v>8219</v>
      </c>
      <c r="G82" t="s">
        <v>8225</v>
      </c>
      <c r="H82" t="s">
        <v>8247</v>
      </c>
      <c r="I82">
        <v>1424378748</v>
      </c>
      <c r="J82" s="7">
        <f t="shared" si="6"/>
        <v>42054.86513888889</v>
      </c>
      <c r="K82">
        <v>1421786748</v>
      </c>
      <c r="L82" s="7">
        <f t="shared" si="7"/>
        <v>42024.86513888889</v>
      </c>
      <c r="M82" t="b">
        <v>0</v>
      </c>
      <c r="N82">
        <v>49</v>
      </c>
      <c r="O82" t="b">
        <v>1</v>
      </c>
      <c r="P82" t="s">
        <v>8301</v>
      </c>
      <c r="Q82">
        <f t="shared" si="4"/>
        <v>164</v>
      </c>
      <c r="R82" s="12">
        <f t="shared" si="5"/>
        <v>10.039999999999999</v>
      </c>
      <c r="S82" t="s">
        <v>8319</v>
      </c>
      <c r="T82" t="s">
        <v>8355</v>
      </c>
    </row>
    <row r="83" spans="1:20" ht="15" customHeight="1">
      <c r="A83">
        <v>81</v>
      </c>
      <c r="B83" s="2" t="s">
        <v>83</v>
      </c>
      <c r="C83" s="2" t="s">
        <v>4192</v>
      </c>
      <c r="D83">
        <v>300</v>
      </c>
      <c r="E83">
        <v>310</v>
      </c>
      <c r="F83" t="s">
        <v>8219</v>
      </c>
      <c r="G83" t="s">
        <v>8224</v>
      </c>
      <c r="H83" t="s">
        <v>8246</v>
      </c>
      <c r="I83">
        <v>1426117552</v>
      </c>
      <c r="J83" s="7">
        <f t="shared" si="6"/>
        <v>42074.99018518519</v>
      </c>
      <c r="K83">
        <v>1423529152</v>
      </c>
      <c r="L83" s="7">
        <f t="shared" si="7"/>
        <v>42045.031851851847</v>
      </c>
      <c r="M83" t="b">
        <v>0</v>
      </c>
      <c r="N83">
        <v>17</v>
      </c>
      <c r="O83" t="b">
        <v>1</v>
      </c>
      <c r="P83" t="s">
        <v>8295</v>
      </c>
      <c r="Q83">
        <f t="shared" si="4"/>
        <v>103.33</v>
      </c>
      <c r="R83" s="12">
        <f t="shared" si="5"/>
        <v>18.239999999999998</v>
      </c>
      <c r="S83" t="s">
        <v>8319</v>
      </c>
      <c r="T83" t="s">
        <v>8349</v>
      </c>
    </row>
    <row r="84" spans="1:20" ht="15" customHeight="1">
      <c r="A84">
        <v>82</v>
      </c>
      <c r="B84" s="2" t="s">
        <v>84</v>
      </c>
      <c r="C84" s="2" t="s">
        <v>4193</v>
      </c>
      <c r="D84">
        <v>300</v>
      </c>
      <c r="E84">
        <v>300</v>
      </c>
      <c r="F84" t="s">
        <v>8219</v>
      </c>
      <c r="G84" t="s">
        <v>8224</v>
      </c>
      <c r="H84" t="s">
        <v>8246</v>
      </c>
      <c r="I84">
        <v>1422068400</v>
      </c>
      <c r="J84" s="7">
        <f t="shared" si="6"/>
        <v>42028.125</v>
      </c>
      <c r="K84">
        <v>1420774779</v>
      </c>
      <c r="L84" s="7">
        <f t="shared" si="7"/>
        <v>42013.15253472222</v>
      </c>
      <c r="M84" t="b">
        <v>0</v>
      </c>
      <c r="N84">
        <v>10</v>
      </c>
      <c r="O84" t="b">
        <v>1</v>
      </c>
      <c r="P84" t="s">
        <v>8305</v>
      </c>
      <c r="Q84">
        <f t="shared" si="4"/>
        <v>100</v>
      </c>
      <c r="R84" s="12">
        <f t="shared" si="5"/>
        <v>30</v>
      </c>
      <c r="S84" t="s">
        <v>8317</v>
      </c>
      <c r="T84" t="s">
        <v>8359</v>
      </c>
    </row>
    <row r="85" spans="1:20" ht="15" customHeight="1">
      <c r="A85">
        <v>83</v>
      </c>
      <c r="B85" s="2" t="s">
        <v>85</v>
      </c>
      <c r="C85" s="2" t="s">
        <v>4194</v>
      </c>
      <c r="D85">
        <v>300</v>
      </c>
      <c r="E85">
        <v>1373.24</v>
      </c>
      <c r="F85" t="s">
        <v>8219</v>
      </c>
      <c r="G85" t="s">
        <v>8225</v>
      </c>
      <c r="H85" t="s">
        <v>8247</v>
      </c>
      <c r="I85">
        <v>1412335772</v>
      </c>
      <c r="J85" s="7">
        <f t="shared" si="6"/>
        <v>41915.478842592594</v>
      </c>
      <c r="K85">
        <v>1409743772</v>
      </c>
      <c r="L85" s="7">
        <f t="shared" si="7"/>
        <v>41885.478842592594</v>
      </c>
      <c r="M85" t="b">
        <v>0</v>
      </c>
      <c r="N85">
        <v>59</v>
      </c>
      <c r="O85" t="b">
        <v>1</v>
      </c>
      <c r="P85" t="s">
        <v>8303</v>
      </c>
      <c r="Q85">
        <f t="shared" si="4"/>
        <v>457.75</v>
      </c>
      <c r="R85" s="12">
        <f t="shared" si="5"/>
        <v>23.28</v>
      </c>
      <c r="S85" t="s">
        <v>8317</v>
      </c>
      <c r="T85" t="s">
        <v>8357</v>
      </c>
    </row>
    <row r="86" spans="1:20" ht="15" customHeight="1">
      <c r="A86">
        <v>84</v>
      </c>
      <c r="B86" s="2" t="s">
        <v>86</v>
      </c>
      <c r="C86" s="2" t="s">
        <v>4195</v>
      </c>
      <c r="D86">
        <v>300</v>
      </c>
      <c r="E86">
        <v>371</v>
      </c>
      <c r="F86" t="s">
        <v>8219</v>
      </c>
      <c r="G86" t="s">
        <v>8227</v>
      </c>
      <c r="H86" t="s">
        <v>8249</v>
      </c>
      <c r="I86">
        <v>1450911540</v>
      </c>
      <c r="J86" s="7">
        <f t="shared" si="6"/>
        <v>42361.957638888889</v>
      </c>
      <c r="K86">
        <v>1448536516</v>
      </c>
      <c r="L86" s="7">
        <f t="shared" si="7"/>
        <v>42334.468935185185</v>
      </c>
      <c r="M86" t="b">
        <v>0</v>
      </c>
      <c r="N86">
        <v>25</v>
      </c>
      <c r="O86" t="b">
        <v>1</v>
      </c>
      <c r="P86" t="s">
        <v>8303</v>
      </c>
      <c r="Q86">
        <f t="shared" si="4"/>
        <v>123.67</v>
      </c>
      <c r="R86" s="12">
        <f t="shared" si="5"/>
        <v>14.84</v>
      </c>
      <c r="S86" t="s">
        <v>8317</v>
      </c>
      <c r="T86" t="s">
        <v>8357</v>
      </c>
    </row>
    <row r="87" spans="1:20" ht="15" customHeight="1">
      <c r="A87">
        <v>85</v>
      </c>
      <c r="B87" s="2" t="s">
        <v>87</v>
      </c>
      <c r="C87" s="2" t="s">
        <v>4196</v>
      </c>
      <c r="D87">
        <v>300</v>
      </c>
      <c r="E87">
        <v>525</v>
      </c>
      <c r="F87" t="s">
        <v>8219</v>
      </c>
      <c r="G87" t="s">
        <v>8225</v>
      </c>
      <c r="H87" t="s">
        <v>8247</v>
      </c>
      <c r="I87">
        <v>1412706375</v>
      </c>
      <c r="J87" s="7">
        <f t="shared" si="6"/>
        <v>41919.768229166664</v>
      </c>
      <c r="K87">
        <v>1410114375</v>
      </c>
      <c r="L87" s="7">
        <f t="shared" si="7"/>
        <v>41889.768229166664</v>
      </c>
      <c r="M87" t="b">
        <v>1</v>
      </c>
      <c r="N87">
        <v>18</v>
      </c>
      <c r="O87" t="b">
        <v>1</v>
      </c>
      <c r="P87" t="s">
        <v>8271</v>
      </c>
      <c r="Q87">
        <f t="shared" si="4"/>
        <v>175</v>
      </c>
      <c r="R87" s="12">
        <f t="shared" si="5"/>
        <v>29.17</v>
      </c>
      <c r="S87" t="s">
        <v>8317</v>
      </c>
      <c r="T87" t="s">
        <v>8318</v>
      </c>
    </row>
    <row r="88" spans="1:20" ht="15" customHeight="1">
      <c r="A88">
        <v>86</v>
      </c>
      <c r="B88" s="2" t="s">
        <v>88</v>
      </c>
      <c r="C88" s="2" t="s">
        <v>4197</v>
      </c>
      <c r="D88">
        <v>300</v>
      </c>
      <c r="E88">
        <v>867</v>
      </c>
      <c r="F88" t="s">
        <v>8219</v>
      </c>
      <c r="G88" t="s">
        <v>8226</v>
      </c>
      <c r="H88" t="s">
        <v>8248</v>
      </c>
      <c r="I88">
        <v>1465394340</v>
      </c>
      <c r="J88" s="7">
        <f t="shared" si="6"/>
        <v>42529.582638888889</v>
      </c>
      <c r="K88">
        <v>1464677986</v>
      </c>
      <c r="L88" s="7">
        <f t="shared" si="7"/>
        <v>42521.291504629626</v>
      </c>
      <c r="M88" t="b">
        <v>0</v>
      </c>
      <c r="N88">
        <v>20</v>
      </c>
      <c r="O88" t="b">
        <v>1</v>
      </c>
      <c r="P88" t="s">
        <v>8271</v>
      </c>
      <c r="Q88">
        <f t="shared" si="4"/>
        <v>289</v>
      </c>
      <c r="R88" s="12">
        <f t="shared" si="5"/>
        <v>43.35</v>
      </c>
      <c r="S88" t="s">
        <v>8317</v>
      </c>
      <c r="T88" t="s">
        <v>8318</v>
      </c>
    </row>
    <row r="89" spans="1:20" ht="15" customHeight="1">
      <c r="A89">
        <v>87</v>
      </c>
      <c r="B89" s="2" t="s">
        <v>89</v>
      </c>
      <c r="C89" s="2" t="s">
        <v>4198</v>
      </c>
      <c r="D89">
        <v>300</v>
      </c>
      <c r="E89">
        <v>385</v>
      </c>
      <c r="F89" t="s">
        <v>8219</v>
      </c>
      <c r="G89" t="s">
        <v>8225</v>
      </c>
      <c r="H89" t="s">
        <v>8247</v>
      </c>
      <c r="I89">
        <v>1471130956</v>
      </c>
      <c r="J89" s="7">
        <f t="shared" si="6"/>
        <v>42595.97865740741</v>
      </c>
      <c r="K89">
        <v>1465946956</v>
      </c>
      <c r="L89" s="7">
        <f t="shared" si="7"/>
        <v>42535.97865740741</v>
      </c>
      <c r="M89" t="b">
        <v>0</v>
      </c>
      <c r="N89">
        <v>14</v>
      </c>
      <c r="O89" t="b">
        <v>1</v>
      </c>
      <c r="P89" t="s">
        <v>8271</v>
      </c>
      <c r="Q89">
        <f t="shared" si="4"/>
        <v>128.33000000000001</v>
      </c>
      <c r="R89" s="12">
        <f t="shared" si="5"/>
        <v>27.5</v>
      </c>
      <c r="S89" t="s">
        <v>8317</v>
      </c>
      <c r="T89" t="s">
        <v>8318</v>
      </c>
    </row>
    <row r="90" spans="1:20" ht="15" customHeight="1">
      <c r="A90">
        <v>88</v>
      </c>
      <c r="B90" s="2" t="s">
        <v>90</v>
      </c>
      <c r="C90" s="2" t="s">
        <v>4199</v>
      </c>
      <c r="D90">
        <v>300</v>
      </c>
      <c r="E90">
        <v>340</v>
      </c>
      <c r="F90" t="s">
        <v>8219</v>
      </c>
      <c r="G90" t="s">
        <v>8225</v>
      </c>
      <c r="H90" t="s">
        <v>8247</v>
      </c>
      <c r="I90">
        <v>1414972800</v>
      </c>
      <c r="J90" s="7">
        <f t="shared" si="6"/>
        <v>41946</v>
      </c>
      <c r="K90">
        <v>1412629704</v>
      </c>
      <c r="L90" s="7">
        <f t="shared" si="7"/>
        <v>41918.880833333329</v>
      </c>
      <c r="M90" t="b">
        <v>0</v>
      </c>
      <c r="N90">
        <v>17</v>
      </c>
      <c r="O90" t="b">
        <v>1</v>
      </c>
      <c r="P90" t="s">
        <v>8271</v>
      </c>
      <c r="Q90">
        <f t="shared" si="4"/>
        <v>113.33</v>
      </c>
      <c r="R90" s="12">
        <f t="shared" si="5"/>
        <v>20</v>
      </c>
      <c r="S90" t="s">
        <v>8317</v>
      </c>
      <c r="T90" t="s">
        <v>8318</v>
      </c>
    </row>
    <row r="91" spans="1:20" ht="15" customHeight="1">
      <c r="A91">
        <v>89</v>
      </c>
      <c r="B91" s="2" t="s">
        <v>91</v>
      </c>
      <c r="C91" s="2" t="s">
        <v>4200</v>
      </c>
      <c r="D91">
        <v>300</v>
      </c>
      <c r="E91">
        <v>312</v>
      </c>
      <c r="F91" t="s">
        <v>8219</v>
      </c>
      <c r="G91" t="s">
        <v>8224</v>
      </c>
      <c r="H91" t="s">
        <v>8246</v>
      </c>
      <c r="I91">
        <v>1414378800</v>
      </c>
      <c r="J91" s="7">
        <f t="shared" si="6"/>
        <v>41939.125</v>
      </c>
      <c r="K91">
        <v>1412836990</v>
      </c>
      <c r="L91" s="7">
        <f t="shared" si="7"/>
        <v>41921.279976851853</v>
      </c>
      <c r="M91" t="b">
        <v>0</v>
      </c>
      <c r="N91">
        <v>6</v>
      </c>
      <c r="O91" t="b">
        <v>1</v>
      </c>
      <c r="P91" t="s">
        <v>8271</v>
      </c>
      <c r="Q91">
        <f t="shared" si="4"/>
        <v>104</v>
      </c>
      <c r="R91" s="12">
        <f t="shared" si="5"/>
        <v>52</v>
      </c>
      <c r="S91" t="s">
        <v>8317</v>
      </c>
      <c r="T91" t="s">
        <v>8318</v>
      </c>
    </row>
    <row r="92" spans="1:20" ht="15" customHeight="1">
      <c r="A92">
        <v>90</v>
      </c>
      <c r="B92" s="2" t="s">
        <v>92</v>
      </c>
      <c r="C92" s="2" t="s">
        <v>4201</v>
      </c>
      <c r="D92">
        <v>300</v>
      </c>
      <c r="E92">
        <v>369</v>
      </c>
      <c r="F92" t="s">
        <v>8219</v>
      </c>
      <c r="G92" t="s">
        <v>8225</v>
      </c>
      <c r="H92" t="s">
        <v>8247</v>
      </c>
      <c r="I92">
        <v>1466899491</v>
      </c>
      <c r="J92" s="7">
        <f t="shared" si="6"/>
        <v>42547.003368055557</v>
      </c>
      <c r="K92">
        <v>1464307491</v>
      </c>
      <c r="L92" s="7">
        <f t="shared" si="7"/>
        <v>42517.003368055557</v>
      </c>
      <c r="M92" t="b">
        <v>0</v>
      </c>
      <c r="N92">
        <v>8</v>
      </c>
      <c r="O92" t="b">
        <v>1</v>
      </c>
      <c r="P92" t="s">
        <v>8271</v>
      </c>
      <c r="Q92">
        <f t="shared" si="4"/>
        <v>123</v>
      </c>
      <c r="R92" s="12">
        <f t="shared" si="5"/>
        <v>46.13</v>
      </c>
      <c r="S92" t="s">
        <v>8317</v>
      </c>
      <c r="T92" t="s">
        <v>8318</v>
      </c>
    </row>
    <row r="93" spans="1:20" ht="15" customHeight="1">
      <c r="A93">
        <v>91</v>
      </c>
      <c r="B93" s="2" t="s">
        <v>93</v>
      </c>
      <c r="C93" s="2" t="s">
        <v>4202</v>
      </c>
      <c r="D93">
        <v>300</v>
      </c>
      <c r="E93">
        <v>752</v>
      </c>
      <c r="F93" t="s">
        <v>8219</v>
      </c>
      <c r="G93" t="s">
        <v>8229</v>
      </c>
      <c r="H93" t="s">
        <v>8251</v>
      </c>
      <c r="I93">
        <v>1472097540</v>
      </c>
      <c r="J93" s="7">
        <f t="shared" si="6"/>
        <v>42607.165972222225</v>
      </c>
      <c r="K93">
        <v>1471188502</v>
      </c>
      <c r="L93" s="7">
        <f t="shared" si="7"/>
        <v>42596.644699074073</v>
      </c>
      <c r="M93" t="b">
        <v>0</v>
      </c>
      <c r="N93">
        <v>17</v>
      </c>
      <c r="O93" t="b">
        <v>1</v>
      </c>
      <c r="P93" t="s">
        <v>8271</v>
      </c>
      <c r="Q93">
        <f t="shared" si="4"/>
        <v>250.67</v>
      </c>
      <c r="R93" s="12">
        <f t="shared" si="5"/>
        <v>44.24</v>
      </c>
      <c r="S93" t="s">
        <v>8317</v>
      </c>
      <c r="T93" t="s">
        <v>8318</v>
      </c>
    </row>
    <row r="94" spans="1:20" ht="15" customHeight="1">
      <c r="A94">
        <v>92</v>
      </c>
      <c r="B94" s="2" t="s">
        <v>94</v>
      </c>
      <c r="C94" s="2" t="s">
        <v>4203</v>
      </c>
      <c r="D94">
        <v>300</v>
      </c>
      <c r="E94">
        <v>409.01</v>
      </c>
      <c r="F94" t="s">
        <v>8219</v>
      </c>
      <c r="G94" t="s">
        <v>8225</v>
      </c>
      <c r="H94" t="s">
        <v>8247</v>
      </c>
      <c r="I94">
        <v>1464712394</v>
      </c>
      <c r="J94" s="7">
        <f t="shared" si="6"/>
        <v>42521.689745370371</v>
      </c>
      <c r="K94">
        <v>1459528394</v>
      </c>
      <c r="L94" s="7">
        <f t="shared" si="7"/>
        <v>42461.689745370371</v>
      </c>
      <c r="M94" t="b">
        <v>0</v>
      </c>
      <c r="N94">
        <v>27</v>
      </c>
      <c r="O94" t="b">
        <v>1</v>
      </c>
      <c r="P94" t="s">
        <v>8271</v>
      </c>
      <c r="Q94">
        <f t="shared" si="4"/>
        <v>136.34</v>
      </c>
      <c r="R94" s="12">
        <f t="shared" si="5"/>
        <v>15.15</v>
      </c>
      <c r="S94" t="s">
        <v>8317</v>
      </c>
      <c r="T94" t="s">
        <v>8318</v>
      </c>
    </row>
    <row r="95" spans="1:20" ht="15" customHeight="1">
      <c r="A95">
        <v>93</v>
      </c>
      <c r="B95" s="2" t="s">
        <v>95</v>
      </c>
      <c r="C95" s="2" t="s">
        <v>4204</v>
      </c>
      <c r="D95">
        <v>300</v>
      </c>
      <c r="E95">
        <v>381</v>
      </c>
      <c r="F95" t="s">
        <v>8219</v>
      </c>
      <c r="G95" t="s">
        <v>8225</v>
      </c>
      <c r="H95" t="s">
        <v>8247</v>
      </c>
      <c r="I95">
        <v>1455831000</v>
      </c>
      <c r="J95" s="7">
        <f t="shared" si="6"/>
        <v>42418.895833333328</v>
      </c>
      <c r="K95">
        <v>1454366467</v>
      </c>
      <c r="L95" s="7">
        <f t="shared" si="7"/>
        <v>42401.945219907408</v>
      </c>
      <c r="M95" t="b">
        <v>0</v>
      </c>
      <c r="N95">
        <v>15</v>
      </c>
      <c r="O95" t="b">
        <v>1</v>
      </c>
      <c r="P95" t="s">
        <v>8271</v>
      </c>
      <c r="Q95">
        <f t="shared" si="4"/>
        <v>127</v>
      </c>
      <c r="R95" s="12">
        <f t="shared" si="5"/>
        <v>25.4</v>
      </c>
      <c r="S95" t="s">
        <v>8317</v>
      </c>
      <c r="T95" t="s">
        <v>8318</v>
      </c>
    </row>
    <row r="96" spans="1:20" ht="15" customHeight="1">
      <c r="A96">
        <v>94</v>
      </c>
      <c r="B96" s="2" t="s">
        <v>96</v>
      </c>
      <c r="C96" s="2" t="s">
        <v>4205</v>
      </c>
      <c r="D96">
        <v>300</v>
      </c>
      <c r="E96">
        <v>430</v>
      </c>
      <c r="F96" t="s">
        <v>8219</v>
      </c>
      <c r="G96" t="s">
        <v>8225</v>
      </c>
      <c r="H96" t="s">
        <v>8247</v>
      </c>
      <c r="I96">
        <v>1436110717</v>
      </c>
      <c r="J96" s="7">
        <f t="shared" si="6"/>
        <v>42190.651817129634</v>
      </c>
      <c r="K96">
        <v>1433518717</v>
      </c>
      <c r="L96" s="7">
        <f t="shared" si="7"/>
        <v>42160.651817129634</v>
      </c>
      <c r="M96" t="b">
        <v>0</v>
      </c>
      <c r="N96">
        <v>20</v>
      </c>
      <c r="O96" t="b">
        <v>1</v>
      </c>
      <c r="P96" t="s">
        <v>8271</v>
      </c>
      <c r="Q96">
        <f t="shared" si="4"/>
        <v>143.33000000000001</v>
      </c>
      <c r="R96" s="12">
        <f t="shared" si="5"/>
        <v>21.5</v>
      </c>
      <c r="S96" t="s">
        <v>8317</v>
      </c>
      <c r="T96" t="s">
        <v>8318</v>
      </c>
    </row>
    <row r="97" spans="1:20" ht="15" customHeight="1">
      <c r="A97">
        <v>95</v>
      </c>
      <c r="B97" s="2" t="s">
        <v>97</v>
      </c>
      <c r="C97" s="2" t="s">
        <v>4206</v>
      </c>
      <c r="D97">
        <v>315</v>
      </c>
      <c r="E97">
        <v>469</v>
      </c>
      <c r="F97" t="s">
        <v>8219</v>
      </c>
      <c r="G97" t="s">
        <v>8225</v>
      </c>
      <c r="H97" t="s">
        <v>8247</v>
      </c>
      <c r="I97">
        <v>1457906400</v>
      </c>
      <c r="J97" s="7">
        <f t="shared" si="6"/>
        <v>42442.916666666672</v>
      </c>
      <c r="K97">
        <v>1457115427</v>
      </c>
      <c r="L97" s="7">
        <f t="shared" si="7"/>
        <v>42433.761886574073</v>
      </c>
      <c r="M97" t="b">
        <v>0</v>
      </c>
      <c r="N97">
        <v>31</v>
      </c>
      <c r="O97" t="b">
        <v>1</v>
      </c>
      <c r="P97" t="s">
        <v>8271</v>
      </c>
      <c r="Q97">
        <f t="shared" si="4"/>
        <v>148.88999999999999</v>
      </c>
      <c r="R97" s="12">
        <f t="shared" si="5"/>
        <v>15.13</v>
      </c>
      <c r="S97" t="s">
        <v>8317</v>
      </c>
      <c r="T97" t="s">
        <v>8318</v>
      </c>
    </row>
    <row r="98" spans="1:20" ht="15" customHeight="1">
      <c r="A98">
        <v>96</v>
      </c>
      <c r="B98" s="2" t="s">
        <v>98</v>
      </c>
      <c r="C98" s="2" t="s">
        <v>4207</v>
      </c>
      <c r="D98">
        <v>333</v>
      </c>
      <c r="E98">
        <v>430</v>
      </c>
      <c r="F98" t="s">
        <v>8219</v>
      </c>
      <c r="G98" t="s">
        <v>8225</v>
      </c>
      <c r="H98" t="s">
        <v>8247</v>
      </c>
      <c r="I98">
        <v>1448922600</v>
      </c>
      <c r="J98" s="7">
        <f t="shared" si="6"/>
        <v>42338.9375</v>
      </c>
      <c r="K98">
        <v>1446352529</v>
      </c>
      <c r="L98" s="7">
        <f t="shared" si="7"/>
        <v>42309.191307870366</v>
      </c>
      <c r="M98" t="b">
        <v>0</v>
      </c>
      <c r="N98">
        <v>14</v>
      </c>
      <c r="O98" t="b">
        <v>1</v>
      </c>
      <c r="P98" t="s">
        <v>8271</v>
      </c>
      <c r="Q98">
        <f t="shared" si="4"/>
        <v>129.13</v>
      </c>
      <c r="R98" s="12">
        <f t="shared" si="5"/>
        <v>30.71</v>
      </c>
      <c r="S98" t="s">
        <v>8317</v>
      </c>
      <c r="T98" t="s">
        <v>8318</v>
      </c>
    </row>
    <row r="99" spans="1:20" ht="15" customHeight="1">
      <c r="A99">
        <v>97</v>
      </c>
      <c r="B99" s="2" t="s">
        <v>99</v>
      </c>
      <c r="C99" s="2" t="s">
        <v>4208</v>
      </c>
      <c r="D99">
        <v>347</v>
      </c>
      <c r="E99">
        <v>353</v>
      </c>
      <c r="F99" t="s">
        <v>8219</v>
      </c>
      <c r="G99" t="s">
        <v>8224</v>
      </c>
      <c r="H99" t="s">
        <v>8246</v>
      </c>
      <c r="I99">
        <v>1421358895</v>
      </c>
      <c r="J99" s="7">
        <f t="shared" si="6"/>
        <v>42019.913136574076</v>
      </c>
      <c r="K99">
        <v>1418766895</v>
      </c>
      <c r="L99" s="7">
        <f t="shared" si="7"/>
        <v>41989.913136574076</v>
      </c>
      <c r="M99" t="b">
        <v>0</v>
      </c>
      <c r="N99">
        <v>14</v>
      </c>
      <c r="O99" t="b">
        <v>1</v>
      </c>
      <c r="P99" t="s">
        <v>8301</v>
      </c>
      <c r="Q99">
        <f t="shared" si="4"/>
        <v>101.73</v>
      </c>
      <c r="R99" s="12">
        <f t="shared" si="5"/>
        <v>25.21</v>
      </c>
      <c r="S99" t="s">
        <v>8319</v>
      </c>
      <c r="T99" t="s">
        <v>8355</v>
      </c>
    </row>
    <row r="100" spans="1:20" ht="15" customHeight="1">
      <c r="A100">
        <v>98</v>
      </c>
      <c r="B100" s="2" t="s">
        <v>100</v>
      </c>
      <c r="C100" s="2" t="s">
        <v>4209</v>
      </c>
      <c r="D100">
        <v>350</v>
      </c>
      <c r="E100">
        <v>410</v>
      </c>
      <c r="F100" t="s">
        <v>8219</v>
      </c>
      <c r="G100" t="s">
        <v>8224</v>
      </c>
      <c r="H100" t="s">
        <v>8246</v>
      </c>
      <c r="I100">
        <v>1420099140</v>
      </c>
      <c r="J100" s="7">
        <f t="shared" si="6"/>
        <v>42005.332638888889</v>
      </c>
      <c r="K100">
        <v>1418766740</v>
      </c>
      <c r="L100" s="7">
        <f t="shared" si="7"/>
        <v>41989.91134259259</v>
      </c>
      <c r="M100" t="b">
        <v>0</v>
      </c>
      <c r="N100">
        <v>8</v>
      </c>
      <c r="O100" t="b">
        <v>1</v>
      </c>
      <c r="P100" t="s">
        <v>8265</v>
      </c>
      <c r="Q100">
        <f t="shared" si="4"/>
        <v>117.14</v>
      </c>
      <c r="R100" s="12">
        <f t="shared" si="5"/>
        <v>51.25</v>
      </c>
      <c r="S100" t="s">
        <v>8310</v>
      </c>
      <c r="T100" t="s">
        <v>8311</v>
      </c>
    </row>
    <row r="101" spans="1:20" ht="15" customHeight="1">
      <c r="A101">
        <v>99</v>
      </c>
      <c r="B101" s="2" t="s">
        <v>101</v>
      </c>
      <c r="C101" s="2" t="s">
        <v>4210</v>
      </c>
      <c r="D101">
        <v>350</v>
      </c>
      <c r="E101">
        <v>460</v>
      </c>
      <c r="F101" t="s">
        <v>8219</v>
      </c>
      <c r="G101" t="s">
        <v>8224</v>
      </c>
      <c r="H101" t="s">
        <v>8246</v>
      </c>
      <c r="I101">
        <v>1330214841</v>
      </c>
      <c r="J101" s="7">
        <f t="shared" si="6"/>
        <v>40965.005104166667</v>
      </c>
      <c r="K101">
        <v>1327622841</v>
      </c>
      <c r="L101" s="7">
        <f t="shared" si="7"/>
        <v>40935.005104166667</v>
      </c>
      <c r="M101" t="b">
        <v>0</v>
      </c>
      <c r="N101">
        <v>21</v>
      </c>
      <c r="O101" t="b">
        <v>1</v>
      </c>
      <c r="P101" t="s">
        <v>8266</v>
      </c>
      <c r="Q101">
        <f t="shared" si="4"/>
        <v>131.43</v>
      </c>
      <c r="R101" s="12">
        <f t="shared" si="5"/>
        <v>21.9</v>
      </c>
      <c r="S101" t="s">
        <v>8310</v>
      </c>
      <c r="T101" t="s">
        <v>8312</v>
      </c>
    </row>
    <row r="102" spans="1:20" ht="15" customHeight="1">
      <c r="A102">
        <v>100</v>
      </c>
      <c r="B102" s="2" t="s">
        <v>102</v>
      </c>
      <c r="C102" s="2" t="s">
        <v>4211</v>
      </c>
      <c r="D102">
        <v>350</v>
      </c>
      <c r="E102">
        <v>545</v>
      </c>
      <c r="F102" t="s">
        <v>8219</v>
      </c>
      <c r="G102" t="s">
        <v>8224</v>
      </c>
      <c r="H102" t="s">
        <v>8246</v>
      </c>
      <c r="I102">
        <v>1344358860</v>
      </c>
      <c r="J102" s="7">
        <f t="shared" si="6"/>
        <v>41128.709027777775</v>
      </c>
      <c r="K102">
        <v>1343682681</v>
      </c>
      <c r="L102" s="7">
        <f t="shared" si="7"/>
        <v>41120.882881944446</v>
      </c>
      <c r="M102" t="b">
        <v>0</v>
      </c>
      <c r="N102">
        <v>19</v>
      </c>
      <c r="O102" t="b">
        <v>1</v>
      </c>
      <c r="P102" t="s">
        <v>8276</v>
      </c>
      <c r="Q102">
        <f t="shared" si="4"/>
        <v>155.71</v>
      </c>
      <c r="R102" s="12">
        <f t="shared" si="5"/>
        <v>28.68</v>
      </c>
      <c r="S102" t="s">
        <v>8325</v>
      </c>
      <c r="T102" t="s">
        <v>8326</v>
      </c>
    </row>
    <row r="103" spans="1:20" ht="15" customHeight="1">
      <c r="A103">
        <v>101</v>
      </c>
      <c r="B103" s="2" t="s">
        <v>103</v>
      </c>
      <c r="C103" s="2" t="s">
        <v>4212</v>
      </c>
      <c r="D103">
        <v>350</v>
      </c>
      <c r="E103">
        <v>586</v>
      </c>
      <c r="F103" t="s">
        <v>8219</v>
      </c>
      <c r="G103" t="s">
        <v>8225</v>
      </c>
      <c r="H103" t="s">
        <v>8247</v>
      </c>
      <c r="I103">
        <v>1465709400</v>
      </c>
      <c r="J103" s="7">
        <f t="shared" si="6"/>
        <v>42533.229166666672</v>
      </c>
      <c r="K103">
        <v>1462695073</v>
      </c>
      <c r="L103" s="7">
        <f t="shared" si="7"/>
        <v>42498.341122685189</v>
      </c>
      <c r="M103" t="b">
        <v>0</v>
      </c>
      <c r="N103">
        <v>34</v>
      </c>
      <c r="O103" t="b">
        <v>1</v>
      </c>
      <c r="P103" t="s">
        <v>8276</v>
      </c>
      <c r="Q103">
        <f t="shared" si="4"/>
        <v>167.43</v>
      </c>
      <c r="R103" s="12">
        <f t="shared" si="5"/>
        <v>17.239999999999998</v>
      </c>
      <c r="S103" t="s">
        <v>8325</v>
      </c>
      <c r="T103" t="s">
        <v>8326</v>
      </c>
    </row>
    <row r="104" spans="1:20" ht="15" customHeight="1">
      <c r="A104">
        <v>102</v>
      </c>
      <c r="B104" s="2" t="s">
        <v>104</v>
      </c>
      <c r="C104" s="2" t="s">
        <v>4213</v>
      </c>
      <c r="D104">
        <v>350</v>
      </c>
      <c r="E104">
        <v>500</v>
      </c>
      <c r="F104" t="s">
        <v>8219</v>
      </c>
      <c r="G104" t="s">
        <v>8224</v>
      </c>
      <c r="H104" t="s">
        <v>8246</v>
      </c>
      <c r="I104">
        <v>1299243427</v>
      </c>
      <c r="J104" s="7">
        <f t="shared" si="6"/>
        <v>40606.539664351854</v>
      </c>
      <c r="K104">
        <v>1296651427</v>
      </c>
      <c r="L104" s="7">
        <f t="shared" si="7"/>
        <v>40576.539664351854</v>
      </c>
      <c r="M104" t="b">
        <v>0</v>
      </c>
      <c r="N104">
        <v>20</v>
      </c>
      <c r="O104" t="b">
        <v>1</v>
      </c>
      <c r="P104" t="s">
        <v>8276</v>
      </c>
      <c r="Q104">
        <f t="shared" si="4"/>
        <v>142.86000000000001</v>
      </c>
      <c r="R104" s="12">
        <f t="shared" si="5"/>
        <v>25</v>
      </c>
      <c r="S104" t="s">
        <v>8325</v>
      </c>
      <c r="T104" t="s">
        <v>8326</v>
      </c>
    </row>
    <row r="105" spans="1:20" ht="15" customHeight="1">
      <c r="A105">
        <v>103</v>
      </c>
      <c r="B105" s="2" t="s">
        <v>105</v>
      </c>
      <c r="C105" s="2" t="s">
        <v>4214</v>
      </c>
      <c r="D105">
        <v>350</v>
      </c>
      <c r="E105">
        <v>633</v>
      </c>
      <c r="F105" t="s">
        <v>8219</v>
      </c>
      <c r="G105" t="s">
        <v>8224</v>
      </c>
      <c r="H105" t="s">
        <v>8246</v>
      </c>
      <c r="I105">
        <v>1440266422</v>
      </c>
      <c r="J105" s="7">
        <f t="shared" si="6"/>
        <v>42238.750254629631</v>
      </c>
      <c r="K105">
        <v>1436810422</v>
      </c>
      <c r="L105" s="7">
        <f t="shared" si="7"/>
        <v>42198.750254629631</v>
      </c>
      <c r="M105" t="b">
        <v>0</v>
      </c>
      <c r="N105">
        <v>19</v>
      </c>
      <c r="O105" t="b">
        <v>1</v>
      </c>
      <c r="P105" t="s">
        <v>8276</v>
      </c>
      <c r="Q105">
        <f t="shared" si="4"/>
        <v>180.86</v>
      </c>
      <c r="R105" s="12">
        <f t="shared" si="5"/>
        <v>33.32</v>
      </c>
      <c r="S105" t="s">
        <v>8325</v>
      </c>
      <c r="T105" t="s">
        <v>8326</v>
      </c>
    </row>
    <row r="106" spans="1:20" ht="15" customHeight="1">
      <c r="A106">
        <v>104</v>
      </c>
      <c r="B106" s="2" t="s">
        <v>106</v>
      </c>
      <c r="C106" s="2" t="s">
        <v>4215</v>
      </c>
      <c r="D106">
        <v>350</v>
      </c>
      <c r="E106">
        <v>558</v>
      </c>
      <c r="F106" t="s">
        <v>8219</v>
      </c>
      <c r="G106" t="s">
        <v>8225</v>
      </c>
      <c r="H106" t="s">
        <v>8247</v>
      </c>
      <c r="I106">
        <v>1476632178</v>
      </c>
      <c r="J106" s="7">
        <f t="shared" si="6"/>
        <v>42659.650208333333</v>
      </c>
      <c r="K106">
        <v>1473953778</v>
      </c>
      <c r="L106" s="7">
        <f t="shared" si="7"/>
        <v>42628.650208333333</v>
      </c>
      <c r="M106" t="b">
        <v>0</v>
      </c>
      <c r="N106">
        <v>31</v>
      </c>
      <c r="O106" t="b">
        <v>1</v>
      </c>
      <c r="P106" t="s">
        <v>8271</v>
      </c>
      <c r="Q106">
        <f t="shared" si="4"/>
        <v>159.43</v>
      </c>
      <c r="R106" s="12">
        <f t="shared" si="5"/>
        <v>18</v>
      </c>
      <c r="S106" t="s">
        <v>8317</v>
      </c>
      <c r="T106" t="s">
        <v>8318</v>
      </c>
    </row>
    <row r="107" spans="1:20" ht="15" customHeight="1">
      <c r="A107">
        <v>105</v>
      </c>
      <c r="B107" s="2" t="s">
        <v>107</v>
      </c>
      <c r="C107" s="2" t="s">
        <v>4216</v>
      </c>
      <c r="D107">
        <v>350</v>
      </c>
      <c r="E107">
        <v>481.5</v>
      </c>
      <c r="F107" t="s">
        <v>8219</v>
      </c>
      <c r="G107" t="s">
        <v>8225</v>
      </c>
      <c r="H107" t="s">
        <v>8247</v>
      </c>
      <c r="I107">
        <v>1456876740</v>
      </c>
      <c r="J107" s="7">
        <f t="shared" si="6"/>
        <v>42430.999305555553</v>
      </c>
      <c r="K107">
        <v>1455063886</v>
      </c>
      <c r="L107" s="7">
        <f t="shared" si="7"/>
        <v>42410.017199074078</v>
      </c>
      <c r="M107" t="b">
        <v>0</v>
      </c>
      <c r="N107">
        <v>17</v>
      </c>
      <c r="O107" t="b">
        <v>1</v>
      </c>
      <c r="P107" t="s">
        <v>8271</v>
      </c>
      <c r="Q107">
        <f t="shared" si="4"/>
        <v>137.57</v>
      </c>
      <c r="R107" s="12">
        <f t="shared" si="5"/>
        <v>28.32</v>
      </c>
      <c r="S107" t="s">
        <v>8317</v>
      </c>
      <c r="T107" t="s">
        <v>8318</v>
      </c>
    </row>
    <row r="108" spans="1:20" ht="15" customHeight="1">
      <c r="A108">
        <v>106</v>
      </c>
      <c r="B108" s="2" t="s">
        <v>108</v>
      </c>
      <c r="C108" s="2" t="s">
        <v>4217</v>
      </c>
      <c r="D108">
        <v>350</v>
      </c>
      <c r="E108">
        <v>593</v>
      </c>
      <c r="F108" t="s">
        <v>8219</v>
      </c>
      <c r="G108" t="s">
        <v>8224</v>
      </c>
      <c r="H108" t="s">
        <v>8246</v>
      </c>
      <c r="I108">
        <v>1411980020</v>
      </c>
      <c r="J108" s="7">
        <f t="shared" si="6"/>
        <v>41911.361342592594</v>
      </c>
      <c r="K108">
        <v>1409388020</v>
      </c>
      <c r="L108" s="7">
        <f t="shared" si="7"/>
        <v>41881.361342592594</v>
      </c>
      <c r="M108" t="b">
        <v>0</v>
      </c>
      <c r="N108">
        <v>13</v>
      </c>
      <c r="O108" t="b">
        <v>1</v>
      </c>
      <c r="P108" t="s">
        <v>8271</v>
      </c>
      <c r="Q108">
        <f t="shared" si="4"/>
        <v>169.43</v>
      </c>
      <c r="R108" s="12">
        <f t="shared" si="5"/>
        <v>45.62</v>
      </c>
      <c r="S108" t="s">
        <v>8317</v>
      </c>
      <c r="T108" t="s">
        <v>8318</v>
      </c>
    </row>
    <row r="109" spans="1:20" ht="15" customHeight="1">
      <c r="A109">
        <v>107</v>
      </c>
      <c r="B109" s="2" t="s">
        <v>109</v>
      </c>
      <c r="C109" s="2" t="s">
        <v>4218</v>
      </c>
      <c r="D109">
        <v>350</v>
      </c>
      <c r="E109">
        <v>504</v>
      </c>
      <c r="F109" t="s">
        <v>8219</v>
      </c>
      <c r="G109" t="s">
        <v>8225</v>
      </c>
      <c r="H109" t="s">
        <v>8247</v>
      </c>
      <c r="I109">
        <v>1435352400</v>
      </c>
      <c r="J109" s="7">
        <f t="shared" si="6"/>
        <v>42181.875</v>
      </c>
      <c r="K109">
        <v>1431718575</v>
      </c>
      <c r="L109" s="7">
        <f t="shared" si="7"/>
        <v>42139.816840277781</v>
      </c>
      <c r="M109" t="b">
        <v>0</v>
      </c>
      <c r="N109">
        <v>22</v>
      </c>
      <c r="O109" t="b">
        <v>1</v>
      </c>
      <c r="P109" t="s">
        <v>8271</v>
      </c>
      <c r="Q109">
        <f t="shared" si="4"/>
        <v>144</v>
      </c>
      <c r="R109" s="12">
        <f t="shared" si="5"/>
        <v>22.91</v>
      </c>
      <c r="S109" t="s">
        <v>8317</v>
      </c>
      <c r="T109" t="s">
        <v>8318</v>
      </c>
    </row>
    <row r="110" spans="1:20" ht="15" customHeight="1">
      <c r="A110">
        <v>108</v>
      </c>
      <c r="B110" s="2" t="s">
        <v>110</v>
      </c>
      <c r="C110" s="2" t="s">
        <v>4219</v>
      </c>
      <c r="D110">
        <v>350</v>
      </c>
      <c r="E110">
        <v>355</v>
      </c>
      <c r="F110" t="s">
        <v>8219</v>
      </c>
      <c r="G110" t="s">
        <v>8224</v>
      </c>
      <c r="H110" t="s">
        <v>8246</v>
      </c>
      <c r="I110">
        <v>1440820740</v>
      </c>
      <c r="J110" s="7">
        <f t="shared" si="6"/>
        <v>42245.165972222225</v>
      </c>
      <c r="K110">
        <v>1439567660</v>
      </c>
      <c r="L110" s="7">
        <f t="shared" si="7"/>
        <v>42230.662731481483</v>
      </c>
      <c r="M110" t="b">
        <v>0</v>
      </c>
      <c r="N110">
        <v>6</v>
      </c>
      <c r="O110" t="b">
        <v>1</v>
      </c>
      <c r="P110" t="s">
        <v>8271</v>
      </c>
      <c r="Q110">
        <f t="shared" si="4"/>
        <v>101.43</v>
      </c>
      <c r="R110" s="12">
        <f t="shared" si="5"/>
        <v>59.17</v>
      </c>
      <c r="S110" t="s">
        <v>8317</v>
      </c>
      <c r="T110" t="s">
        <v>8318</v>
      </c>
    </row>
    <row r="111" spans="1:20" ht="15" customHeight="1">
      <c r="A111">
        <v>109</v>
      </c>
      <c r="B111" s="2" t="s">
        <v>111</v>
      </c>
      <c r="C111" s="2" t="s">
        <v>4220</v>
      </c>
      <c r="D111">
        <v>350</v>
      </c>
      <c r="E111">
        <v>351</v>
      </c>
      <c r="F111" t="s">
        <v>8219</v>
      </c>
      <c r="G111" t="s">
        <v>8224</v>
      </c>
      <c r="H111" t="s">
        <v>8246</v>
      </c>
      <c r="I111">
        <v>1436587140</v>
      </c>
      <c r="J111" s="7">
        <f t="shared" si="6"/>
        <v>42196.165972222225</v>
      </c>
      <c r="K111">
        <v>1434113406</v>
      </c>
      <c r="L111" s="7">
        <f t="shared" si="7"/>
        <v>42167.534791666665</v>
      </c>
      <c r="M111" t="b">
        <v>0</v>
      </c>
      <c r="N111">
        <v>10</v>
      </c>
      <c r="O111" t="b">
        <v>1</v>
      </c>
      <c r="P111" t="s">
        <v>8305</v>
      </c>
      <c r="Q111">
        <f t="shared" si="4"/>
        <v>100.29</v>
      </c>
      <c r="R111" s="12">
        <f t="shared" si="5"/>
        <v>35.1</v>
      </c>
      <c r="S111" t="s">
        <v>8317</v>
      </c>
      <c r="T111" t="s">
        <v>8359</v>
      </c>
    </row>
    <row r="112" spans="1:20" ht="15" customHeight="1">
      <c r="A112">
        <v>110</v>
      </c>
      <c r="B112" s="2" t="s">
        <v>112</v>
      </c>
      <c r="C112" s="2" t="s">
        <v>4221</v>
      </c>
      <c r="D112">
        <v>400</v>
      </c>
      <c r="E112">
        <v>1570</v>
      </c>
      <c r="F112" t="s">
        <v>8219</v>
      </c>
      <c r="G112" t="s">
        <v>8224</v>
      </c>
      <c r="H112" t="s">
        <v>8246</v>
      </c>
      <c r="I112">
        <v>1337569140</v>
      </c>
      <c r="J112" s="7">
        <f t="shared" si="6"/>
        <v>41050.124305555553</v>
      </c>
      <c r="K112">
        <v>1332991717</v>
      </c>
      <c r="L112" s="7">
        <f t="shared" si="7"/>
        <v>40997.144872685189</v>
      </c>
      <c r="M112" t="b">
        <v>0</v>
      </c>
      <c r="N112">
        <v>26</v>
      </c>
      <c r="O112" t="b">
        <v>1</v>
      </c>
      <c r="P112" t="s">
        <v>8266</v>
      </c>
      <c r="Q112">
        <f t="shared" si="4"/>
        <v>392.5</v>
      </c>
      <c r="R112" s="12">
        <f t="shared" si="5"/>
        <v>60.38</v>
      </c>
      <c r="S112" t="s">
        <v>8310</v>
      </c>
      <c r="T112" t="s">
        <v>8312</v>
      </c>
    </row>
    <row r="113" spans="1:20" ht="15" customHeight="1">
      <c r="A113">
        <v>111</v>
      </c>
      <c r="B113" s="2" t="s">
        <v>113</v>
      </c>
      <c r="C113" s="2" t="s">
        <v>4222</v>
      </c>
      <c r="D113">
        <v>400</v>
      </c>
      <c r="E113">
        <v>425</v>
      </c>
      <c r="F113" t="s">
        <v>8219</v>
      </c>
      <c r="G113" t="s">
        <v>8224</v>
      </c>
      <c r="H113" t="s">
        <v>8246</v>
      </c>
      <c r="I113">
        <v>1310440482</v>
      </c>
      <c r="J113" s="7">
        <f t="shared" si="6"/>
        <v>40736.135208333333</v>
      </c>
      <c r="K113">
        <v>1307848482</v>
      </c>
      <c r="L113" s="7">
        <f t="shared" si="7"/>
        <v>40706.135208333333</v>
      </c>
      <c r="M113" t="b">
        <v>0</v>
      </c>
      <c r="N113">
        <v>8</v>
      </c>
      <c r="O113" t="b">
        <v>1</v>
      </c>
      <c r="P113" t="s">
        <v>8266</v>
      </c>
      <c r="Q113">
        <f t="shared" si="4"/>
        <v>106.25</v>
      </c>
      <c r="R113" s="12">
        <f t="shared" si="5"/>
        <v>53.13</v>
      </c>
      <c r="S113" t="s">
        <v>8310</v>
      </c>
      <c r="T113" t="s">
        <v>8312</v>
      </c>
    </row>
    <row r="114" spans="1:20" ht="15" customHeight="1">
      <c r="A114">
        <v>112</v>
      </c>
      <c r="B114" s="2" t="s">
        <v>114</v>
      </c>
      <c r="C114" s="2" t="s">
        <v>4223</v>
      </c>
      <c r="D114">
        <v>400</v>
      </c>
      <c r="E114">
        <v>435</v>
      </c>
      <c r="F114" t="s">
        <v>8219</v>
      </c>
      <c r="G114" t="s">
        <v>8224</v>
      </c>
      <c r="H114" t="s">
        <v>8246</v>
      </c>
      <c r="I114">
        <v>1387601040</v>
      </c>
      <c r="J114" s="7">
        <f t="shared" si="6"/>
        <v>41629.197222222225</v>
      </c>
      <c r="K114">
        <v>1386806254</v>
      </c>
      <c r="L114" s="7">
        <f t="shared" si="7"/>
        <v>41619.998310185183</v>
      </c>
      <c r="M114" t="b">
        <v>0</v>
      </c>
      <c r="N114">
        <v>14</v>
      </c>
      <c r="O114" t="b">
        <v>1</v>
      </c>
      <c r="P114" t="s">
        <v>8276</v>
      </c>
      <c r="Q114">
        <f t="shared" si="4"/>
        <v>108.75</v>
      </c>
      <c r="R114" s="12">
        <f t="shared" si="5"/>
        <v>31.07</v>
      </c>
      <c r="S114" t="s">
        <v>8325</v>
      </c>
      <c r="T114" t="s">
        <v>8326</v>
      </c>
    </row>
    <row r="115" spans="1:20" ht="15" customHeight="1">
      <c r="A115">
        <v>113</v>
      </c>
      <c r="B115" s="2" t="s">
        <v>115</v>
      </c>
      <c r="C115" s="2" t="s">
        <v>4224</v>
      </c>
      <c r="D115">
        <v>400</v>
      </c>
      <c r="E115">
        <v>875</v>
      </c>
      <c r="F115" t="s">
        <v>8219</v>
      </c>
      <c r="G115" t="s">
        <v>8224</v>
      </c>
      <c r="H115" t="s">
        <v>8246</v>
      </c>
      <c r="I115">
        <v>1438183889</v>
      </c>
      <c r="J115" s="7">
        <f t="shared" si="6"/>
        <v>42214.646863425922</v>
      </c>
      <c r="K115">
        <v>1435591889</v>
      </c>
      <c r="L115" s="7">
        <f t="shared" si="7"/>
        <v>42184.646863425922</v>
      </c>
      <c r="M115" t="b">
        <v>0</v>
      </c>
      <c r="N115">
        <v>14</v>
      </c>
      <c r="O115" t="b">
        <v>1</v>
      </c>
      <c r="P115" t="s">
        <v>8276</v>
      </c>
      <c r="Q115">
        <f t="shared" si="4"/>
        <v>218.75</v>
      </c>
      <c r="R115" s="12">
        <f t="shared" si="5"/>
        <v>62.5</v>
      </c>
      <c r="S115" t="s">
        <v>8325</v>
      </c>
      <c r="T115" t="s">
        <v>8326</v>
      </c>
    </row>
    <row r="116" spans="1:20" ht="15" customHeight="1">
      <c r="A116">
        <v>114</v>
      </c>
      <c r="B116" s="2" t="s">
        <v>116</v>
      </c>
      <c r="C116" s="2" t="s">
        <v>4225</v>
      </c>
      <c r="D116">
        <v>400</v>
      </c>
      <c r="E116">
        <v>679.44</v>
      </c>
      <c r="F116" t="s">
        <v>8219</v>
      </c>
      <c r="G116" t="s">
        <v>8224</v>
      </c>
      <c r="H116" t="s">
        <v>8246</v>
      </c>
      <c r="I116">
        <v>1280800740</v>
      </c>
      <c r="J116" s="7">
        <f t="shared" si="6"/>
        <v>40393.082638888889</v>
      </c>
      <c r="K116">
        <v>1279603955</v>
      </c>
      <c r="L116" s="7">
        <f t="shared" si="7"/>
        <v>40379.23096064815</v>
      </c>
      <c r="M116" t="b">
        <v>0</v>
      </c>
      <c r="N116">
        <v>17</v>
      </c>
      <c r="O116" t="b">
        <v>1</v>
      </c>
      <c r="P116" t="s">
        <v>8276</v>
      </c>
      <c r="Q116">
        <f t="shared" si="4"/>
        <v>169.86</v>
      </c>
      <c r="R116" s="12">
        <f t="shared" si="5"/>
        <v>39.97</v>
      </c>
      <c r="S116" t="s">
        <v>8325</v>
      </c>
      <c r="T116" t="s">
        <v>8326</v>
      </c>
    </row>
    <row r="117" spans="1:20" ht="15" customHeight="1">
      <c r="A117">
        <v>115</v>
      </c>
      <c r="B117" s="2" t="s">
        <v>117</v>
      </c>
      <c r="C117" s="2" t="s">
        <v>4226</v>
      </c>
      <c r="D117">
        <v>400</v>
      </c>
      <c r="E117">
        <v>1050</v>
      </c>
      <c r="F117" t="s">
        <v>8219</v>
      </c>
      <c r="G117" t="s">
        <v>8224</v>
      </c>
      <c r="H117" t="s">
        <v>8246</v>
      </c>
      <c r="I117">
        <v>1362211140</v>
      </c>
      <c r="J117" s="7">
        <f t="shared" si="6"/>
        <v>41335.332638888889</v>
      </c>
      <c r="K117">
        <v>1359421403</v>
      </c>
      <c r="L117" s="7">
        <f t="shared" si="7"/>
        <v>41303.044016203705</v>
      </c>
      <c r="M117" t="b">
        <v>0</v>
      </c>
      <c r="N117">
        <v>25</v>
      </c>
      <c r="O117" t="b">
        <v>1</v>
      </c>
      <c r="P117" t="s">
        <v>8276</v>
      </c>
      <c r="Q117">
        <f t="shared" si="4"/>
        <v>262.5</v>
      </c>
      <c r="R117" s="12">
        <f t="shared" si="5"/>
        <v>42</v>
      </c>
      <c r="S117" t="s">
        <v>8325</v>
      </c>
      <c r="T117" t="s">
        <v>8326</v>
      </c>
    </row>
    <row r="118" spans="1:20" ht="15" customHeight="1">
      <c r="A118">
        <v>116</v>
      </c>
      <c r="B118" s="2" t="s">
        <v>118</v>
      </c>
      <c r="C118" s="2" t="s">
        <v>4227</v>
      </c>
      <c r="D118">
        <v>400</v>
      </c>
      <c r="E118">
        <v>463</v>
      </c>
      <c r="F118" t="s">
        <v>8219</v>
      </c>
      <c r="G118" t="s">
        <v>8224</v>
      </c>
      <c r="H118" t="s">
        <v>8246</v>
      </c>
      <c r="I118">
        <v>1443040059</v>
      </c>
      <c r="J118" s="7">
        <f t="shared" si="6"/>
        <v>42270.852534722217</v>
      </c>
      <c r="K118">
        <v>1440448059</v>
      </c>
      <c r="L118" s="7">
        <f t="shared" si="7"/>
        <v>42240.852534722217</v>
      </c>
      <c r="M118" t="b">
        <v>0</v>
      </c>
      <c r="N118">
        <v>13</v>
      </c>
      <c r="O118" t="b">
        <v>1</v>
      </c>
      <c r="P118" t="s">
        <v>8276</v>
      </c>
      <c r="Q118">
        <f t="shared" si="4"/>
        <v>115.75</v>
      </c>
      <c r="R118" s="12">
        <f t="shared" si="5"/>
        <v>35.619999999999997</v>
      </c>
      <c r="S118" t="s">
        <v>8325</v>
      </c>
      <c r="T118" t="s">
        <v>8326</v>
      </c>
    </row>
    <row r="119" spans="1:20" ht="15" customHeight="1">
      <c r="A119">
        <v>117</v>
      </c>
      <c r="B119" s="2" t="s">
        <v>119</v>
      </c>
      <c r="C119" s="2" t="s">
        <v>4228</v>
      </c>
      <c r="D119">
        <v>400</v>
      </c>
      <c r="E119">
        <v>416</v>
      </c>
      <c r="F119" t="s">
        <v>8219</v>
      </c>
      <c r="G119" t="s">
        <v>8224</v>
      </c>
      <c r="H119" t="s">
        <v>8246</v>
      </c>
      <c r="I119">
        <v>1266210000</v>
      </c>
      <c r="J119" s="7">
        <f t="shared" si="6"/>
        <v>40224.208333333336</v>
      </c>
      <c r="K119">
        <v>1263474049</v>
      </c>
      <c r="L119" s="7">
        <f t="shared" si="7"/>
        <v>40192.542233796295</v>
      </c>
      <c r="M119" t="b">
        <v>1</v>
      </c>
      <c r="N119">
        <v>22</v>
      </c>
      <c r="O119" t="b">
        <v>1</v>
      </c>
      <c r="P119" t="s">
        <v>8279</v>
      </c>
      <c r="Q119">
        <f t="shared" si="4"/>
        <v>104</v>
      </c>
      <c r="R119" s="12">
        <f t="shared" si="5"/>
        <v>18.91</v>
      </c>
      <c r="S119" t="s">
        <v>8325</v>
      </c>
      <c r="T119" t="s">
        <v>8329</v>
      </c>
    </row>
    <row r="120" spans="1:20" ht="15" customHeight="1">
      <c r="A120">
        <v>118</v>
      </c>
      <c r="B120" s="2" t="s">
        <v>120</v>
      </c>
      <c r="C120" s="2" t="s">
        <v>4229</v>
      </c>
      <c r="D120">
        <v>400</v>
      </c>
      <c r="E120">
        <v>430</v>
      </c>
      <c r="F120" t="s">
        <v>8219</v>
      </c>
      <c r="G120" t="s">
        <v>8224</v>
      </c>
      <c r="H120" t="s">
        <v>8246</v>
      </c>
      <c r="I120">
        <v>1472621760</v>
      </c>
      <c r="J120" s="7">
        <f t="shared" si="6"/>
        <v>42613.233333333337</v>
      </c>
      <c r="K120">
        <v>1472110513</v>
      </c>
      <c r="L120" s="7">
        <f t="shared" si="7"/>
        <v>42607.316122685181</v>
      </c>
      <c r="M120" t="b">
        <v>0</v>
      </c>
      <c r="N120">
        <v>9</v>
      </c>
      <c r="O120" t="b">
        <v>1</v>
      </c>
      <c r="P120" t="s">
        <v>8298</v>
      </c>
      <c r="Q120">
        <f t="shared" si="4"/>
        <v>107.5</v>
      </c>
      <c r="R120" s="12">
        <f t="shared" si="5"/>
        <v>47.78</v>
      </c>
      <c r="S120" t="s">
        <v>8336</v>
      </c>
      <c r="T120" t="s">
        <v>8352</v>
      </c>
    </row>
    <row r="121" spans="1:20" ht="15" customHeight="1">
      <c r="A121">
        <v>119</v>
      </c>
      <c r="B121" s="2" t="s">
        <v>121</v>
      </c>
      <c r="C121" s="2" t="s">
        <v>4230</v>
      </c>
      <c r="D121">
        <v>400</v>
      </c>
      <c r="E121">
        <v>440</v>
      </c>
      <c r="F121" t="s">
        <v>8219</v>
      </c>
      <c r="G121" t="s">
        <v>8225</v>
      </c>
      <c r="H121" t="s">
        <v>8247</v>
      </c>
      <c r="I121">
        <v>1440245273</v>
      </c>
      <c r="J121" s="7">
        <f t="shared" si="6"/>
        <v>42238.505474537036</v>
      </c>
      <c r="K121">
        <v>1438085273</v>
      </c>
      <c r="L121" s="7">
        <f t="shared" si="7"/>
        <v>42213.505474537036</v>
      </c>
      <c r="M121" t="b">
        <v>0</v>
      </c>
      <c r="N121">
        <v>18</v>
      </c>
      <c r="O121" t="b">
        <v>1</v>
      </c>
      <c r="P121" t="s">
        <v>8271</v>
      </c>
      <c r="Q121">
        <f t="shared" si="4"/>
        <v>110</v>
      </c>
      <c r="R121" s="12">
        <f t="shared" si="5"/>
        <v>24.44</v>
      </c>
      <c r="S121" t="s">
        <v>8317</v>
      </c>
      <c r="T121" t="s">
        <v>8318</v>
      </c>
    </row>
    <row r="122" spans="1:20" ht="15" customHeight="1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7">
        <f t="shared" si="6"/>
        <v>42646.049849537041</v>
      </c>
      <c r="K122">
        <v>1472865107</v>
      </c>
      <c r="L122" s="7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4"/>
        <v>0.01</v>
      </c>
      <c r="R122" s="12">
        <f t="shared" si="5"/>
        <v>10</v>
      </c>
      <c r="S122" t="s">
        <v>8310</v>
      </c>
      <c r="T122" t="s">
        <v>8313</v>
      </c>
    </row>
    <row r="123" spans="1:20" ht="15" customHeight="1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7">
        <f t="shared" si="6"/>
        <v>42112.427777777775</v>
      </c>
      <c r="K123">
        <v>1427993710</v>
      </c>
      <c r="L123" s="7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4"/>
        <v>0.03</v>
      </c>
      <c r="R123" s="12">
        <f t="shared" si="5"/>
        <v>1</v>
      </c>
      <c r="S123" t="s">
        <v>8310</v>
      </c>
      <c r="T123" t="s">
        <v>8313</v>
      </c>
    </row>
    <row r="124" spans="1:20" ht="45" hidden="1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7">
        <f t="shared" ref="J66:J129" si="8">(((K124/60)/60)/24)+DATE(1970,1,1)</f>
        <v>42593.431793981479</v>
      </c>
      <c r="K124">
        <v>1470910907</v>
      </c>
      <c r="L124" s="7">
        <f t="shared" ref="L66:L129" si="9">(((I124/60)/60)/24)+DATE(1970,1,1)</f>
        <v>42653.431793981479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4"/>
        <v>0</v>
      </c>
      <c r="R124" s="12" t="str">
        <f t="shared" si="5"/>
        <v>No pledges</v>
      </c>
      <c r="S124" t="s">
        <v>8310</v>
      </c>
      <c r="T124" t="s">
        <v>8313</v>
      </c>
    </row>
    <row r="125" spans="1:20" ht="60" hidden="1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7">
        <f t="shared" si="8"/>
        <v>41904.781990740739</v>
      </c>
      <c r="K125">
        <v>1411411564</v>
      </c>
      <c r="L125" s="7">
        <f t="shared" si="9"/>
        <v>41940.916666666664</v>
      </c>
      <c r="M125" t="b">
        <v>0</v>
      </c>
      <c r="N125">
        <v>6</v>
      </c>
      <c r="O125" t="b">
        <v>0</v>
      </c>
      <c r="P125" t="s">
        <v>8267</v>
      </c>
      <c r="Q125">
        <f t="shared" si="4"/>
        <v>0.27</v>
      </c>
      <c r="R125" s="12">
        <f t="shared" si="5"/>
        <v>25.17</v>
      </c>
      <c r="S125" t="s">
        <v>8310</v>
      </c>
      <c r="T125" t="s">
        <v>8313</v>
      </c>
    </row>
    <row r="126" spans="1:20" ht="15" customHeight="1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7">
        <f>(((I126/60)/60)/24)+DATE(1970,1,1)</f>
        <v>42139.928726851853</v>
      </c>
      <c r="K126">
        <v>1429568242</v>
      </c>
      <c r="L126" s="7">
        <f>(((K126/60)/60)/24)+DATE(1970,1,1)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4"/>
        <v>0</v>
      </c>
      <c r="R126" s="12" t="str">
        <f t="shared" si="5"/>
        <v>No pledges</v>
      </c>
      <c r="S126" t="s">
        <v>8310</v>
      </c>
      <c r="T126" t="s">
        <v>8313</v>
      </c>
    </row>
    <row r="127" spans="1:20" ht="60" hidden="1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7">
        <f t="shared" si="8"/>
        <v>42709.993981481486</v>
      </c>
      <c r="K127">
        <v>1480981880</v>
      </c>
      <c r="L127" s="7">
        <f t="shared" si="9"/>
        <v>42769.993981481486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4"/>
        <v>14</v>
      </c>
      <c r="R127" s="12">
        <f t="shared" si="5"/>
        <v>11.67</v>
      </c>
      <c r="S127" t="s">
        <v>8310</v>
      </c>
      <c r="T127" t="s">
        <v>8313</v>
      </c>
    </row>
    <row r="128" spans="1:20" ht="60" hidden="1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7">
        <f t="shared" si="8"/>
        <v>42135.589548611111</v>
      </c>
      <c r="K128">
        <v>1431353337</v>
      </c>
      <c r="L128" s="7">
        <f t="shared" si="9"/>
        <v>42166.083333333328</v>
      </c>
      <c r="M128" t="b">
        <v>0</v>
      </c>
      <c r="N128">
        <v>13</v>
      </c>
      <c r="O128" t="b">
        <v>0</v>
      </c>
      <c r="P128" t="s">
        <v>8267</v>
      </c>
      <c r="Q128">
        <f t="shared" si="4"/>
        <v>5.55</v>
      </c>
      <c r="R128" s="12">
        <f t="shared" si="5"/>
        <v>106.69</v>
      </c>
      <c r="S128" t="s">
        <v>8310</v>
      </c>
      <c r="T128" t="s">
        <v>8313</v>
      </c>
    </row>
    <row r="129" spans="1:20" ht="60" hidden="1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7">
        <f t="shared" si="8"/>
        <v>42067.62431712963</v>
      </c>
      <c r="K129">
        <v>1425481141</v>
      </c>
      <c r="L129" s="7">
        <f t="shared" si="9"/>
        <v>42097.582650462966</v>
      </c>
      <c r="M129" t="b">
        <v>0</v>
      </c>
      <c r="N129">
        <v>4</v>
      </c>
      <c r="O129" t="b">
        <v>0</v>
      </c>
      <c r="P129" t="s">
        <v>8267</v>
      </c>
      <c r="Q129">
        <f t="shared" si="4"/>
        <v>2.38</v>
      </c>
      <c r="R129" s="12">
        <f t="shared" si="5"/>
        <v>47.5</v>
      </c>
      <c r="S129" t="s">
        <v>8310</v>
      </c>
      <c r="T129" t="s">
        <v>8313</v>
      </c>
    </row>
    <row r="130" spans="1:20" ht="30" hidden="1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7">
        <f t="shared" ref="J130:J193" si="10">(((K130/60)/60)/24)+DATE(1970,1,1)</f>
        <v>42628.22792824074</v>
      </c>
      <c r="K130">
        <v>1473917293</v>
      </c>
      <c r="L130" s="7">
        <f t="shared" ref="L130:L193" si="11">(((I130/60)/60)/24)+DATE(1970,1,1)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12">ROUND(E130/D130*100,2)</f>
        <v>1.87</v>
      </c>
      <c r="R130" s="12">
        <f t="shared" ref="R130:R193" si="13">IFERROR(ROUND(IFERROR(E130/N130,""),2),"No pledges")</f>
        <v>311.17</v>
      </c>
      <c r="S130" t="s">
        <v>8310</v>
      </c>
      <c r="T130" t="s">
        <v>8313</v>
      </c>
    </row>
    <row r="131" spans="1:20" ht="60" hidden="1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7">
        <f t="shared" si="10"/>
        <v>41882.937303240738</v>
      </c>
      <c r="K131">
        <v>1409524183</v>
      </c>
      <c r="L131" s="7">
        <f t="shared" si="11"/>
        <v>41942.937303240738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12"/>
        <v>0</v>
      </c>
      <c r="R131" s="12" t="str">
        <f t="shared" si="13"/>
        <v>No pledges</v>
      </c>
      <c r="S131" t="s">
        <v>8310</v>
      </c>
      <c r="T131" t="s">
        <v>8313</v>
      </c>
    </row>
    <row r="132" spans="1:20" ht="60" hidden="1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7">
        <f t="shared" si="10"/>
        <v>41778.915416666663</v>
      </c>
      <c r="K132">
        <v>1400536692</v>
      </c>
      <c r="L132" s="7">
        <f t="shared" si="11"/>
        <v>41806.844444444447</v>
      </c>
      <c r="M132" t="b">
        <v>0</v>
      </c>
      <c r="N132">
        <v>0</v>
      </c>
      <c r="O132" t="b">
        <v>0</v>
      </c>
      <c r="P132" t="s">
        <v>8267</v>
      </c>
      <c r="Q132">
        <f t="shared" si="12"/>
        <v>0</v>
      </c>
      <c r="R132" s="12" t="str">
        <f t="shared" si="13"/>
        <v>No pledges</v>
      </c>
      <c r="S132" t="s">
        <v>8310</v>
      </c>
      <c r="T132" t="s">
        <v>8313</v>
      </c>
    </row>
    <row r="133" spans="1:20" ht="15" customHeight="1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7">
        <f>(((I133/60)/60)/24)+DATE(1970,1,1)</f>
        <v>42557</v>
      </c>
      <c r="K133">
        <v>1466453161</v>
      </c>
      <c r="L133" s="7">
        <f>(((K133/60)/60)/24)+DATE(1970,1,1)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12"/>
        <v>0</v>
      </c>
      <c r="R133" s="12" t="str">
        <f t="shared" si="13"/>
        <v>No pledges</v>
      </c>
      <c r="S133" t="s">
        <v>8310</v>
      </c>
      <c r="T133" t="s">
        <v>8313</v>
      </c>
    </row>
    <row r="134" spans="1:20" ht="60" hidden="1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7">
        <f t="shared" si="10"/>
        <v>41905.812581018516</v>
      </c>
      <c r="K134">
        <v>1411500607</v>
      </c>
      <c r="L134" s="7">
        <f t="shared" si="11"/>
        <v>41950.854247685187</v>
      </c>
      <c r="M134" t="b">
        <v>0</v>
      </c>
      <c r="N134">
        <v>81</v>
      </c>
      <c r="O134" t="b">
        <v>0</v>
      </c>
      <c r="P134" t="s">
        <v>8267</v>
      </c>
      <c r="Q134">
        <f t="shared" si="12"/>
        <v>9.57</v>
      </c>
      <c r="R134" s="12">
        <f t="shared" si="13"/>
        <v>94.51</v>
      </c>
      <c r="S134" t="s">
        <v>8310</v>
      </c>
      <c r="T134" t="s">
        <v>8313</v>
      </c>
    </row>
    <row r="135" spans="1:20" ht="45" hidden="1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7">
        <f t="shared" si="10"/>
        <v>42491.80768518518</v>
      </c>
      <c r="K135">
        <v>1462130584</v>
      </c>
      <c r="L135" s="7">
        <f t="shared" si="11"/>
        <v>42521.729861111111</v>
      </c>
      <c r="M135" t="b">
        <v>0</v>
      </c>
      <c r="N135">
        <v>0</v>
      </c>
      <c r="O135" t="b">
        <v>0</v>
      </c>
      <c r="P135" t="s">
        <v>8267</v>
      </c>
      <c r="Q135">
        <f t="shared" si="12"/>
        <v>0</v>
      </c>
      <c r="R135" s="12" t="str">
        <f t="shared" si="13"/>
        <v>No pledges</v>
      </c>
      <c r="S135" t="s">
        <v>8310</v>
      </c>
      <c r="T135" t="s">
        <v>8313</v>
      </c>
    </row>
    <row r="136" spans="1:20" ht="30" hidden="1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7">
        <f t="shared" si="10"/>
        <v>42221.909930555557</v>
      </c>
      <c r="K136">
        <v>1438811418</v>
      </c>
      <c r="L136" s="7">
        <f t="shared" si="11"/>
        <v>42251.708333333328</v>
      </c>
      <c r="M136" t="b">
        <v>0</v>
      </c>
      <c r="N136">
        <v>0</v>
      </c>
      <c r="O136" t="b">
        <v>0</v>
      </c>
      <c r="P136" t="s">
        <v>8267</v>
      </c>
      <c r="Q136">
        <f t="shared" si="12"/>
        <v>0</v>
      </c>
      <c r="R136" s="12" t="str">
        <f t="shared" si="13"/>
        <v>No pledges</v>
      </c>
      <c r="S136" t="s">
        <v>8310</v>
      </c>
      <c r="T136" t="s">
        <v>8313</v>
      </c>
    </row>
    <row r="137" spans="1:20" ht="15" customHeight="1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7">
        <f t="shared" ref="J137:J138" si="14">(((I137/60)/60)/24)+DATE(1970,1,1)</f>
        <v>41821.791666666664</v>
      </c>
      <c r="K137">
        <v>1401354597</v>
      </c>
      <c r="L137" s="7">
        <f t="shared" ref="L137:L138" si="15">(((K137/60)/60)/24)+DATE(1970,1,1)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12"/>
        <v>13.43</v>
      </c>
      <c r="R137" s="12">
        <f t="shared" si="13"/>
        <v>80.599999999999994</v>
      </c>
      <c r="S137" t="s">
        <v>8310</v>
      </c>
      <c r="T137" t="s">
        <v>8313</v>
      </c>
    </row>
    <row r="138" spans="1:20" ht="15" customHeight="1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7">
        <f t="shared" si="14"/>
        <v>42140.427777777775</v>
      </c>
      <c r="K138">
        <v>1427968234</v>
      </c>
      <c r="L138" s="7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12"/>
        <v>0</v>
      </c>
      <c r="R138" s="12" t="str">
        <f t="shared" si="13"/>
        <v>No pledges</v>
      </c>
      <c r="S138" t="s">
        <v>8310</v>
      </c>
      <c r="T138" t="s">
        <v>8313</v>
      </c>
    </row>
    <row r="139" spans="1:20" ht="60" hidden="1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7">
        <f t="shared" si="10"/>
        <v>42239.573993055557</v>
      </c>
      <c r="K139">
        <v>1440337593</v>
      </c>
      <c r="L139" s="7">
        <f t="shared" si="11"/>
        <v>42289.573993055557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2"/>
        <v>0</v>
      </c>
      <c r="R139" s="12" t="str">
        <f t="shared" si="13"/>
        <v>No pledges</v>
      </c>
      <c r="S139" t="s">
        <v>8310</v>
      </c>
      <c r="T139" t="s">
        <v>8313</v>
      </c>
    </row>
    <row r="140" spans="1:20" ht="60" hidden="1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7">
        <f t="shared" si="10"/>
        <v>42186.257418981477</v>
      </c>
      <c r="K140">
        <v>1435731041</v>
      </c>
      <c r="L140" s="7">
        <f t="shared" si="11"/>
        <v>42217.207638888889</v>
      </c>
      <c r="M140" t="b">
        <v>0</v>
      </c>
      <c r="N140">
        <v>58</v>
      </c>
      <c r="O140" t="b">
        <v>0</v>
      </c>
      <c r="P140" t="s">
        <v>8267</v>
      </c>
      <c r="Q140">
        <f t="shared" si="12"/>
        <v>3.14</v>
      </c>
      <c r="R140" s="12">
        <f t="shared" si="13"/>
        <v>81.239999999999995</v>
      </c>
      <c r="S140" t="s">
        <v>8310</v>
      </c>
      <c r="T140" t="s">
        <v>8313</v>
      </c>
    </row>
    <row r="141" spans="1:20" ht="45" hidden="1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7">
        <f t="shared" si="10"/>
        <v>42187.920972222222</v>
      </c>
      <c r="K141">
        <v>1435874772</v>
      </c>
      <c r="L141" s="7">
        <f t="shared" si="11"/>
        <v>42197.920972222222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2"/>
        <v>100</v>
      </c>
      <c r="R141" s="12">
        <f t="shared" si="13"/>
        <v>500</v>
      </c>
      <c r="S141" t="s">
        <v>8310</v>
      </c>
      <c r="T141" t="s">
        <v>8313</v>
      </c>
    </row>
    <row r="142" spans="1:20" ht="60" hidden="1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7">
        <f t="shared" si="10"/>
        <v>42053.198287037041</v>
      </c>
      <c r="K142">
        <v>1424234732</v>
      </c>
      <c r="L142" s="7">
        <f t="shared" si="11"/>
        <v>42083.15662037037</v>
      </c>
      <c r="M142" t="b">
        <v>0</v>
      </c>
      <c r="N142">
        <v>0</v>
      </c>
      <c r="O142" t="b">
        <v>0</v>
      </c>
      <c r="P142" t="s">
        <v>8267</v>
      </c>
      <c r="Q142">
        <f t="shared" si="12"/>
        <v>0</v>
      </c>
      <c r="R142" s="12" t="str">
        <f t="shared" si="13"/>
        <v>No pledges</v>
      </c>
      <c r="S142" t="s">
        <v>8310</v>
      </c>
      <c r="T142" t="s">
        <v>8313</v>
      </c>
    </row>
    <row r="143" spans="1:20" ht="45" hidden="1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7">
        <f t="shared" si="10"/>
        <v>42110.153043981481</v>
      </c>
      <c r="K143">
        <v>1429155623</v>
      </c>
      <c r="L143" s="7">
        <f t="shared" si="11"/>
        <v>42155.153043981481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2"/>
        <v>10.78</v>
      </c>
      <c r="R143" s="12">
        <f t="shared" si="13"/>
        <v>46.18</v>
      </c>
      <c r="S143" t="s">
        <v>8310</v>
      </c>
      <c r="T143" t="s">
        <v>8313</v>
      </c>
    </row>
    <row r="144" spans="1:20" ht="15" customHeight="1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7">
        <f>(((I144/60)/60)/24)+DATE(1970,1,1)</f>
        <v>41959.934930555552</v>
      </c>
      <c r="K144">
        <v>1414358778</v>
      </c>
      <c r="L144" s="7">
        <f>(((K144/60)/60)/24)+DATE(1970,1,1)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12"/>
        <v>0.33</v>
      </c>
      <c r="R144" s="12">
        <f t="shared" si="13"/>
        <v>10</v>
      </c>
      <c r="S144" t="s">
        <v>8310</v>
      </c>
      <c r="T144" t="s">
        <v>8313</v>
      </c>
    </row>
    <row r="145" spans="1:20" ht="60" hidden="1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7">
        <f t="shared" si="10"/>
        <v>42559.064143518524</v>
      </c>
      <c r="K145">
        <v>1467941542</v>
      </c>
      <c r="L145" s="7">
        <f t="shared" si="11"/>
        <v>42616.246527777781</v>
      </c>
      <c r="M145" t="b">
        <v>0</v>
      </c>
      <c r="N145">
        <v>0</v>
      </c>
      <c r="O145" t="b">
        <v>0</v>
      </c>
      <c r="P145" t="s">
        <v>8267</v>
      </c>
      <c r="Q145">
        <f t="shared" si="12"/>
        <v>0</v>
      </c>
      <c r="R145" s="12" t="str">
        <f t="shared" si="13"/>
        <v>No pledges</v>
      </c>
      <c r="S145" t="s">
        <v>8310</v>
      </c>
      <c r="T145" t="s">
        <v>8313</v>
      </c>
    </row>
    <row r="146" spans="1:20" ht="45" hidden="1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7">
        <f t="shared" si="10"/>
        <v>42047.762407407412</v>
      </c>
      <c r="K146">
        <v>1423765072</v>
      </c>
      <c r="L146" s="7">
        <f t="shared" si="11"/>
        <v>42107.72074074074</v>
      </c>
      <c r="M146" t="b">
        <v>0</v>
      </c>
      <c r="N146">
        <v>37</v>
      </c>
      <c r="O146" t="b">
        <v>0</v>
      </c>
      <c r="P146" t="s">
        <v>8267</v>
      </c>
      <c r="Q146">
        <f t="shared" si="12"/>
        <v>27.6</v>
      </c>
      <c r="R146" s="12">
        <f t="shared" si="13"/>
        <v>55.95</v>
      </c>
      <c r="S146" t="s">
        <v>8310</v>
      </c>
      <c r="T146" t="s">
        <v>8313</v>
      </c>
    </row>
    <row r="147" spans="1:20" ht="15" customHeight="1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7">
        <f>(((I147/60)/60)/24)+DATE(1970,1,1)</f>
        <v>42227.542268518519</v>
      </c>
      <c r="K147">
        <v>1436965252</v>
      </c>
      <c r="L147" s="7">
        <f>(((K147/60)/60)/24)+DATE(1970,1,1)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2"/>
        <v>7.51</v>
      </c>
      <c r="R147" s="12">
        <f t="shared" si="13"/>
        <v>37.56</v>
      </c>
      <c r="S147" t="s">
        <v>8310</v>
      </c>
      <c r="T147" t="s">
        <v>8313</v>
      </c>
    </row>
    <row r="148" spans="1:20" ht="60" hidden="1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7">
        <f t="shared" si="10"/>
        <v>42693.016180555554</v>
      </c>
      <c r="K148">
        <v>1479514998</v>
      </c>
      <c r="L148" s="7">
        <f t="shared" si="11"/>
        <v>42753.016180555554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2"/>
        <v>0.57999999999999996</v>
      </c>
      <c r="R148" s="12">
        <f t="shared" si="13"/>
        <v>38.33</v>
      </c>
      <c r="S148" t="s">
        <v>8310</v>
      </c>
      <c r="T148" t="s">
        <v>8313</v>
      </c>
    </row>
    <row r="149" spans="1:20" ht="30" hidden="1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7">
        <f t="shared" si="10"/>
        <v>41969.767824074079</v>
      </c>
      <c r="K149">
        <v>1417026340</v>
      </c>
      <c r="L149" s="7">
        <f t="shared" si="11"/>
        <v>42012.762499999997</v>
      </c>
      <c r="M149" t="b">
        <v>0</v>
      </c>
      <c r="N149">
        <v>0</v>
      </c>
      <c r="O149" t="b">
        <v>0</v>
      </c>
      <c r="P149" t="s">
        <v>8267</v>
      </c>
      <c r="Q149">
        <f t="shared" si="12"/>
        <v>0</v>
      </c>
      <c r="R149" s="12" t="str">
        <f t="shared" si="13"/>
        <v>No pledges</v>
      </c>
      <c r="S149" t="s">
        <v>8310</v>
      </c>
      <c r="T149" t="s">
        <v>8313</v>
      </c>
    </row>
    <row r="150" spans="1:20" ht="60" hidden="1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7">
        <f t="shared" si="10"/>
        <v>42397.281666666662</v>
      </c>
      <c r="K150">
        <v>1453963536</v>
      </c>
      <c r="L150" s="7">
        <f t="shared" si="11"/>
        <v>42427.281666666662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2"/>
        <v>0.08</v>
      </c>
      <c r="R150" s="12">
        <f t="shared" si="13"/>
        <v>20</v>
      </c>
      <c r="S150" t="s">
        <v>8310</v>
      </c>
      <c r="T150" t="s">
        <v>8313</v>
      </c>
    </row>
    <row r="151" spans="1:20" ht="60" hidden="1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7">
        <f t="shared" si="10"/>
        <v>41968.172106481477</v>
      </c>
      <c r="K151">
        <v>1416888470</v>
      </c>
      <c r="L151" s="7">
        <f t="shared" si="11"/>
        <v>41998.333333333328</v>
      </c>
      <c r="M151" t="b">
        <v>0</v>
      </c>
      <c r="N151">
        <v>6</v>
      </c>
      <c r="O151" t="b">
        <v>0</v>
      </c>
      <c r="P151" t="s">
        <v>8267</v>
      </c>
      <c r="Q151">
        <f t="shared" si="12"/>
        <v>0.92</v>
      </c>
      <c r="R151" s="12">
        <f t="shared" si="13"/>
        <v>15.33</v>
      </c>
      <c r="S151" t="s">
        <v>8310</v>
      </c>
      <c r="T151" t="s">
        <v>8313</v>
      </c>
    </row>
    <row r="152" spans="1:20" ht="45" hidden="1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7">
        <f t="shared" si="10"/>
        <v>42090.161828703705</v>
      </c>
      <c r="K152">
        <v>1427428382</v>
      </c>
      <c r="L152" s="7">
        <f t="shared" si="11"/>
        <v>42150.161828703705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2"/>
        <v>23.16</v>
      </c>
      <c r="R152" s="12">
        <f t="shared" si="13"/>
        <v>449.43</v>
      </c>
      <c r="S152" t="s">
        <v>8310</v>
      </c>
      <c r="T152" t="s">
        <v>8313</v>
      </c>
    </row>
    <row r="153" spans="1:20" ht="60" hidden="1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7">
        <f t="shared" si="10"/>
        <v>42113.550821759258</v>
      </c>
      <c r="K153">
        <v>1429449191</v>
      </c>
      <c r="L153" s="7">
        <f t="shared" si="11"/>
        <v>42173.550821759258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2"/>
        <v>0.06</v>
      </c>
      <c r="R153" s="12">
        <f t="shared" si="13"/>
        <v>28</v>
      </c>
      <c r="S153" t="s">
        <v>8310</v>
      </c>
      <c r="T153" t="s">
        <v>8313</v>
      </c>
    </row>
    <row r="154" spans="1:20" ht="30" hidden="1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7">
        <f t="shared" si="10"/>
        <v>41875.077546296299</v>
      </c>
      <c r="K154">
        <v>1408845100</v>
      </c>
      <c r="L154" s="7">
        <f t="shared" si="11"/>
        <v>41905.077546296299</v>
      </c>
      <c r="M154" t="b">
        <v>0</v>
      </c>
      <c r="N154">
        <v>2</v>
      </c>
      <c r="O154" t="b">
        <v>0</v>
      </c>
      <c r="P154" t="s">
        <v>8267</v>
      </c>
      <c r="Q154">
        <f t="shared" si="12"/>
        <v>0.01</v>
      </c>
      <c r="R154" s="12">
        <f t="shared" si="13"/>
        <v>15</v>
      </c>
      <c r="S154" t="s">
        <v>8310</v>
      </c>
      <c r="T154" t="s">
        <v>8313</v>
      </c>
    </row>
    <row r="155" spans="1:20" ht="45" hidden="1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7">
        <f t="shared" si="10"/>
        <v>41933.586157407408</v>
      </c>
      <c r="K155">
        <v>1413900244</v>
      </c>
      <c r="L155" s="7">
        <f t="shared" si="11"/>
        <v>41975.627824074079</v>
      </c>
      <c r="M155" t="b">
        <v>0</v>
      </c>
      <c r="N155">
        <v>10</v>
      </c>
      <c r="O155" t="b">
        <v>0</v>
      </c>
      <c r="P155" t="s">
        <v>8267</v>
      </c>
      <c r="Q155">
        <f t="shared" si="12"/>
        <v>0.72</v>
      </c>
      <c r="R155" s="12">
        <f t="shared" si="13"/>
        <v>35.9</v>
      </c>
      <c r="S155" t="s">
        <v>8310</v>
      </c>
      <c r="T155" t="s">
        <v>8313</v>
      </c>
    </row>
    <row r="156" spans="1:20" ht="15" customHeight="1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7">
        <f>(((I156/60)/60)/24)+DATE(1970,1,1)</f>
        <v>42158.547395833331</v>
      </c>
      <c r="K156">
        <v>1429621695</v>
      </c>
      <c r="L156" s="7">
        <f>(((K156/60)/60)/24)+DATE(1970,1,1)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2"/>
        <v>2.67</v>
      </c>
      <c r="R156" s="12">
        <f t="shared" si="13"/>
        <v>13.33</v>
      </c>
      <c r="S156" t="s">
        <v>8310</v>
      </c>
      <c r="T156" t="s">
        <v>8313</v>
      </c>
    </row>
    <row r="157" spans="1:20" ht="60" hidden="1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7">
        <f t="shared" si="10"/>
        <v>42168.559432870374</v>
      </c>
      <c r="K157">
        <v>1434201935</v>
      </c>
      <c r="L157" s="7">
        <f t="shared" si="11"/>
        <v>42208.559432870374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2"/>
        <v>0.01</v>
      </c>
      <c r="R157" s="12">
        <f t="shared" si="13"/>
        <v>20.25</v>
      </c>
      <c r="S157" t="s">
        <v>8310</v>
      </c>
      <c r="T157" t="s">
        <v>8313</v>
      </c>
    </row>
    <row r="158" spans="1:20" ht="60" hidden="1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7">
        <f t="shared" si="10"/>
        <v>41794.124953703707</v>
      </c>
      <c r="K158">
        <v>1401850796</v>
      </c>
      <c r="L158" s="7">
        <f t="shared" si="11"/>
        <v>41854.124953703707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2"/>
        <v>5.0999999999999996</v>
      </c>
      <c r="R158" s="12">
        <f t="shared" si="13"/>
        <v>119</v>
      </c>
      <c r="S158" t="s">
        <v>8310</v>
      </c>
      <c r="T158" t="s">
        <v>8313</v>
      </c>
    </row>
    <row r="159" spans="1:20" ht="45" hidden="1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7">
        <f t="shared" si="10"/>
        <v>42396.911712962959</v>
      </c>
      <c r="K159">
        <v>1453931572</v>
      </c>
      <c r="L159" s="7">
        <f t="shared" si="11"/>
        <v>42426.911712962959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2"/>
        <v>0.27</v>
      </c>
      <c r="R159" s="12">
        <f t="shared" si="13"/>
        <v>4</v>
      </c>
      <c r="S159" t="s">
        <v>8310</v>
      </c>
      <c r="T159" t="s">
        <v>8313</v>
      </c>
    </row>
    <row r="160" spans="1:20" ht="60" hidden="1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7">
        <f t="shared" si="10"/>
        <v>41904.07671296296</v>
      </c>
      <c r="K160">
        <v>1411350628</v>
      </c>
      <c r="L160" s="7">
        <f t="shared" si="11"/>
        <v>41934.07671296296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2"/>
        <v>0</v>
      </c>
      <c r="R160" s="12" t="str">
        <f t="shared" si="13"/>
        <v>No pledges</v>
      </c>
      <c r="S160" t="s">
        <v>8310</v>
      </c>
      <c r="T160" t="s">
        <v>8313</v>
      </c>
    </row>
    <row r="161" spans="1:20" ht="60" hidden="1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7">
        <f t="shared" si="10"/>
        <v>42514.434548611112</v>
      </c>
      <c r="K161">
        <v>1464085545</v>
      </c>
      <c r="L161" s="7">
        <f t="shared" si="11"/>
        <v>42554.434548611112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2"/>
        <v>0</v>
      </c>
      <c r="R161" s="12">
        <f t="shared" si="13"/>
        <v>10</v>
      </c>
      <c r="S161" t="s">
        <v>8310</v>
      </c>
      <c r="T161" t="s">
        <v>8313</v>
      </c>
    </row>
    <row r="162" spans="1:20" ht="60" hidden="1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7">
        <f t="shared" si="10"/>
        <v>42171.913090277783</v>
      </c>
      <c r="K162">
        <v>1434491691</v>
      </c>
      <c r="L162" s="7">
        <f t="shared" si="11"/>
        <v>42231.913090277783</v>
      </c>
      <c r="M162" t="b">
        <v>0</v>
      </c>
      <c r="N162">
        <v>0</v>
      </c>
      <c r="O162" t="b">
        <v>0</v>
      </c>
      <c r="P162" t="s">
        <v>8268</v>
      </c>
      <c r="Q162">
        <f t="shared" si="12"/>
        <v>0</v>
      </c>
      <c r="R162" s="12" t="str">
        <f t="shared" si="13"/>
        <v>No pledges</v>
      </c>
      <c r="S162" t="s">
        <v>8310</v>
      </c>
      <c r="T162" t="s">
        <v>8314</v>
      </c>
    </row>
    <row r="163" spans="1:20" ht="60" hidden="1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7">
        <f t="shared" si="10"/>
        <v>41792.687442129631</v>
      </c>
      <c r="K163">
        <v>1401726595</v>
      </c>
      <c r="L163" s="7">
        <f t="shared" si="11"/>
        <v>41822.687442129631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2"/>
        <v>0.01</v>
      </c>
      <c r="R163" s="12">
        <f t="shared" si="13"/>
        <v>5</v>
      </c>
      <c r="S163" t="s">
        <v>8310</v>
      </c>
      <c r="T163" t="s">
        <v>8314</v>
      </c>
    </row>
    <row r="164" spans="1:20" ht="15" customHeight="1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7">
        <f>(((I164/60)/60)/24)+DATE(1970,1,1)</f>
        <v>41867.987500000003</v>
      </c>
      <c r="K164">
        <v>1405393356</v>
      </c>
      <c r="L164" s="7">
        <f>(((K164/60)/60)/24)+DATE(1970,1,1)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12"/>
        <v>15.54</v>
      </c>
      <c r="R164" s="12">
        <f t="shared" si="13"/>
        <v>43.5</v>
      </c>
      <c r="S164" t="s">
        <v>8310</v>
      </c>
      <c r="T164" t="s">
        <v>8314</v>
      </c>
    </row>
    <row r="165" spans="1:20" ht="60" hidden="1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7">
        <f t="shared" si="10"/>
        <v>42243.961273148147</v>
      </c>
      <c r="K165">
        <v>1440716654</v>
      </c>
      <c r="L165" s="7">
        <f t="shared" si="11"/>
        <v>42278</v>
      </c>
      <c r="M165" t="b">
        <v>0</v>
      </c>
      <c r="N165">
        <v>0</v>
      </c>
      <c r="O165" t="b">
        <v>0</v>
      </c>
      <c r="P165" t="s">
        <v>8268</v>
      </c>
      <c r="Q165">
        <f t="shared" si="12"/>
        <v>0</v>
      </c>
      <c r="R165" s="12" t="str">
        <f t="shared" si="13"/>
        <v>No pledges</v>
      </c>
      <c r="S165" t="s">
        <v>8310</v>
      </c>
      <c r="T165" t="s">
        <v>8314</v>
      </c>
    </row>
    <row r="166" spans="1:20" ht="60" hidden="1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7">
        <f t="shared" si="10"/>
        <v>41841.762743055559</v>
      </c>
      <c r="K166">
        <v>1405966701</v>
      </c>
      <c r="L166" s="7">
        <f t="shared" si="11"/>
        <v>41901.762743055559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2"/>
        <v>0.53</v>
      </c>
      <c r="R166" s="12">
        <f t="shared" si="13"/>
        <v>91.43</v>
      </c>
      <c r="S166" t="s">
        <v>8310</v>
      </c>
      <c r="T166" t="s">
        <v>8314</v>
      </c>
    </row>
    <row r="167" spans="1:20" ht="30" hidden="1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7">
        <f t="shared" si="10"/>
        <v>42351.658842592587</v>
      </c>
      <c r="K167">
        <v>1450021724</v>
      </c>
      <c r="L167" s="7">
        <f t="shared" si="11"/>
        <v>42381.658842592587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2"/>
        <v>0</v>
      </c>
      <c r="R167" s="12" t="str">
        <f t="shared" si="13"/>
        <v>No pledges</v>
      </c>
      <c r="S167" t="s">
        <v>8310</v>
      </c>
      <c r="T167" t="s">
        <v>8314</v>
      </c>
    </row>
    <row r="168" spans="1:20" ht="45" hidden="1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7">
        <f t="shared" si="10"/>
        <v>42721.075949074075</v>
      </c>
      <c r="K168">
        <v>1481939362</v>
      </c>
      <c r="L168" s="7">
        <f t="shared" si="11"/>
        <v>42751.075949074075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2"/>
        <v>60</v>
      </c>
      <c r="R168" s="12">
        <f t="shared" si="13"/>
        <v>3000</v>
      </c>
      <c r="S168" t="s">
        <v>8310</v>
      </c>
      <c r="T168" t="s">
        <v>8314</v>
      </c>
    </row>
    <row r="169" spans="1:20" ht="45" hidden="1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7">
        <f t="shared" si="10"/>
        <v>42160.927488425921</v>
      </c>
      <c r="K169">
        <v>1433542535</v>
      </c>
      <c r="L169" s="7">
        <f t="shared" si="11"/>
        <v>42220.927488425921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2"/>
        <v>0.01</v>
      </c>
      <c r="R169" s="12">
        <f t="shared" si="13"/>
        <v>5.5</v>
      </c>
      <c r="S169" t="s">
        <v>8310</v>
      </c>
      <c r="T169" t="s">
        <v>8314</v>
      </c>
    </row>
    <row r="170" spans="1:20" ht="60" hidden="1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7">
        <f t="shared" si="10"/>
        <v>42052.83530092593</v>
      </c>
      <c r="K170">
        <v>1424203370</v>
      </c>
      <c r="L170" s="7">
        <f t="shared" si="11"/>
        <v>42082.793634259258</v>
      </c>
      <c r="M170" t="b">
        <v>0</v>
      </c>
      <c r="N170">
        <v>3</v>
      </c>
      <c r="O170" t="b">
        <v>0</v>
      </c>
      <c r="P170" t="s">
        <v>8268</v>
      </c>
      <c r="Q170">
        <f t="shared" si="12"/>
        <v>4.0599999999999996</v>
      </c>
      <c r="R170" s="12">
        <f t="shared" si="13"/>
        <v>108.33</v>
      </c>
      <c r="S170" t="s">
        <v>8310</v>
      </c>
      <c r="T170" t="s">
        <v>8314</v>
      </c>
    </row>
    <row r="171" spans="1:20" ht="15" customHeight="1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7">
        <f>(((I171/60)/60)/24)+DATE(1970,1,1)</f>
        <v>41930.505312499998</v>
      </c>
      <c r="K171">
        <v>1411042059</v>
      </c>
      <c r="L171" s="7">
        <f>(((K171/60)/60)/24)+DATE(1970,1,1)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2"/>
        <v>22.4</v>
      </c>
      <c r="R171" s="12">
        <f t="shared" si="13"/>
        <v>56</v>
      </c>
      <c r="S171" t="s">
        <v>8310</v>
      </c>
      <c r="T171" t="s">
        <v>8314</v>
      </c>
    </row>
    <row r="172" spans="1:20" ht="60" hidden="1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7">
        <f t="shared" si="10"/>
        <v>42216.977812500001</v>
      </c>
      <c r="K172">
        <v>1438385283</v>
      </c>
      <c r="L172" s="7">
        <f t="shared" si="11"/>
        <v>42246.227777777778</v>
      </c>
      <c r="M172" t="b">
        <v>0</v>
      </c>
      <c r="N172">
        <v>10</v>
      </c>
      <c r="O172" t="b">
        <v>0</v>
      </c>
      <c r="P172" t="s">
        <v>8268</v>
      </c>
      <c r="Q172">
        <f t="shared" si="12"/>
        <v>3.25</v>
      </c>
      <c r="R172" s="12">
        <f t="shared" si="13"/>
        <v>32.5</v>
      </c>
      <c r="S172" t="s">
        <v>8310</v>
      </c>
      <c r="T172" t="s">
        <v>8314</v>
      </c>
    </row>
    <row r="173" spans="1:20" ht="45" hidden="1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7">
        <f t="shared" si="10"/>
        <v>42534.180717592593</v>
      </c>
      <c r="K173">
        <v>1465791614</v>
      </c>
      <c r="L173" s="7">
        <f t="shared" si="11"/>
        <v>42594.180717592593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2"/>
        <v>0</v>
      </c>
      <c r="R173" s="12">
        <f t="shared" si="13"/>
        <v>1</v>
      </c>
      <c r="S173" t="s">
        <v>8310</v>
      </c>
      <c r="T173" t="s">
        <v>8314</v>
      </c>
    </row>
    <row r="174" spans="1:20" ht="45" hidden="1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7">
        <f t="shared" si="10"/>
        <v>42047.394942129627</v>
      </c>
      <c r="K174">
        <v>1423733323</v>
      </c>
      <c r="L174" s="7">
        <f t="shared" si="11"/>
        <v>42082.353275462956</v>
      </c>
      <c r="M174" t="b">
        <v>0</v>
      </c>
      <c r="N174">
        <v>0</v>
      </c>
      <c r="O174" t="b">
        <v>0</v>
      </c>
      <c r="P174" t="s">
        <v>8268</v>
      </c>
      <c r="Q174">
        <f t="shared" si="12"/>
        <v>0</v>
      </c>
      <c r="R174" s="12" t="str">
        <f t="shared" si="13"/>
        <v>No pledges</v>
      </c>
      <c r="S174" t="s">
        <v>8310</v>
      </c>
      <c r="T174" t="s">
        <v>8314</v>
      </c>
    </row>
    <row r="175" spans="1:20" ht="45" hidden="1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7">
        <f t="shared" si="10"/>
        <v>42033.573009259257</v>
      </c>
      <c r="K175">
        <v>1422539108</v>
      </c>
      <c r="L175" s="7">
        <f t="shared" si="11"/>
        <v>42063.573009259257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2"/>
        <v>0</v>
      </c>
      <c r="R175" s="12" t="str">
        <f t="shared" si="13"/>
        <v>No pledges</v>
      </c>
      <c r="S175" t="s">
        <v>8310</v>
      </c>
      <c r="T175" t="s">
        <v>8314</v>
      </c>
    </row>
    <row r="176" spans="1:20" ht="60" hidden="1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7">
        <f t="shared" si="10"/>
        <v>42072.758981481486</v>
      </c>
      <c r="K176">
        <v>1425924776</v>
      </c>
      <c r="L176" s="7">
        <f t="shared" si="11"/>
        <v>42132.758981481486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2"/>
        <v>0</v>
      </c>
      <c r="R176" s="12" t="str">
        <f t="shared" si="13"/>
        <v>No pledges</v>
      </c>
      <c r="S176" t="s">
        <v>8310</v>
      </c>
      <c r="T176" t="s">
        <v>8314</v>
      </c>
    </row>
    <row r="177" spans="1:20" ht="60" hidden="1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7">
        <f t="shared" si="10"/>
        <v>41855.777905092589</v>
      </c>
      <c r="K177">
        <v>1407177611</v>
      </c>
      <c r="L177" s="7">
        <f t="shared" si="11"/>
        <v>41880.777905092589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2"/>
        <v>6.49</v>
      </c>
      <c r="R177" s="12">
        <f t="shared" si="13"/>
        <v>49.88</v>
      </c>
      <c r="S177" t="s">
        <v>8310</v>
      </c>
      <c r="T177" t="s">
        <v>8314</v>
      </c>
    </row>
    <row r="178" spans="1:20" ht="15" customHeight="1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7">
        <f>(((I178/60)/60)/24)+DATE(1970,1,1)</f>
        <v>42221.824062500003</v>
      </c>
      <c r="K178">
        <v>1436211999</v>
      </c>
      <c r="L178" s="7">
        <f>(((K178/60)/60)/24)+DATE(1970,1,1)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2"/>
        <v>0</v>
      </c>
      <c r="R178" s="12" t="str">
        <f t="shared" si="13"/>
        <v>No pledges</v>
      </c>
      <c r="S178" t="s">
        <v>8310</v>
      </c>
      <c r="T178" t="s">
        <v>8314</v>
      </c>
    </row>
    <row r="179" spans="1:20" ht="30" hidden="1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7">
        <f t="shared" si="10"/>
        <v>42070.047754629632</v>
      </c>
      <c r="K179">
        <v>1425690526</v>
      </c>
      <c r="L179" s="7">
        <f t="shared" si="11"/>
        <v>42087.00608796296</v>
      </c>
      <c r="M179" t="b">
        <v>0</v>
      </c>
      <c r="N179">
        <v>7</v>
      </c>
      <c r="O179" t="b">
        <v>0</v>
      </c>
      <c r="P179" t="s">
        <v>8268</v>
      </c>
      <c r="Q179">
        <f t="shared" si="12"/>
        <v>40</v>
      </c>
      <c r="R179" s="12">
        <f t="shared" si="13"/>
        <v>25.71</v>
      </c>
      <c r="S179" t="s">
        <v>8310</v>
      </c>
      <c r="T179" t="s">
        <v>8314</v>
      </c>
    </row>
    <row r="180" spans="1:20" ht="45" hidden="1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7">
        <f t="shared" si="10"/>
        <v>42304.955381944441</v>
      </c>
      <c r="K180">
        <v>1445986545</v>
      </c>
      <c r="L180" s="7">
        <f t="shared" si="11"/>
        <v>42334.997048611112</v>
      </c>
      <c r="M180" t="b">
        <v>0</v>
      </c>
      <c r="N180">
        <v>0</v>
      </c>
      <c r="O180" t="b">
        <v>0</v>
      </c>
      <c r="P180" t="s">
        <v>8268</v>
      </c>
      <c r="Q180">
        <f t="shared" si="12"/>
        <v>0</v>
      </c>
      <c r="R180" s="12" t="str">
        <f t="shared" si="13"/>
        <v>No pledges</v>
      </c>
      <c r="S180" t="s">
        <v>8310</v>
      </c>
      <c r="T180" t="s">
        <v>8314</v>
      </c>
    </row>
    <row r="181" spans="1:20" ht="15" customHeight="1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7">
        <f t="shared" ref="J181:J182" si="16">(((I181/60)/60)/24)+DATE(1970,1,1)</f>
        <v>42433.080497685187</v>
      </c>
      <c r="K181">
        <v>1454464555</v>
      </c>
      <c r="L181" s="7">
        <f t="shared" ref="L181:L182" si="17">(((K181/60)/60)/24)+DATE(1970,1,1)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2"/>
        <v>20</v>
      </c>
      <c r="R181" s="12">
        <f t="shared" si="13"/>
        <v>100</v>
      </c>
      <c r="S181" t="s">
        <v>8310</v>
      </c>
      <c r="T181" t="s">
        <v>8314</v>
      </c>
    </row>
    <row r="182" spans="1:20" ht="15" customHeight="1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7">
        <f t="shared" si="16"/>
        <v>42107.791666666672</v>
      </c>
      <c r="K182">
        <v>1425512843</v>
      </c>
      <c r="L182" s="7">
        <f t="shared" si="17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12"/>
        <v>33.42</v>
      </c>
      <c r="R182" s="12">
        <f t="shared" si="13"/>
        <v>30.85</v>
      </c>
      <c r="S182" t="s">
        <v>8310</v>
      </c>
      <c r="T182" t="s">
        <v>8314</v>
      </c>
    </row>
    <row r="183" spans="1:20" ht="60" hidden="1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7">
        <f t="shared" si="10"/>
        <v>42147.741840277777</v>
      </c>
      <c r="K183">
        <v>1432403295</v>
      </c>
      <c r="L183" s="7">
        <f t="shared" si="11"/>
        <v>42177.741840277777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2"/>
        <v>21.09</v>
      </c>
      <c r="R183" s="12">
        <f t="shared" si="13"/>
        <v>180.5</v>
      </c>
      <c r="S183" t="s">
        <v>8310</v>
      </c>
      <c r="T183" t="s">
        <v>8314</v>
      </c>
    </row>
    <row r="184" spans="1:20" ht="15" customHeight="1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7">
        <f>(((I184/60)/60)/24)+DATE(1970,1,1)</f>
        <v>42742.011944444443</v>
      </c>
      <c r="K184">
        <v>1481156232</v>
      </c>
      <c r="L184" s="7">
        <f>(((K184/60)/60)/24)+DATE(1970,1,1)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2"/>
        <v>0</v>
      </c>
      <c r="R184" s="12" t="str">
        <f t="shared" si="13"/>
        <v>No pledges</v>
      </c>
      <c r="S184" t="s">
        <v>8310</v>
      </c>
      <c r="T184" t="s">
        <v>8314</v>
      </c>
    </row>
    <row r="185" spans="1:20" hidden="1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7">
        <f t="shared" si="10"/>
        <v>41939.810300925928</v>
      </c>
      <c r="K185">
        <v>1414438010</v>
      </c>
      <c r="L185" s="7">
        <f t="shared" si="11"/>
        <v>41969.851967592593</v>
      </c>
      <c r="M185" t="b">
        <v>0</v>
      </c>
      <c r="N185">
        <v>12</v>
      </c>
      <c r="O185" t="b">
        <v>0</v>
      </c>
      <c r="P185" t="s">
        <v>8268</v>
      </c>
      <c r="Q185">
        <f t="shared" si="12"/>
        <v>35.86</v>
      </c>
      <c r="R185" s="12">
        <f t="shared" si="13"/>
        <v>373.5</v>
      </c>
      <c r="S185" t="s">
        <v>8310</v>
      </c>
      <c r="T185" t="s">
        <v>8314</v>
      </c>
    </row>
    <row r="186" spans="1:20" ht="15" customHeight="1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7">
        <f>(((I186/60)/60)/24)+DATE(1970,1,1)</f>
        <v>41883.165972222225</v>
      </c>
      <c r="K186">
        <v>1404586762</v>
      </c>
      <c r="L186" s="7">
        <f>(((K186/60)/60)/24)+DATE(1970,1,1)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12"/>
        <v>3.4</v>
      </c>
      <c r="R186" s="12">
        <f t="shared" si="13"/>
        <v>25.5</v>
      </c>
      <c r="S186" t="s">
        <v>8310</v>
      </c>
      <c r="T186" t="s">
        <v>8314</v>
      </c>
    </row>
    <row r="187" spans="1:20" hidden="1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7">
        <f t="shared" si="10"/>
        <v>42570.91133101852</v>
      </c>
      <c r="K187">
        <v>1468965139</v>
      </c>
      <c r="L187" s="7">
        <f t="shared" si="11"/>
        <v>42600.91133101852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2"/>
        <v>5.5</v>
      </c>
      <c r="R187" s="12">
        <f t="shared" si="13"/>
        <v>220</v>
      </c>
      <c r="S187" t="s">
        <v>8310</v>
      </c>
      <c r="T187" t="s">
        <v>8314</v>
      </c>
    </row>
    <row r="188" spans="1:20" ht="60" hidden="1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7">
        <f t="shared" si="10"/>
        <v>42767.812893518523</v>
      </c>
      <c r="K188">
        <v>1485977434</v>
      </c>
      <c r="L188" s="7">
        <f t="shared" si="11"/>
        <v>42797.833333333328</v>
      </c>
      <c r="M188" t="b">
        <v>0</v>
      </c>
      <c r="N188">
        <v>0</v>
      </c>
      <c r="O188" t="b">
        <v>0</v>
      </c>
      <c r="P188" t="s">
        <v>8268</v>
      </c>
      <c r="Q188">
        <f t="shared" si="12"/>
        <v>0</v>
      </c>
      <c r="R188" s="12" t="str">
        <f t="shared" si="13"/>
        <v>No pledges</v>
      </c>
      <c r="S188" t="s">
        <v>8310</v>
      </c>
      <c r="T188" t="s">
        <v>8314</v>
      </c>
    </row>
    <row r="189" spans="1:20" ht="45" hidden="1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7">
        <f t="shared" si="10"/>
        <v>42182.234456018516</v>
      </c>
      <c r="K189">
        <v>1435383457</v>
      </c>
      <c r="L189" s="7">
        <f t="shared" si="11"/>
        <v>42206.290972222225</v>
      </c>
      <c r="M189" t="b">
        <v>0</v>
      </c>
      <c r="N189">
        <v>5</v>
      </c>
      <c r="O189" t="b">
        <v>0</v>
      </c>
      <c r="P189" t="s">
        <v>8268</v>
      </c>
      <c r="Q189">
        <f t="shared" si="12"/>
        <v>16</v>
      </c>
      <c r="R189" s="12">
        <f t="shared" si="13"/>
        <v>160</v>
      </c>
      <c r="S189" t="s">
        <v>8310</v>
      </c>
      <c r="T189" t="s">
        <v>8314</v>
      </c>
    </row>
    <row r="190" spans="1:20" ht="15" customHeight="1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7">
        <f>(((I190/60)/60)/24)+DATE(1970,1,1)</f>
        <v>41887.18304398148</v>
      </c>
      <c r="K190">
        <v>1407299015</v>
      </c>
      <c r="L190" s="7">
        <f>(((K190/60)/60)/24)+DATE(1970,1,1)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2"/>
        <v>0</v>
      </c>
      <c r="R190" s="12" t="str">
        <f t="shared" si="13"/>
        <v>No pledges</v>
      </c>
      <c r="S190" t="s">
        <v>8310</v>
      </c>
      <c r="T190" t="s">
        <v>8314</v>
      </c>
    </row>
    <row r="191" spans="1:20" ht="60" hidden="1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7">
        <f t="shared" si="10"/>
        <v>42556.690706018519</v>
      </c>
      <c r="K191">
        <v>1467736477</v>
      </c>
      <c r="L191" s="7">
        <f t="shared" si="11"/>
        <v>42616.690706018519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2"/>
        <v>7.0000000000000007E-2</v>
      </c>
      <c r="R191" s="12">
        <f t="shared" si="13"/>
        <v>69</v>
      </c>
      <c r="S191" t="s">
        <v>8310</v>
      </c>
      <c r="T191" t="s">
        <v>8314</v>
      </c>
    </row>
    <row r="192" spans="1:20" hidden="1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7">
        <f t="shared" si="10"/>
        <v>42527.650995370372</v>
      </c>
      <c r="K192">
        <v>1465227446</v>
      </c>
      <c r="L192" s="7">
        <f t="shared" si="11"/>
        <v>42537.650995370372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2"/>
        <v>0.42</v>
      </c>
      <c r="R192" s="12">
        <f t="shared" si="13"/>
        <v>50</v>
      </c>
      <c r="S192" t="s">
        <v>8310</v>
      </c>
      <c r="T192" t="s">
        <v>8314</v>
      </c>
    </row>
    <row r="193" spans="1:20" ht="45" hidden="1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7">
        <f t="shared" si="10"/>
        <v>42239.441412037035</v>
      </c>
      <c r="K193">
        <v>1440326138</v>
      </c>
      <c r="L193" s="7">
        <f t="shared" si="11"/>
        <v>42279.441412037035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2"/>
        <v>5</v>
      </c>
      <c r="R193" s="12">
        <f t="shared" si="13"/>
        <v>83.33</v>
      </c>
      <c r="S193" t="s">
        <v>8310</v>
      </c>
      <c r="T193" t="s">
        <v>8314</v>
      </c>
    </row>
    <row r="194" spans="1:20" ht="60" hidden="1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7">
        <f t="shared" ref="J194:J257" si="18">(((K194/60)/60)/24)+DATE(1970,1,1)</f>
        <v>41899.792037037041</v>
      </c>
      <c r="K194">
        <v>1410980432</v>
      </c>
      <c r="L194" s="7">
        <f t="shared" ref="L194:L257" si="19">(((I194/60)/60)/24)+DATE(1970,1,1)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20">ROUND(E194/D194*100,2)</f>
        <v>0</v>
      </c>
      <c r="R194" s="12">
        <f t="shared" ref="R194:R257" si="21">IFERROR(ROUND(IFERROR(E194/N194,""),2),"No pledges")</f>
        <v>5.67</v>
      </c>
      <c r="S194" t="s">
        <v>8310</v>
      </c>
      <c r="T194" t="s">
        <v>8314</v>
      </c>
    </row>
    <row r="195" spans="1:20" ht="15" customHeight="1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7">
        <f t="shared" ref="J195:J196" si="22">(((I195/60)/60)/24)+DATE(1970,1,1)</f>
        <v>41971.976458333331</v>
      </c>
      <c r="K195">
        <v>1412029566</v>
      </c>
      <c r="L195" s="7">
        <f t="shared" ref="L195:L196" si="2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si="20"/>
        <v>0</v>
      </c>
      <c r="R195" s="12" t="str">
        <f t="shared" si="21"/>
        <v>No pledges</v>
      </c>
      <c r="S195" t="s">
        <v>8310</v>
      </c>
      <c r="T195" t="s">
        <v>8314</v>
      </c>
    </row>
    <row r="196" spans="1:20" ht="15" customHeight="1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7">
        <f t="shared" si="22"/>
        <v>42435.996886574074</v>
      </c>
      <c r="K196">
        <v>1452124531</v>
      </c>
      <c r="L196" s="7">
        <f t="shared" si="23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20"/>
        <v>0.12</v>
      </c>
      <c r="R196" s="12">
        <f t="shared" si="21"/>
        <v>1</v>
      </c>
      <c r="S196" t="s">
        <v>8310</v>
      </c>
      <c r="T196" t="s">
        <v>8314</v>
      </c>
    </row>
    <row r="197" spans="1:20" ht="45" hidden="1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7">
        <f t="shared" si="18"/>
        <v>42135.67050925926</v>
      </c>
      <c r="K197">
        <v>1431360332</v>
      </c>
      <c r="L197" s="7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20"/>
        <v>0</v>
      </c>
      <c r="R197" s="12" t="str">
        <f t="shared" si="21"/>
        <v>No pledges</v>
      </c>
      <c r="S197" t="s">
        <v>8310</v>
      </c>
      <c r="T197" t="s">
        <v>8314</v>
      </c>
    </row>
    <row r="198" spans="1:20" ht="15" customHeight="1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7">
        <f t="shared" ref="J198:J199" si="24">(((I198/60)/60)/24)+DATE(1970,1,1)</f>
        <v>42287.875</v>
      </c>
      <c r="K198">
        <v>1442062898</v>
      </c>
      <c r="L198" s="7">
        <f t="shared" ref="L198:L199" si="25">(((K198/60)/60)/24)+DATE(1970,1,1)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20"/>
        <v>41.86</v>
      </c>
      <c r="R198" s="12">
        <f t="shared" si="21"/>
        <v>77.11</v>
      </c>
      <c r="S198" t="s">
        <v>8310</v>
      </c>
      <c r="T198" t="s">
        <v>8314</v>
      </c>
    </row>
    <row r="199" spans="1:20" ht="15" customHeight="1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7">
        <f t="shared" si="24"/>
        <v>42783.875</v>
      </c>
      <c r="K199">
        <v>1483734100</v>
      </c>
      <c r="L199" s="7">
        <f t="shared" si="25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20"/>
        <v>10.48</v>
      </c>
      <c r="R199" s="12">
        <f t="shared" si="21"/>
        <v>32.75</v>
      </c>
      <c r="S199" t="s">
        <v>8310</v>
      </c>
      <c r="T199" t="s">
        <v>8314</v>
      </c>
    </row>
    <row r="200" spans="1:20" ht="60" hidden="1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7">
        <f t="shared" si="18"/>
        <v>41887.383356481485</v>
      </c>
      <c r="K200">
        <v>1409908322</v>
      </c>
      <c r="L200" s="7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20"/>
        <v>1.1200000000000001</v>
      </c>
      <c r="R200" s="12">
        <f t="shared" si="21"/>
        <v>46.5</v>
      </c>
      <c r="S200" t="s">
        <v>8310</v>
      </c>
      <c r="T200" t="s">
        <v>8314</v>
      </c>
    </row>
    <row r="201" spans="1:20" ht="60" hidden="1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7">
        <f t="shared" si="18"/>
        <v>42584.123865740738</v>
      </c>
      <c r="K201">
        <v>1470106702</v>
      </c>
      <c r="L201" s="7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20"/>
        <v>0</v>
      </c>
      <c r="R201" s="12" t="str">
        <f t="shared" si="21"/>
        <v>No pledges</v>
      </c>
      <c r="S201" t="s">
        <v>8310</v>
      </c>
      <c r="T201" t="s">
        <v>8314</v>
      </c>
    </row>
    <row r="202" spans="1:20" ht="45" hidden="1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7">
        <f t="shared" si="18"/>
        <v>41867.083368055559</v>
      </c>
      <c r="K202">
        <v>1408154403</v>
      </c>
      <c r="L202" s="7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>
        <f t="shared" si="20"/>
        <v>26.19</v>
      </c>
      <c r="R202" s="12">
        <f t="shared" si="21"/>
        <v>87.31</v>
      </c>
      <c r="S202" t="s">
        <v>8310</v>
      </c>
      <c r="T202" t="s">
        <v>8314</v>
      </c>
    </row>
    <row r="203" spans="1:20" ht="60" hidden="1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7">
        <f t="shared" si="18"/>
        <v>42023.818622685183</v>
      </c>
      <c r="K203">
        <v>1421696329</v>
      </c>
      <c r="L203" s="7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20"/>
        <v>58.46</v>
      </c>
      <c r="R203" s="12">
        <f t="shared" si="21"/>
        <v>54.29</v>
      </c>
      <c r="S203" t="s">
        <v>8310</v>
      </c>
      <c r="T203" t="s">
        <v>8314</v>
      </c>
    </row>
    <row r="204" spans="1:20" hidden="1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7">
        <f t="shared" si="18"/>
        <v>42255.927824074075</v>
      </c>
      <c r="K204">
        <v>1441750564</v>
      </c>
      <c r="L204" s="7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>
        <f t="shared" si="20"/>
        <v>0</v>
      </c>
      <c r="R204" s="12" t="str">
        <f t="shared" si="21"/>
        <v>No pledges</v>
      </c>
      <c r="S204" t="s">
        <v>8310</v>
      </c>
      <c r="T204" t="s">
        <v>8314</v>
      </c>
    </row>
    <row r="205" spans="1:20" ht="15" customHeight="1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7">
        <f>(((I205/60)/60)/24)+DATE(1970,1,1)</f>
        <v>42033.847962962958</v>
      </c>
      <c r="K205">
        <v>1417378864</v>
      </c>
      <c r="L205" s="7">
        <f>(((K205/60)/60)/24)+DATE(1970,1,1)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20"/>
        <v>29.84</v>
      </c>
      <c r="R205" s="12">
        <f t="shared" si="21"/>
        <v>93.25</v>
      </c>
      <c r="S205" t="s">
        <v>8310</v>
      </c>
      <c r="T205" t="s">
        <v>8314</v>
      </c>
    </row>
    <row r="206" spans="1:20" ht="60" hidden="1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7">
        <f t="shared" si="18"/>
        <v>42556.583368055552</v>
      </c>
      <c r="K206">
        <v>1467727203</v>
      </c>
      <c r="L206" s="7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20"/>
        <v>50.72</v>
      </c>
      <c r="R206" s="12">
        <f t="shared" si="21"/>
        <v>117.68</v>
      </c>
      <c r="S206" t="s">
        <v>8310</v>
      </c>
      <c r="T206" t="s">
        <v>8314</v>
      </c>
    </row>
    <row r="207" spans="1:20" ht="45" hidden="1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7">
        <f t="shared" si="18"/>
        <v>42248.632199074069</v>
      </c>
      <c r="K207">
        <v>1441120222</v>
      </c>
      <c r="L207" s="7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20"/>
        <v>16.25</v>
      </c>
      <c r="R207" s="12">
        <f t="shared" si="21"/>
        <v>76.47</v>
      </c>
      <c r="S207" t="s">
        <v>8310</v>
      </c>
      <c r="T207" t="s">
        <v>8314</v>
      </c>
    </row>
    <row r="208" spans="1:20" ht="45" hidden="1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7">
        <f t="shared" si="18"/>
        <v>42567.004432870366</v>
      </c>
      <c r="K208">
        <v>1468627583</v>
      </c>
      <c r="L208" s="7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20"/>
        <v>0</v>
      </c>
      <c r="R208" s="12" t="str">
        <f t="shared" si="21"/>
        <v>No pledges</v>
      </c>
      <c r="S208" t="s">
        <v>8310</v>
      </c>
      <c r="T208" t="s">
        <v>8314</v>
      </c>
    </row>
    <row r="209" spans="1:20" ht="45" hidden="1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7">
        <f t="shared" si="18"/>
        <v>41978.197199074071</v>
      </c>
      <c r="K209">
        <v>1417754638</v>
      </c>
      <c r="L209" s="7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20"/>
        <v>15.21</v>
      </c>
      <c r="R209" s="12">
        <f t="shared" si="21"/>
        <v>163.85</v>
      </c>
      <c r="S209" t="s">
        <v>8310</v>
      </c>
      <c r="T209" t="s">
        <v>8314</v>
      </c>
    </row>
    <row r="210" spans="1:20" ht="60" hidden="1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7">
        <f t="shared" si="18"/>
        <v>41959.369988425926</v>
      </c>
      <c r="K210">
        <v>1416127967</v>
      </c>
      <c r="L210" s="7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20"/>
        <v>0</v>
      </c>
      <c r="R210" s="12" t="str">
        <f t="shared" si="21"/>
        <v>No pledges</v>
      </c>
      <c r="S210" t="s">
        <v>8310</v>
      </c>
      <c r="T210" t="s">
        <v>8314</v>
      </c>
    </row>
    <row r="211" spans="1:20" ht="60" hidden="1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7">
        <f t="shared" si="18"/>
        <v>42165.922858796301</v>
      </c>
      <c r="K211">
        <v>1433974135</v>
      </c>
      <c r="L211" s="7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20"/>
        <v>0</v>
      </c>
      <c r="R211" s="12" t="str">
        <f t="shared" si="21"/>
        <v>No pledges</v>
      </c>
      <c r="S211" t="s">
        <v>8310</v>
      </c>
      <c r="T211" t="s">
        <v>8314</v>
      </c>
    </row>
    <row r="212" spans="1:20" ht="60" hidden="1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7">
        <f t="shared" si="18"/>
        <v>42249.064722222218</v>
      </c>
      <c r="K212">
        <v>1441157592</v>
      </c>
      <c r="L212" s="7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>
        <f t="shared" si="20"/>
        <v>25.25</v>
      </c>
      <c r="R212" s="12">
        <f t="shared" si="21"/>
        <v>91.82</v>
      </c>
      <c r="S212" t="s">
        <v>8310</v>
      </c>
      <c r="T212" t="s">
        <v>8314</v>
      </c>
    </row>
    <row r="213" spans="1:20" ht="60" hidden="1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7">
        <f t="shared" si="18"/>
        <v>42236.159918981488</v>
      </c>
      <c r="K213">
        <v>1440042617</v>
      </c>
      <c r="L213" s="7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>
        <f t="shared" si="20"/>
        <v>44.6</v>
      </c>
      <c r="R213" s="12">
        <f t="shared" si="21"/>
        <v>185.83</v>
      </c>
      <c r="S213" t="s">
        <v>8310</v>
      </c>
      <c r="T213" t="s">
        <v>8314</v>
      </c>
    </row>
    <row r="214" spans="1:20" ht="45" hidden="1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7">
        <f t="shared" si="18"/>
        <v>42416.881018518514</v>
      </c>
      <c r="K214">
        <v>1455656920</v>
      </c>
      <c r="L214" s="7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>
        <f t="shared" si="20"/>
        <v>0.02</v>
      </c>
      <c r="R214" s="12">
        <f t="shared" si="21"/>
        <v>1</v>
      </c>
      <c r="S214" t="s">
        <v>8310</v>
      </c>
      <c r="T214" t="s">
        <v>8314</v>
      </c>
    </row>
    <row r="215" spans="1:20" ht="45" hidden="1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7">
        <f t="shared" si="18"/>
        <v>42202.594293981485</v>
      </c>
      <c r="K215">
        <v>1437142547</v>
      </c>
      <c r="L215" s="7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>
        <f t="shared" si="20"/>
        <v>0.04</v>
      </c>
      <c r="R215" s="12">
        <f t="shared" si="21"/>
        <v>20</v>
      </c>
      <c r="S215" t="s">
        <v>8310</v>
      </c>
      <c r="T215" t="s">
        <v>8314</v>
      </c>
    </row>
    <row r="216" spans="1:20" ht="60" hidden="1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7">
        <f t="shared" si="18"/>
        <v>42009.64061342593</v>
      </c>
      <c r="K216">
        <v>1420471349</v>
      </c>
      <c r="L216" s="7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20"/>
        <v>0.01</v>
      </c>
      <c r="R216" s="12">
        <f t="shared" si="21"/>
        <v>1</v>
      </c>
      <c r="S216" t="s">
        <v>8310</v>
      </c>
      <c r="T216" t="s">
        <v>8314</v>
      </c>
    </row>
    <row r="217" spans="1:20" ht="15" customHeight="1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7">
        <f>(((I217/60)/60)/24)+DATE(1970,1,1)</f>
        <v>42417.999305555553</v>
      </c>
      <c r="K217">
        <v>1452058282</v>
      </c>
      <c r="L217" s="7">
        <f>(((K217/60)/60)/24)+DATE(1970,1,1)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20"/>
        <v>0.23</v>
      </c>
      <c r="R217" s="12">
        <f t="shared" si="21"/>
        <v>10</v>
      </c>
      <c r="S217" t="s">
        <v>8310</v>
      </c>
      <c r="T217" t="s">
        <v>8314</v>
      </c>
    </row>
    <row r="218" spans="1:20" ht="60" hidden="1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7">
        <f t="shared" si="18"/>
        <v>42066.958761574075</v>
      </c>
      <c r="K218">
        <v>1425423637</v>
      </c>
      <c r="L218" s="7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>
        <f t="shared" si="20"/>
        <v>55.7</v>
      </c>
      <c r="R218" s="12">
        <f t="shared" si="21"/>
        <v>331.54</v>
      </c>
      <c r="S218" t="s">
        <v>8310</v>
      </c>
      <c r="T218" t="s">
        <v>8314</v>
      </c>
    </row>
    <row r="219" spans="1:20" hidden="1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7">
        <f t="shared" si="18"/>
        <v>41970.64061342593</v>
      </c>
      <c r="K219">
        <v>1417101749</v>
      </c>
      <c r="L219" s="7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20"/>
        <v>11.94</v>
      </c>
      <c r="R219" s="12">
        <f t="shared" si="21"/>
        <v>314.29000000000002</v>
      </c>
      <c r="S219" t="s">
        <v>8310</v>
      </c>
      <c r="T219" t="s">
        <v>8314</v>
      </c>
    </row>
    <row r="220" spans="1:20" ht="60" hidden="1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7">
        <f t="shared" si="18"/>
        <v>42079.628344907411</v>
      </c>
      <c r="K220">
        <v>1426518289</v>
      </c>
      <c r="L220" s="7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20"/>
        <v>2</v>
      </c>
      <c r="R220" s="12">
        <f t="shared" si="21"/>
        <v>100</v>
      </c>
      <c r="S220" t="s">
        <v>8310</v>
      </c>
      <c r="T220" t="s">
        <v>8314</v>
      </c>
    </row>
    <row r="221" spans="1:20" ht="45" hidden="1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7">
        <f t="shared" si="18"/>
        <v>42429.326678240745</v>
      </c>
      <c r="K221">
        <v>1456732225</v>
      </c>
      <c r="L221" s="7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>
        <f t="shared" si="20"/>
        <v>17.63</v>
      </c>
      <c r="R221" s="12">
        <f t="shared" si="21"/>
        <v>115.99</v>
      </c>
      <c r="S221" t="s">
        <v>8310</v>
      </c>
      <c r="T221" t="s">
        <v>8314</v>
      </c>
    </row>
    <row r="222" spans="1:20" ht="45" hidden="1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7">
        <f t="shared" si="18"/>
        <v>42195.643865740742</v>
      </c>
      <c r="K222">
        <v>1436542030</v>
      </c>
      <c r="L222" s="7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>
        <f t="shared" si="20"/>
        <v>0.72</v>
      </c>
      <c r="R222" s="12">
        <f t="shared" si="21"/>
        <v>120</v>
      </c>
      <c r="S222" t="s">
        <v>8310</v>
      </c>
      <c r="T222" t="s">
        <v>8314</v>
      </c>
    </row>
    <row r="223" spans="1:20" ht="30" hidden="1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7">
        <f t="shared" si="18"/>
        <v>42031.837546296301</v>
      </c>
      <c r="K223">
        <v>1422389164</v>
      </c>
      <c r="L223" s="7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>
        <f t="shared" si="20"/>
        <v>0</v>
      </c>
      <c r="R223" s="12" t="str">
        <f t="shared" si="21"/>
        <v>No pledges</v>
      </c>
      <c r="S223" t="s">
        <v>8310</v>
      </c>
      <c r="T223" t="s">
        <v>8314</v>
      </c>
    </row>
    <row r="224" spans="1:20" ht="15" customHeight="1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7">
        <f>(((I224/60)/60)/24)+DATE(1970,1,1)</f>
        <v>42090.110416666663</v>
      </c>
      <c r="K224">
        <v>1422383318</v>
      </c>
      <c r="L224" s="7">
        <f>(((K224/60)/60)/24)+DATE(1970,1,1)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20"/>
        <v>13</v>
      </c>
      <c r="R224" s="12">
        <f t="shared" si="21"/>
        <v>65</v>
      </c>
      <c r="S224" t="s">
        <v>8310</v>
      </c>
      <c r="T224" t="s">
        <v>8314</v>
      </c>
    </row>
    <row r="225" spans="1:20" ht="60" hidden="1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7">
        <f t="shared" si="18"/>
        <v>42482.048032407409</v>
      </c>
      <c r="K225">
        <v>1461287350</v>
      </c>
      <c r="L225" s="7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>
        <f t="shared" si="20"/>
        <v>0</v>
      </c>
      <c r="R225" s="12" t="str">
        <f t="shared" si="21"/>
        <v>No pledges</v>
      </c>
      <c r="S225" t="s">
        <v>8310</v>
      </c>
      <c r="T225" t="s">
        <v>8314</v>
      </c>
    </row>
    <row r="226" spans="1:20" ht="60" hidden="1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7">
        <f t="shared" si="18"/>
        <v>42135.235254629632</v>
      </c>
      <c r="K226">
        <v>1431322726</v>
      </c>
      <c r="L226" s="7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20"/>
        <v>0</v>
      </c>
      <c r="R226" s="12" t="str">
        <f t="shared" si="21"/>
        <v>No pledges</v>
      </c>
      <c r="S226" t="s">
        <v>8310</v>
      </c>
      <c r="T226" t="s">
        <v>8314</v>
      </c>
    </row>
    <row r="227" spans="1:20" ht="45" hidden="1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7">
        <f t="shared" si="18"/>
        <v>42438.961273148147</v>
      </c>
      <c r="K227">
        <v>1457564654</v>
      </c>
      <c r="L227" s="7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>
        <f t="shared" si="20"/>
        <v>0</v>
      </c>
      <c r="R227" s="12" t="str">
        <f t="shared" si="21"/>
        <v>No pledges</v>
      </c>
      <c r="S227" t="s">
        <v>8310</v>
      </c>
      <c r="T227" t="s">
        <v>8314</v>
      </c>
    </row>
    <row r="228" spans="1:20" ht="45" hidden="1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7">
        <f t="shared" si="18"/>
        <v>42106.666018518517</v>
      </c>
      <c r="K228">
        <v>1428854344</v>
      </c>
      <c r="L228" s="7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>
        <f t="shared" si="20"/>
        <v>0.86</v>
      </c>
      <c r="R228" s="12">
        <f t="shared" si="21"/>
        <v>125</v>
      </c>
      <c r="S228" t="s">
        <v>8310</v>
      </c>
      <c r="T228" t="s">
        <v>8314</v>
      </c>
    </row>
    <row r="229" spans="1:20" ht="45" hidden="1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7">
        <f t="shared" si="18"/>
        <v>42164.893993055557</v>
      </c>
      <c r="K229">
        <v>1433885241</v>
      </c>
      <c r="L229" s="7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20"/>
        <v>0</v>
      </c>
      <c r="R229" s="12" t="str">
        <f t="shared" si="21"/>
        <v>No pledges</v>
      </c>
      <c r="S229" t="s">
        <v>8310</v>
      </c>
      <c r="T229" t="s">
        <v>8314</v>
      </c>
    </row>
    <row r="230" spans="1:20" ht="30" hidden="1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7">
        <f t="shared" si="18"/>
        <v>42096.686400462961</v>
      </c>
      <c r="K230">
        <v>1427992105</v>
      </c>
      <c r="L230" s="7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20"/>
        <v>0</v>
      </c>
      <c r="R230" s="12" t="str">
        <f t="shared" si="21"/>
        <v>No pledges</v>
      </c>
      <c r="S230" t="s">
        <v>8310</v>
      </c>
      <c r="T230" t="s">
        <v>8314</v>
      </c>
    </row>
    <row r="231" spans="1:20" ht="15" customHeight="1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7">
        <f>(((I231/60)/60)/24)+DATE(1970,1,1)</f>
        <v>42413.933993055558</v>
      </c>
      <c r="K231">
        <v>1452810297</v>
      </c>
      <c r="L231" s="7">
        <f>(((K231/60)/60)/24)+DATE(1970,1,1)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20"/>
        <v>0</v>
      </c>
      <c r="R231" s="12" t="str">
        <f t="shared" si="21"/>
        <v>No pledges</v>
      </c>
      <c r="S231" t="s">
        <v>8310</v>
      </c>
      <c r="T231" t="s">
        <v>8314</v>
      </c>
    </row>
    <row r="232" spans="1:20" ht="60" hidden="1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7">
        <f t="shared" si="18"/>
        <v>42129.777210648142</v>
      </c>
      <c r="K232">
        <v>1430851151</v>
      </c>
      <c r="L232" s="7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>
        <f t="shared" si="20"/>
        <v>0.4</v>
      </c>
      <c r="R232" s="12">
        <f t="shared" si="21"/>
        <v>30</v>
      </c>
      <c r="S232" t="s">
        <v>8310</v>
      </c>
      <c r="T232" t="s">
        <v>8314</v>
      </c>
    </row>
    <row r="233" spans="1:20" ht="60" hidden="1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7">
        <f t="shared" si="18"/>
        <v>42341.958923611113</v>
      </c>
      <c r="K233">
        <v>1449183651</v>
      </c>
      <c r="L233" s="7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>
        <f t="shared" si="20"/>
        <v>0</v>
      </c>
      <c r="R233" s="12" t="str">
        <f t="shared" si="21"/>
        <v>No pledges</v>
      </c>
      <c r="S233" t="s">
        <v>8310</v>
      </c>
      <c r="T233" t="s">
        <v>8314</v>
      </c>
    </row>
    <row r="234" spans="1:20" ht="15" customHeight="1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7">
        <f>(((I234/60)/60)/24)+DATE(1970,1,1)</f>
        <v>42062.82576388889</v>
      </c>
      <c r="K234">
        <v>1422474546</v>
      </c>
      <c r="L234" s="7">
        <f>(((K234/60)/60)/24)+DATE(1970,1,1)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20"/>
        <v>2.75</v>
      </c>
      <c r="R234" s="12">
        <f t="shared" si="21"/>
        <v>15.71</v>
      </c>
      <c r="S234" t="s">
        <v>8310</v>
      </c>
      <c r="T234" t="s">
        <v>8314</v>
      </c>
    </row>
    <row r="235" spans="1:20" ht="45" hidden="1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7">
        <f t="shared" si="18"/>
        <v>42612.911712962959</v>
      </c>
      <c r="K235">
        <v>1472593972</v>
      </c>
      <c r="L235" s="7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20"/>
        <v>0</v>
      </c>
      <c r="R235" s="12" t="str">
        <f t="shared" si="21"/>
        <v>No pledges</v>
      </c>
      <c r="S235" t="s">
        <v>8310</v>
      </c>
      <c r="T235" t="s">
        <v>8314</v>
      </c>
    </row>
    <row r="236" spans="1:20" ht="15" customHeight="1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7">
        <f>(((I236/60)/60)/24)+DATE(1970,1,1)</f>
        <v>42176.035405092596</v>
      </c>
      <c r="K236">
        <v>1431391859</v>
      </c>
      <c r="L236" s="7">
        <f>(((K236/60)/60)/24)+DATE(1970,1,1)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20"/>
        <v>40.1</v>
      </c>
      <c r="R236" s="12">
        <f t="shared" si="21"/>
        <v>80.2</v>
      </c>
      <c r="S236" t="s">
        <v>8310</v>
      </c>
      <c r="T236" t="s">
        <v>8314</v>
      </c>
    </row>
    <row r="237" spans="1:20" ht="45" hidden="1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7">
        <f t="shared" si="18"/>
        <v>42164.908530092594</v>
      </c>
      <c r="K237">
        <v>1433886497</v>
      </c>
      <c r="L237" s="7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20"/>
        <v>0</v>
      </c>
      <c r="R237" s="12" t="str">
        <f t="shared" si="21"/>
        <v>No pledges</v>
      </c>
      <c r="S237" t="s">
        <v>8310</v>
      </c>
      <c r="T237" t="s">
        <v>8314</v>
      </c>
    </row>
    <row r="238" spans="1:20" ht="60" hidden="1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7">
        <f t="shared" si="18"/>
        <v>42321.08447916666</v>
      </c>
      <c r="K238">
        <v>1447380099</v>
      </c>
      <c r="L238" s="7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>
        <f t="shared" si="20"/>
        <v>0</v>
      </c>
      <c r="R238" s="12" t="str">
        <f t="shared" si="21"/>
        <v>No pledges</v>
      </c>
      <c r="S238" t="s">
        <v>8310</v>
      </c>
      <c r="T238" t="s">
        <v>8314</v>
      </c>
    </row>
    <row r="239" spans="1:20" ht="30" hidden="1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7">
        <f t="shared" si="18"/>
        <v>42377.577187499999</v>
      </c>
      <c r="K239">
        <v>1452261069</v>
      </c>
      <c r="L239" s="7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20"/>
        <v>0.33</v>
      </c>
      <c r="R239" s="12">
        <f t="shared" si="21"/>
        <v>50</v>
      </c>
      <c r="S239" t="s">
        <v>8310</v>
      </c>
      <c r="T239" t="s">
        <v>8314</v>
      </c>
    </row>
    <row r="240" spans="1:20" ht="60" hidden="1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7">
        <f t="shared" si="18"/>
        <v>42713.962499999994</v>
      </c>
      <c r="K240">
        <v>1481324760</v>
      </c>
      <c r="L240" s="7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>
        <f t="shared" si="20"/>
        <v>0</v>
      </c>
      <c r="R240" s="12" t="str">
        <f t="shared" si="21"/>
        <v>No pledges</v>
      </c>
      <c r="S240" t="s">
        <v>8310</v>
      </c>
      <c r="T240" t="s">
        <v>8314</v>
      </c>
    </row>
    <row r="241" spans="1:20" ht="15" customHeight="1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7">
        <f>(((I241/60)/60)/24)+DATE(1970,1,1)</f>
        <v>42316.5</v>
      </c>
      <c r="K241">
        <v>1445308730</v>
      </c>
      <c r="L241" s="7">
        <f>(((K241/60)/60)/24)+DATE(1970,1,1)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20"/>
        <v>25</v>
      </c>
      <c r="R241" s="12">
        <f t="shared" si="21"/>
        <v>50</v>
      </c>
      <c r="S241" t="s">
        <v>8310</v>
      </c>
      <c r="T241" t="s">
        <v>8314</v>
      </c>
    </row>
    <row r="242" spans="1:20" ht="60" hidden="1">
      <c r="A242">
        <v>240</v>
      </c>
      <c r="B242" s="2" t="s">
        <v>242</v>
      </c>
      <c r="C242" s="2" t="s">
        <v>4350</v>
      </c>
      <c r="D242">
        <v>400</v>
      </c>
      <c r="E242">
        <v>450</v>
      </c>
      <c r="F242" t="s">
        <v>8219</v>
      </c>
      <c r="G242" t="s">
        <v>8225</v>
      </c>
      <c r="H242" t="s">
        <v>8247</v>
      </c>
      <c r="I242">
        <v>1428256277</v>
      </c>
      <c r="J242" s="7">
        <f t="shared" si="18"/>
        <v>42064.785613425927</v>
      </c>
      <c r="K242">
        <v>1425235877</v>
      </c>
      <c r="L242" s="7">
        <f t="shared" si="19"/>
        <v>42099.743946759263</v>
      </c>
      <c r="M242" t="b">
        <v>0</v>
      </c>
      <c r="N242">
        <v>15</v>
      </c>
      <c r="O242" t="b">
        <v>1</v>
      </c>
      <c r="P242" t="s">
        <v>8271</v>
      </c>
      <c r="Q242">
        <f t="shared" si="20"/>
        <v>112.5</v>
      </c>
      <c r="R242" s="12">
        <f t="shared" si="21"/>
        <v>30</v>
      </c>
      <c r="S242" t="s">
        <v>8317</v>
      </c>
      <c r="T242" t="s">
        <v>8318</v>
      </c>
    </row>
    <row r="243" spans="1:20" ht="60" hidden="1">
      <c r="A243">
        <v>241</v>
      </c>
      <c r="B243" s="2" t="s">
        <v>243</v>
      </c>
      <c r="C243" s="2" t="s">
        <v>4351</v>
      </c>
      <c r="D243">
        <v>400</v>
      </c>
      <c r="E243">
        <v>400</v>
      </c>
      <c r="F243" t="s">
        <v>8219</v>
      </c>
      <c r="G243" t="s">
        <v>8224</v>
      </c>
      <c r="H243" t="s">
        <v>8246</v>
      </c>
      <c r="I243">
        <v>1480140000</v>
      </c>
      <c r="J243" s="7">
        <f t="shared" si="18"/>
        <v>42689.214988425927</v>
      </c>
      <c r="K243">
        <v>1479186575</v>
      </c>
      <c r="L243" s="7">
        <f t="shared" si="19"/>
        <v>42700.25</v>
      </c>
      <c r="M243" t="b">
        <v>0</v>
      </c>
      <c r="N243">
        <v>13</v>
      </c>
      <c r="O243" t="b">
        <v>1</v>
      </c>
      <c r="P243" t="s">
        <v>8271</v>
      </c>
      <c r="Q243">
        <f t="shared" si="20"/>
        <v>100</v>
      </c>
      <c r="R243" s="12">
        <f t="shared" si="21"/>
        <v>30.77</v>
      </c>
      <c r="S243" t="s">
        <v>8317</v>
      </c>
      <c r="T243" t="s">
        <v>8318</v>
      </c>
    </row>
    <row r="244" spans="1:20" ht="45" hidden="1">
      <c r="A244">
        <v>242</v>
      </c>
      <c r="B244" s="2" t="s">
        <v>244</v>
      </c>
      <c r="C244" s="2" t="s">
        <v>4352</v>
      </c>
      <c r="D244">
        <v>420</v>
      </c>
      <c r="E244">
        <v>425</v>
      </c>
      <c r="F244" t="s">
        <v>8219</v>
      </c>
      <c r="G244" t="s">
        <v>8224</v>
      </c>
      <c r="H244" t="s">
        <v>8246</v>
      </c>
      <c r="I244">
        <v>1446451200</v>
      </c>
      <c r="J244" s="7">
        <f t="shared" si="18"/>
        <v>42299.776770833334</v>
      </c>
      <c r="K244">
        <v>1445539113</v>
      </c>
      <c r="L244" s="7">
        <f t="shared" si="19"/>
        <v>42310.333333333328</v>
      </c>
      <c r="M244" t="b">
        <v>0</v>
      </c>
      <c r="N244">
        <v>9</v>
      </c>
      <c r="O244" t="b">
        <v>1</v>
      </c>
      <c r="P244" t="s">
        <v>8280</v>
      </c>
      <c r="Q244">
        <f t="shared" si="20"/>
        <v>101.19</v>
      </c>
      <c r="R244" s="12">
        <f t="shared" si="21"/>
        <v>47.22</v>
      </c>
      <c r="S244" t="s">
        <v>8325</v>
      </c>
      <c r="T244" t="s">
        <v>8330</v>
      </c>
    </row>
    <row r="245" spans="1:20" ht="45" hidden="1">
      <c r="A245">
        <v>243</v>
      </c>
      <c r="B245" s="2" t="s">
        <v>245</v>
      </c>
      <c r="C245" s="2" t="s">
        <v>4353</v>
      </c>
      <c r="D245">
        <v>450</v>
      </c>
      <c r="E245">
        <v>632</v>
      </c>
      <c r="F245" t="s">
        <v>8219</v>
      </c>
      <c r="G245" t="s">
        <v>8224</v>
      </c>
      <c r="H245" t="s">
        <v>8246</v>
      </c>
      <c r="I245">
        <v>1328377444</v>
      </c>
      <c r="J245" s="7">
        <f t="shared" si="18"/>
        <v>40918.738935185182</v>
      </c>
      <c r="K245">
        <v>1326217444</v>
      </c>
      <c r="L245" s="7">
        <f t="shared" si="19"/>
        <v>40943.738935185182</v>
      </c>
      <c r="M245" t="b">
        <v>0</v>
      </c>
      <c r="N245">
        <v>22</v>
      </c>
      <c r="O245" t="b">
        <v>1</v>
      </c>
      <c r="P245" t="s">
        <v>8266</v>
      </c>
      <c r="Q245">
        <f t="shared" si="20"/>
        <v>140.44</v>
      </c>
      <c r="R245" s="12">
        <f t="shared" si="21"/>
        <v>28.73</v>
      </c>
      <c r="S245" t="s">
        <v>8310</v>
      </c>
      <c r="T245" t="s">
        <v>8312</v>
      </c>
    </row>
    <row r="246" spans="1:20" ht="60" hidden="1">
      <c r="A246">
        <v>244</v>
      </c>
      <c r="B246" s="3">
        <v>39756</v>
      </c>
      <c r="C246" s="2" t="s">
        <v>4354</v>
      </c>
      <c r="D246">
        <v>450</v>
      </c>
      <c r="E246">
        <v>485</v>
      </c>
      <c r="F246" t="s">
        <v>8219</v>
      </c>
      <c r="G246" t="s">
        <v>8224</v>
      </c>
      <c r="H246" t="s">
        <v>8246</v>
      </c>
      <c r="I246">
        <v>1487393940</v>
      </c>
      <c r="J246" s="7">
        <f t="shared" si="18"/>
        <v>42746.261782407411</v>
      </c>
      <c r="K246">
        <v>1484115418</v>
      </c>
      <c r="L246" s="7">
        <f t="shared" si="19"/>
        <v>42784.207638888889</v>
      </c>
      <c r="M246" t="b">
        <v>0</v>
      </c>
      <c r="N246">
        <v>11</v>
      </c>
      <c r="O246" t="b">
        <v>1</v>
      </c>
      <c r="P246" t="s">
        <v>8271</v>
      </c>
      <c r="Q246">
        <f t="shared" si="20"/>
        <v>107.78</v>
      </c>
      <c r="R246" s="12">
        <f t="shared" si="21"/>
        <v>44.09</v>
      </c>
      <c r="S246" t="s">
        <v>8317</v>
      </c>
      <c r="T246" t="s">
        <v>8318</v>
      </c>
    </row>
    <row r="247" spans="1:20" ht="60" hidden="1">
      <c r="A247">
        <v>245</v>
      </c>
      <c r="B247" s="2" t="s">
        <v>246</v>
      </c>
      <c r="C247" s="2" t="s">
        <v>4355</v>
      </c>
      <c r="D247">
        <v>451</v>
      </c>
      <c r="E247">
        <v>559</v>
      </c>
      <c r="F247" t="s">
        <v>8219</v>
      </c>
      <c r="G247" t="s">
        <v>8224</v>
      </c>
      <c r="H247" t="s">
        <v>8246</v>
      </c>
      <c r="I247">
        <v>1334250165</v>
      </c>
      <c r="J247" s="7">
        <f t="shared" si="18"/>
        <v>40981.710243055553</v>
      </c>
      <c r="K247">
        <v>1331658165</v>
      </c>
      <c r="L247" s="7">
        <f t="shared" si="19"/>
        <v>41011.710243055553</v>
      </c>
      <c r="M247" t="b">
        <v>0</v>
      </c>
      <c r="N247">
        <v>13</v>
      </c>
      <c r="O247" t="b">
        <v>1</v>
      </c>
      <c r="P247" t="s">
        <v>8279</v>
      </c>
      <c r="Q247">
        <f t="shared" si="20"/>
        <v>123.95</v>
      </c>
      <c r="R247" s="12">
        <f t="shared" si="21"/>
        <v>43</v>
      </c>
      <c r="S247" t="s">
        <v>8325</v>
      </c>
      <c r="T247" t="s">
        <v>8329</v>
      </c>
    </row>
    <row r="248" spans="1:20" ht="45" hidden="1">
      <c r="A248">
        <v>246</v>
      </c>
      <c r="B248" s="2" t="s">
        <v>247</v>
      </c>
      <c r="C248" s="2" t="s">
        <v>4356</v>
      </c>
      <c r="D248">
        <v>480</v>
      </c>
      <c r="E248">
        <v>1069</v>
      </c>
      <c r="F248" t="s">
        <v>8219</v>
      </c>
      <c r="G248" t="s">
        <v>8225</v>
      </c>
      <c r="H248" t="s">
        <v>8247</v>
      </c>
      <c r="I248">
        <v>1479811846</v>
      </c>
      <c r="J248" s="7">
        <f t="shared" si="18"/>
        <v>42682.451921296291</v>
      </c>
      <c r="K248">
        <v>1478602246</v>
      </c>
      <c r="L248" s="7">
        <f t="shared" si="19"/>
        <v>42696.451921296291</v>
      </c>
      <c r="M248" t="b">
        <v>0</v>
      </c>
      <c r="N248">
        <v>50</v>
      </c>
      <c r="O248" t="b">
        <v>1</v>
      </c>
      <c r="P248" t="s">
        <v>8297</v>
      </c>
      <c r="Q248">
        <f t="shared" si="20"/>
        <v>222.71</v>
      </c>
      <c r="R248" s="12">
        <f t="shared" si="21"/>
        <v>21.38</v>
      </c>
      <c r="S248" t="s">
        <v>8333</v>
      </c>
      <c r="T248" t="s">
        <v>8351</v>
      </c>
    </row>
    <row r="249" spans="1:20" ht="60" hidden="1">
      <c r="A249">
        <v>247</v>
      </c>
      <c r="B249" s="2" t="s">
        <v>248</v>
      </c>
      <c r="C249" s="2" t="s">
        <v>4357</v>
      </c>
      <c r="D249">
        <v>495</v>
      </c>
      <c r="E249">
        <v>628</v>
      </c>
      <c r="F249" t="s">
        <v>8219</v>
      </c>
      <c r="G249" t="s">
        <v>8225</v>
      </c>
      <c r="H249" t="s">
        <v>8247</v>
      </c>
      <c r="I249">
        <v>1432499376</v>
      </c>
      <c r="J249" s="7">
        <f t="shared" si="18"/>
        <v>42115.853888888887</v>
      </c>
      <c r="K249">
        <v>1429648176</v>
      </c>
      <c r="L249" s="7">
        <f t="shared" si="19"/>
        <v>42148.853888888887</v>
      </c>
      <c r="M249" t="b">
        <v>0</v>
      </c>
      <c r="N249">
        <v>10</v>
      </c>
      <c r="O249" t="b">
        <v>1</v>
      </c>
      <c r="P249" t="s">
        <v>8295</v>
      </c>
      <c r="Q249">
        <f t="shared" si="20"/>
        <v>126.87</v>
      </c>
      <c r="R249" s="12">
        <f t="shared" si="21"/>
        <v>62.8</v>
      </c>
      <c r="S249" t="s">
        <v>8319</v>
      </c>
      <c r="T249" t="s">
        <v>8349</v>
      </c>
    </row>
    <row r="250" spans="1:20" ht="60" hidden="1">
      <c r="A250">
        <v>248</v>
      </c>
      <c r="B250" s="2" t="s">
        <v>249</v>
      </c>
      <c r="C250" s="2" t="s">
        <v>4358</v>
      </c>
      <c r="D250">
        <v>500</v>
      </c>
      <c r="E250">
        <v>525</v>
      </c>
      <c r="F250" t="s">
        <v>8219</v>
      </c>
      <c r="G250" t="s">
        <v>8225</v>
      </c>
      <c r="H250" t="s">
        <v>8247</v>
      </c>
      <c r="I250">
        <v>1455555083</v>
      </c>
      <c r="J250" s="7">
        <f t="shared" si="18"/>
        <v>42405.702349537038</v>
      </c>
      <c r="K250">
        <v>1454691083</v>
      </c>
      <c r="L250" s="7">
        <f t="shared" si="19"/>
        <v>42415.702349537038</v>
      </c>
      <c r="M250" t="b">
        <v>0</v>
      </c>
      <c r="N250">
        <v>35</v>
      </c>
      <c r="O250" t="b">
        <v>1</v>
      </c>
      <c r="P250" t="s">
        <v>8265</v>
      </c>
      <c r="Q250">
        <f t="shared" si="20"/>
        <v>105</v>
      </c>
      <c r="R250" s="12">
        <f t="shared" si="21"/>
        <v>15</v>
      </c>
      <c r="S250" t="s">
        <v>8310</v>
      </c>
      <c r="T250" t="s">
        <v>8311</v>
      </c>
    </row>
    <row r="251" spans="1:20" ht="60" hidden="1">
      <c r="A251">
        <v>249</v>
      </c>
      <c r="B251" s="2" t="s">
        <v>250</v>
      </c>
      <c r="C251" s="2" t="s">
        <v>4359</v>
      </c>
      <c r="D251">
        <v>500</v>
      </c>
      <c r="E251">
        <v>629.99</v>
      </c>
      <c r="F251" t="s">
        <v>8219</v>
      </c>
      <c r="G251" t="s">
        <v>8224</v>
      </c>
      <c r="H251" t="s">
        <v>8246</v>
      </c>
      <c r="I251">
        <v>1460860144</v>
      </c>
      <c r="J251" s="7">
        <f t="shared" si="18"/>
        <v>42447.103518518517</v>
      </c>
      <c r="K251">
        <v>1458268144</v>
      </c>
      <c r="L251" s="7">
        <f t="shared" si="19"/>
        <v>42477.103518518517</v>
      </c>
      <c r="M251" t="b">
        <v>0</v>
      </c>
      <c r="N251">
        <v>20</v>
      </c>
      <c r="O251" t="b">
        <v>1</v>
      </c>
      <c r="P251" t="s">
        <v>8265</v>
      </c>
      <c r="Q251">
        <f t="shared" si="20"/>
        <v>126</v>
      </c>
      <c r="R251" s="12">
        <f t="shared" si="21"/>
        <v>31.5</v>
      </c>
      <c r="S251" t="s">
        <v>8310</v>
      </c>
      <c r="T251" t="s">
        <v>8311</v>
      </c>
    </row>
    <row r="252" spans="1:20" ht="60" hidden="1">
      <c r="A252">
        <v>250</v>
      </c>
      <c r="B252" s="2" t="s">
        <v>251</v>
      </c>
      <c r="C252" s="2" t="s">
        <v>4360</v>
      </c>
      <c r="D252">
        <v>500</v>
      </c>
      <c r="E252">
        <v>636</v>
      </c>
      <c r="F252" t="s">
        <v>8219</v>
      </c>
      <c r="G252" t="s">
        <v>8224</v>
      </c>
      <c r="H252" t="s">
        <v>8246</v>
      </c>
      <c r="I252">
        <v>1315171845</v>
      </c>
      <c r="J252" s="7">
        <f t="shared" si="18"/>
        <v>40730.896354166667</v>
      </c>
      <c r="K252">
        <v>1309987845</v>
      </c>
      <c r="L252" s="7">
        <f t="shared" si="19"/>
        <v>40790.896354166667</v>
      </c>
      <c r="M252" t="b">
        <v>0</v>
      </c>
      <c r="N252">
        <v>17</v>
      </c>
      <c r="O252" t="b">
        <v>1</v>
      </c>
      <c r="P252" t="s">
        <v>8266</v>
      </c>
      <c r="Q252">
        <f t="shared" si="20"/>
        <v>127.2</v>
      </c>
      <c r="R252" s="12">
        <f t="shared" si="21"/>
        <v>37.409999999999997</v>
      </c>
      <c r="S252" t="s">
        <v>8310</v>
      </c>
      <c r="T252" t="s">
        <v>8312</v>
      </c>
    </row>
    <row r="253" spans="1:20" ht="45" hidden="1">
      <c r="A253">
        <v>251</v>
      </c>
      <c r="B253" s="2" t="s">
        <v>252</v>
      </c>
      <c r="C253" s="2" t="s">
        <v>4361</v>
      </c>
      <c r="D253">
        <v>500</v>
      </c>
      <c r="E253">
        <v>564.66</v>
      </c>
      <c r="F253" t="s">
        <v>8219</v>
      </c>
      <c r="G253" t="s">
        <v>8230</v>
      </c>
      <c r="H253" t="s">
        <v>8249</v>
      </c>
      <c r="I253">
        <v>1453376495</v>
      </c>
      <c r="J253" s="7">
        <f t="shared" si="18"/>
        <v>42360.487210648149</v>
      </c>
      <c r="K253">
        <v>1450784495</v>
      </c>
      <c r="L253" s="7">
        <f t="shared" si="19"/>
        <v>42390.487210648149</v>
      </c>
      <c r="M253" t="b">
        <v>0</v>
      </c>
      <c r="N253">
        <v>29</v>
      </c>
      <c r="O253" t="b">
        <v>1</v>
      </c>
      <c r="P253" t="s">
        <v>8266</v>
      </c>
      <c r="Q253">
        <f t="shared" si="20"/>
        <v>112.93</v>
      </c>
      <c r="R253" s="12">
        <f t="shared" si="21"/>
        <v>19.47</v>
      </c>
      <c r="S253" t="s">
        <v>8310</v>
      </c>
      <c r="T253" t="s">
        <v>8312</v>
      </c>
    </row>
    <row r="254" spans="1:20" ht="45" hidden="1">
      <c r="A254">
        <v>252</v>
      </c>
      <c r="B254" s="2" t="s">
        <v>253</v>
      </c>
      <c r="C254" s="2" t="s">
        <v>4362</v>
      </c>
      <c r="D254">
        <v>500</v>
      </c>
      <c r="E254">
        <v>500</v>
      </c>
      <c r="F254" t="s">
        <v>8219</v>
      </c>
      <c r="G254" t="s">
        <v>8224</v>
      </c>
      <c r="H254" t="s">
        <v>8246</v>
      </c>
      <c r="I254">
        <v>1305483086</v>
      </c>
      <c r="J254" s="7">
        <f t="shared" si="18"/>
        <v>40648.757939814815</v>
      </c>
      <c r="K254">
        <v>1302891086</v>
      </c>
      <c r="L254" s="7">
        <f t="shared" si="19"/>
        <v>40678.757939814815</v>
      </c>
      <c r="M254" t="b">
        <v>0</v>
      </c>
      <c r="N254">
        <v>7</v>
      </c>
      <c r="O254" t="b">
        <v>1</v>
      </c>
      <c r="P254" t="s">
        <v>8266</v>
      </c>
      <c r="Q254">
        <f t="shared" si="20"/>
        <v>100</v>
      </c>
      <c r="R254" s="12">
        <f t="shared" si="21"/>
        <v>71.430000000000007</v>
      </c>
      <c r="S254" t="s">
        <v>8310</v>
      </c>
      <c r="T254" t="s">
        <v>8312</v>
      </c>
    </row>
    <row r="255" spans="1:20" ht="60" hidden="1">
      <c r="A255">
        <v>253</v>
      </c>
      <c r="B255" s="2" t="s">
        <v>254</v>
      </c>
      <c r="C255" s="2" t="s">
        <v>4363</v>
      </c>
      <c r="D255">
        <v>500</v>
      </c>
      <c r="E255">
        <v>502</v>
      </c>
      <c r="F255" t="s">
        <v>8219</v>
      </c>
      <c r="G255" t="s">
        <v>8224</v>
      </c>
      <c r="H255" t="s">
        <v>8246</v>
      </c>
      <c r="I255">
        <v>1310454499</v>
      </c>
      <c r="J255" s="7">
        <f t="shared" si="18"/>
        <v>40706.297442129631</v>
      </c>
      <c r="K255">
        <v>1307862499</v>
      </c>
      <c r="L255" s="7">
        <f t="shared" si="19"/>
        <v>40736.297442129631</v>
      </c>
      <c r="M255" t="b">
        <v>0</v>
      </c>
      <c r="N255">
        <v>16</v>
      </c>
      <c r="O255" t="b">
        <v>1</v>
      </c>
      <c r="P255" t="s">
        <v>8266</v>
      </c>
      <c r="Q255">
        <f t="shared" si="20"/>
        <v>100.4</v>
      </c>
      <c r="R255" s="12">
        <f t="shared" si="21"/>
        <v>31.38</v>
      </c>
      <c r="S255" t="s">
        <v>8310</v>
      </c>
      <c r="T255" t="s">
        <v>8312</v>
      </c>
    </row>
    <row r="256" spans="1:20" ht="45" hidden="1">
      <c r="A256">
        <v>254</v>
      </c>
      <c r="B256" s="2" t="s">
        <v>255</v>
      </c>
      <c r="C256" s="2" t="s">
        <v>4364</v>
      </c>
      <c r="D256">
        <v>500</v>
      </c>
      <c r="E256">
        <v>600</v>
      </c>
      <c r="F256" t="s">
        <v>8219</v>
      </c>
      <c r="G256" t="s">
        <v>8224</v>
      </c>
      <c r="H256" t="s">
        <v>8246</v>
      </c>
      <c r="I256">
        <v>1301792400</v>
      </c>
      <c r="J256" s="7">
        <f t="shared" si="18"/>
        <v>40612.695208333331</v>
      </c>
      <c r="K256">
        <v>1299775266</v>
      </c>
      <c r="L256" s="7">
        <f t="shared" si="19"/>
        <v>40636.041666666664</v>
      </c>
      <c r="M256" t="b">
        <v>0</v>
      </c>
      <c r="N256">
        <v>10</v>
      </c>
      <c r="O256" t="b">
        <v>1</v>
      </c>
      <c r="P256" t="s">
        <v>8266</v>
      </c>
      <c r="Q256">
        <f t="shared" si="20"/>
        <v>120</v>
      </c>
      <c r="R256" s="12">
        <f t="shared" si="21"/>
        <v>60</v>
      </c>
      <c r="S256" t="s">
        <v>8310</v>
      </c>
      <c r="T256" t="s">
        <v>8312</v>
      </c>
    </row>
    <row r="257" spans="1:20" ht="30" hidden="1">
      <c r="A257">
        <v>255</v>
      </c>
      <c r="B257" s="2" t="s">
        <v>256</v>
      </c>
      <c r="C257" s="2" t="s">
        <v>4365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 s="7">
        <f t="shared" si="18"/>
        <v>41657.985081018516</v>
      </c>
      <c r="K257">
        <v>1390088311</v>
      </c>
      <c r="L257" s="7">
        <f t="shared" si="19"/>
        <v>41699.720833333333</v>
      </c>
      <c r="M257" t="b">
        <v>0</v>
      </c>
      <c r="N257">
        <v>14</v>
      </c>
      <c r="O257" t="b">
        <v>1</v>
      </c>
      <c r="P257" t="s">
        <v>8269</v>
      </c>
      <c r="Q257">
        <f t="shared" si="20"/>
        <v>120</v>
      </c>
      <c r="R257" s="12">
        <f t="shared" si="21"/>
        <v>42.86</v>
      </c>
      <c r="S257" t="s">
        <v>8310</v>
      </c>
      <c r="T257" t="s">
        <v>8315</v>
      </c>
    </row>
    <row r="258" spans="1:20" ht="60" hidden="1">
      <c r="A258">
        <v>256</v>
      </c>
      <c r="B258" s="2" t="s">
        <v>257</v>
      </c>
      <c r="C258" s="2" t="s">
        <v>4366</v>
      </c>
      <c r="D258">
        <v>500</v>
      </c>
      <c r="E258">
        <v>684</v>
      </c>
      <c r="F258" t="s">
        <v>8219</v>
      </c>
      <c r="G258" t="s">
        <v>8225</v>
      </c>
      <c r="H258" t="s">
        <v>8247</v>
      </c>
      <c r="I258">
        <v>1469220144</v>
      </c>
      <c r="J258" s="7">
        <f t="shared" ref="J258:J321" si="26">(((K258/60)/60)/24)+DATE(1970,1,1)</f>
        <v>42543.862777777773</v>
      </c>
      <c r="K258">
        <v>1466628144</v>
      </c>
      <c r="L258" s="7">
        <f t="shared" ref="L258:L321" si="27">(((I258/60)/60)/24)+DATE(1970,1,1)</f>
        <v>42573.862777777773</v>
      </c>
      <c r="M258" t="b">
        <v>0</v>
      </c>
      <c r="N258">
        <v>15</v>
      </c>
      <c r="O258" t="b">
        <v>1</v>
      </c>
      <c r="P258" t="s">
        <v>8269</v>
      </c>
      <c r="Q258">
        <f t="shared" ref="Q258:Q321" si="28">ROUND(E258/D258*100,2)</f>
        <v>136.80000000000001</v>
      </c>
      <c r="R258" s="12">
        <f t="shared" ref="R258:R321" si="29">IFERROR(ROUND(IFERROR(E258/N258,""),2),"No pledges")</f>
        <v>45.6</v>
      </c>
      <c r="S258" t="s">
        <v>8310</v>
      </c>
      <c r="T258" t="s">
        <v>8315</v>
      </c>
    </row>
    <row r="259" spans="1:20" ht="60" hidden="1">
      <c r="A259">
        <v>257</v>
      </c>
      <c r="B259" s="2" t="s">
        <v>258</v>
      </c>
      <c r="C259" s="2" t="s">
        <v>4367</v>
      </c>
      <c r="D259">
        <v>500</v>
      </c>
      <c r="E259">
        <v>503.22</v>
      </c>
      <c r="F259" t="s">
        <v>8219</v>
      </c>
      <c r="G259" t="s">
        <v>8225</v>
      </c>
      <c r="H259" t="s">
        <v>8247</v>
      </c>
      <c r="I259">
        <v>1467681107</v>
      </c>
      <c r="J259" s="7">
        <f t="shared" si="26"/>
        <v>42535.049849537041</v>
      </c>
      <c r="K259">
        <v>1465866707</v>
      </c>
      <c r="L259" s="7">
        <f t="shared" si="27"/>
        <v>42556.049849537041</v>
      </c>
      <c r="M259" t="b">
        <v>0</v>
      </c>
      <c r="N259">
        <v>20</v>
      </c>
      <c r="O259" t="b">
        <v>1</v>
      </c>
      <c r="P259" t="s">
        <v>8271</v>
      </c>
      <c r="Q259">
        <f t="shared" si="28"/>
        <v>100.64</v>
      </c>
      <c r="R259" s="12">
        <f t="shared" si="29"/>
        <v>25.16</v>
      </c>
      <c r="S259" t="s">
        <v>8317</v>
      </c>
      <c r="T259" t="s">
        <v>8318</v>
      </c>
    </row>
    <row r="260" spans="1:20" ht="60" hidden="1">
      <c r="A260">
        <v>258</v>
      </c>
      <c r="B260" s="2" t="s">
        <v>259</v>
      </c>
      <c r="C260" s="2" t="s">
        <v>4368</v>
      </c>
      <c r="D260">
        <v>500</v>
      </c>
      <c r="E260">
        <v>903.14</v>
      </c>
      <c r="F260" t="s">
        <v>8219</v>
      </c>
      <c r="G260" t="s">
        <v>8224</v>
      </c>
      <c r="H260" t="s">
        <v>8246</v>
      </c>
      <c r="I260">
        <v>1362060915</v>
      </c>
      <c r="J260" s="7">
        <f t="shared" si="26"/>
        <v>41303.593923611108</v>
      </c>
      <c r="K260">
        <v>1359468915</v>
      </c>
      <c r="L260" s="7">
        <f t="shared" si="27"/>
        <v>41333.593923611108</v>
      </c>
      <c r="M260" t="b">
        <v>0</v>
      </c>
      <c r="N260">
        <v>29</v>
      </c>
      <c r="O260" t="b">
        <v>1</v>
      </c>
      <c r="P260" t="s">
        <v>8276</v>
      </c>
      <c r="Q260">
        <f t="shared" si="28"/>
        <v>180.63</v>
      </c>
      <c r="R260" s="12">
        <f t="shared" si="29"/>
        <v>31.14</v>
      </c>
      <c r="S260" t="s">
        <v>8325</v>
      </c>
      <c r="T260" t="s">
        <v>8326</v>
      </c>
    </row>
    <row r="261" spans="1:20" ht="60" hidden="1">
      <c r="A261">
        <v>259</v>
      </c>
      <c r="B261" s="2" t="s">
        <v>260</v>
      </c>
      <c r="C261" s="2" t="s">
        <v>4369</v>
      </c>
      <c r="D261">
        <v>500</v>
      </c>
      <c r="E261">
        <v>520</v>
      </c>
      <c r="F261" t="s">
        <v>8219</v>
      </c>
      <c r="G261" t="s">
        <v>8225</v>
      </c>
      <c r="H261" t="s">
        <v>8247</v>
      </c>
      <c r="I261">
        <v>1468437240</v>
      </c>
      <c r="J261" s="7">
        <f t="shared" si="26"/>
        <v>42504.801388888889</v>
      </c>
      <c r="K261">
        <v>1463253240</v>
      </c>
      <c r="L261" s="7">
        <f t="shared" si="27"/>
        <v>42564.801388888889</v>
      </c>
      <c r="M261" t="b">
        <v>0</v>
      </c>
      <c r="N261">
        <v>16</v>
      </c>
      <c r="O261" t="b">
        <v>1</v>
      </c>
      <c r="P261" t="s">
        <v>8276</v>
      </c>
      <c r="Q261">
        <f t="shared" si="28"/>
        <v>104</v>
      </c>
      <c r="R261" s="12">
        <f t="shared" si="29"/>
        <v>32.5</v>
      </c>
      <c r="S261" t="s">
        <v>8325</v>
      </c>
      <c r="T261" t="s">
        <v>8326</v>
      </c>
    </row>
    <row r="262" spans="1:20" ht="45" hidden="1">
      <c r="A262">
        <v>260</v>
      </c>
      <c r="B262" s="2" t="s">
        <v>261</v>
      </c>
      <c r="C262" s="2" t="s">
        <v>4370</v>
      </c>
      <c r="D262">
        <v>500</v>
      </c>
      <c r="E262">
        <v>641</v>
      </c>
      <c r="F262" t="s">
        <v>8219</v>
      </c>
      <c r="G262" t="s">
        <v>8224</v>
      </c>
      <c r="H262" t="s">
        <v>8246</v>
      </c>
      <c r="I262">
        <v>1481615940</v>
      </c>
      <c r="J262" s="7">
        <f t="shared" si="26"/>
        <v>42692.109328703707</v>
      </c>
      <c r="K262">
        <v>1479436646</v>
      </c>
      <c r="L262" s="7">
        <f t="shared" si="27"/>
        <v>42717.332638888889</v>
      </c>
      <c r="M262" t="b">
        <v>0</v>
      </c>
      <c r="N262">
        <v>30</v>
      </c>
      <c r="O262" t="b">
        <v>1</v>
      </c>
      <c r="P262" t="s">
        <v>8280</v>
      </c>
      <c r="Q262">
        <f t="shared" si="28"/>
        <v>128.19999999999999</v>
      </c>
      <c r="R262" s="12">
        <f t="shared" si="29"/>
        <v>21.37</v>
      </c>
      <c r="S262" t="s">
        <v>8325</v>
      </c>
      <c r="T262" t="s">
        <v>8330</v>
      </c>
    </row>
    <row r="263" spans="1:20" ht="45" hidden="1">
      <c r="A263">
        <v>261</v>
      </c>
      <c r="B263" s="2" t="s">
        <v>262</v>
      </c>
      <c r="C263" s="2" t="s">
        <v>4371</v>
      </c>
      <c r="D263">
        <v>500</v>
      </c>
      <c r="E263">
        <v>675</v>
      </c>
      <c r="F263" t="s">
        <v>8219</v>
      </c>
      <c r="G263" t="s">
        <v>8224</v>
      </c>
      <c r="H263" t="s">
        <v>8246</v>
      </c>
      <c r="I263">
        <v>1409500725</v>
      </c>
      <c r="J263" s="7">
        <f t="shared" si="26"/>
        <v>41852.665798611109</v>
      </c>
      <c r="K263">
        <v>1406908725</v>
      </c>
      <c r="L263" s="7">
        <f t="shared" si="27"/>
        <v>41882.665798611109</v>
      </c>
      <c r="M263" t="b">
        <v>0</v>
      </c>
      <c r="N263">
        <v>13</v>
      </c>
      <c r="O263" t="b">
        <v>1</v>
      </c>
      <c r="P263" t="s">
        <v>8285</v>
      </c>
      <c r="Q263">
        <f t="shared" si="28"/>
        <v>135</v>
      </c>
      <c r="R263" s="12">
        <f t="shared" si="29"/>
        <v>51.92</v>
      </c>
      <c r="S263" t="s">
        <v>8338</v>
      </c>
      <c r="T263" t="s">
        <v>8339</v>
      </c>
    </row>
    <row r="264" spans="1:20" ht="30" hidden="1">
      <c r="A264">
        <v>262</v>
      </c>
      <c r="B264" s="2" t="s">
        <v>263</v>
      </c>
      <c r="C264" s="2" t="s">
        <v>4372</v>
      </c>
      <c r="D264">
        <v>500</v>
      </c>
      <c r="E264">
        <v>610</v>
      </c>
      <c r="F264" t="s">
        <v>8219</v>
      </c>
      <c r="G264" t="s">
        <v>8225</v>
      </c>
      <c r="H264" t="s">
        <v>8247</v>
      </c>
      <c r="I264">
        <v>1445252400</v>
      </c>
      <c r="J264" s="7">
        <f t="shared" si="26"/>
        <v>42278.453668981485</v>
      </c>
      <c r="K264">
        <v>1443696797</v>
      </c>
      <c r="L264" s="7">
        <f t="shared" si="27"/>
        <v>42296.458333333328</v>
      </c>
      <c r="M264" t="b">
        <v>0</v>
      </c>
      <c r="N264">
        <v>22</v>
      </c>
      <c r="O264" t="b">
        <v>1</v>
      </c>
      <c r="P264" t="s">
        <v>8271</v>
      </c>
      <c r="Q264">
        <f t="shared" si="28"/>
        <v>122</v>
      </c>
      <c r="R264" s="12">
        <f t="shared" si="29"/>
        <v>27.73</v>
      </c>
      <c r="S264" t="s">
        <v>8317</v>
      </c>
      <c r="T264" t="s">
        <v>8318</v>
      </c>
    </row>
    <row r="265" spans="1:20" ht="60" hidden="1">
      <c r="A265">
        <v>263</v>
      </c>
      <c r="B265" s="2" t="s">
        <v>264</v>
      </c>
      <c r="C265" s="2" t="s">
        <v>4373</v>
      </c>
      <c r="D265">
        <v>500</v>
      </c>
      <c r="E265">
        <v>620</v>
      </c>
      <c r="F265" t="s">
        <v>8219</v>
      </c>
      <c r="G265" t="s">
        <v>8224</v>
      </c>
      <c r="H265" t="s">
        <v>8246</v>
      </c>
      <c r="I265">
        <v>1342115132</v>
      </c>
      <c r="J265" s="7">
        <f t="shared" si="26"/>
        <v>41072.739953703705</v>
      </c>
      <c r="K265">
        <v>1339523132</v>
      </c>
      <c r="L265" s="7">
        <f t="shared" si="27"/>
        <v>41102.739953703705</v>
      </c>
      <c r="M265" t="b">
        <v>0</v>
      </c>
      <c r="N265">
        <v>16</v>
      </c>
      <c r="O265" t="b">
        <v>1</v>
      </c>
      <c r="P265" t="s">
        <v>8276</v>
      </c>
      <c r="Q265">
        <f t="shared" si="28"/>
        <v>124</v>
      </c>
      <c r="R265" s="12">
        <f t="shared" si="29"/>
        <v>38.75</v>
      </c>
      <c r="S265" t="s">
        <v>8325</v>
      </c>
      <c r="T265" t="s">
        <v>8326</v>
      </c>
    </row>
    <row r="266" spans="1:20" ht="60" hidden="1">
      <c r="A266">
        <v>264</v>
      </c>
      <c r="B266" s="2" t="s">
        <v>265</v>
      </c>
      <c r="C266" s="2" t="s">
        <v>4374</v>
      </c>
      <c r="D266">
        <v>500</v>
      </c>
      <c r="E266">
        <v>727</v>
      </c>
      <c r="F266" t="s">
        <v>8219</v>
      </c>
      <c r="G266" t="s">
        <v>8225</v>
      </c>
      <c r="H266" t="s">
        <v>8247</v>
      </c>
      <c r="I266">
        <v>1471087957</v>
      </c>
      <c r="J266" s="7">
        <f t="shared" si="26"/>
        <v>42565.480983796297</v>
      </c>
      <c r="K266">
        <v>1468495957</v>
      </c>
      <c r="L266" s="7">
        <f t="shared" si="27"/>
        <v>42595.480983796297</v>
      </c>
      <c r="M266" t="b">
        <v>0</v>
      </c>
      <c r="N266">
        <v>34</v>
      </c>
      <c r="O266" t="b">
        <v>1</v>
      </c>
      <c r="P266" t="s">
        <v>8276</v>
      </c>
      <c r="Q266">
        <f t="shared" si="28"/>
        <v>145.4</v>
      </c>
      <c r="R266" s="12">
        <f t="shared" si="29"/>
        <v>21.38</v>
      </c>
      <c r="S266" t="s">
        <v>8325</v>
      </c>
      <c r="T266" t="s">
        <v>8326</v>
      </c>
    </row>
    <row r="267" spans="1:20" ht="60" hidden="1">
      <c r="A267">
        <v>265</v>
      </c>
      <c r="B267" s="2" t="s">
        <v>266</v>
      </c>
      <c r="C267" s="2" t="s">
        <v>4375</v>
      </c>
      <c r="D267">
        <v>500</v>
      </c>
      <c r="E267">
        <v>551</v>
      </c>
      <c r="F267" t="s">
        <v>8219</v>
      </c>
      <c r="G267" t="s">
        <v>8224</v>
      </c>
      <c r="H267" t="s">
        <v>8246</v>
      </c>
      <c r="I267">
        <v>1440219540</v>
      </c>
      <c r="J267" s="7">
        <f t="shared" si="26"/>
        <v>42193.650671296295</v>
      </c>
      <c r="K267">
        <v>1436369818</v>
      </c>
      <c r="L267" s="7">
        <f t="shared" si="27"/>
        <v>42238.207638888889</v>
      </c>
      <c r="M267" t="b">
        <v>0</v>
      </c>
      <c r="N267">
        <v>13</v>
      </c>
      <c r="O267" t="b">
        <v>1</v>
      </c>
      <c r="P267" t="s">
        <v>8276</v>
      </c>
      <c r="Q267">
        <f t="shared" si="28"/>
        <v>110.2</v>
      </c>
      <c r="R267" s="12">
        <f t="shared" si="29"/>
        <v>42.38</v>
      </c>
      <c r="S267" t="s">
        <v>8325</v>
      </c>
      <c r="T267" t="s">
        <v>8326</v>
      </c>
    </row>
    <row r="268" spans="1:20" ht="60" hidden="1">
      <c r="A268">
        <v>266</v>
      </c>
      <c r="B268" s="2" t="s">
        <v>267</v>
      </c>
      <c r="C268" s="2" t="s">
        <v>4376</v>
      </c>
      <c r="D268">
        <v>500</v>
      </c>
      <c r="E268">
        <v>550</v>
      </c>
      <c r="F268" t="s">
        <v>8219</v>
      </c>
      <c r="G268" t="s">
        <v>8224</v>
      </c>
      <c r="H268" t="s">
        <v>8246</v>
      </c>
      <c r="I268">
        <v>1357160384</v>
      </c>
      <c r="J268" s="7">
        <f t="shared" si="26"/>
        <v>41246.874814814815</v>
      </c>
      <c r="K268">
        <v>1354568384</v>
      </c>
      <c r="L268" s="7">
        <f t="shared" si="27"/>
        <v>41276.874814814815</v>
      </c>
      <c r="M268" t="b">
        <v>0</v>
      </c>
      <c r="N268">
        <v>11</v>
      </c>
      <c r="O268" t="b">
        <v>1</v>
      </c>
      <c r="P268" t="s">
        <v>8276</v>
      </c>
      <c r="Q268">
        <f t="shared" si="28"/>
        <v>110</v>
      </c>
      <c r="R268" s="12">
        <f t="shared" si="29"/>
        <v>50</v>
      </c>
      <c r="S268" t="s">
        <v>8325</v>
      </c>
      <c r="T268" t="s">
        <v>8326</v>
      </c>
    </row>
    <row r="269" spans="1:20" ht="45" hidden="1">
      <c r="A269">
        <v>267</v>
      </c>
      <c r="B269" s="2" t="s">
        <v>268</v>
      </c>
      <c r="C269" s="2" t="s">
        <v>4377</v>
      </c>
      <c r="D269">
        <v>500</v>
      </c>
      <c r="E269">
        <v>519</v>
      </c>
      <c r="F269" t="s">
        <v>8219</v>
      </c>
      <c r="G269" t="s">
        <v>8224</v>
      </c>
      <c r="H269" t="s">
        <v>8246</v>
      </c>
      <c r="I269">
        <v>1262302740</v>
      </c>
      <c r="J269" s="7">
        <f t="shared" si="26"/>
        <v>40122.751620370371</v>
      </c>
      <c r="K269">
        <v>1257444140</v>
      </c>
      <c r="L269" s="7">
        <f t="shared" si="27"/>
        <v>40178.98541666667</v>
      </c>
      <c r="M269" t="b">
        <v>0</v>
      </c>
      <c r="N269">
        <v>15</v>
      </c>
      <c r="O269" t="b">
        <v>1</v>
      </c>
      <c r="P269" t="s">
        <v>8276</v>
      </c>
      <c r="Q269">
        <f t="shared" si="28"/>
        <v>103.8</v>
      </c>
      <c r="R269" s="12">
        <f t="shared" si="29"/>
        <v>34.6</v>
      </c>
      <c r="S269" t="s">
        <v>8325</v>
      </c>
      <c r="T269" t="s">
        <v>8326</v>
      </c>
    </row>
    <row r="270" spans="1:20" ht="60" hidden="1">
      <c r="A270">
        <v>268</v>
      </c>
      <c r="B270" s="2" t="s">
        <v>269</v>
      </c>
      <c r="C270" s="2" t="s">
        <v>4378</v>
      </c>
      <c r="D270">
        <v>500</v>
      </c>
      <c r="E270">
        <v>564</v>
      </c>
      <c r="F270" t="s">
        <v>8219</v>
      </c>
      <c r="G270" t="s">
        <v>8225</v>
      </c>
      <c r="H270" t="s">
        <v>8247</v>
      </c>
      <c r="I270">
        <v>1387281600</v>
      </c>
      <c r="J270" s="7">
        <f t="shared" si="26"/>
        <v>41596.913437499999</v>
      </c>
      <c r="K270">
        <v>1384811721</v>
      </c>
      <c r="L270" s="7">
        <f t="shared" si="27"/>
        <v>41625.5</v>
      </c>
      <c r="M270" t="b">
        <v>0</v>
      </c>
      <c r="N270">
        <v>45</v>
      </c>
      <c r="O270" t="b">
        <v>1</v>
      </c>
      <c r="P270" t="s">
        <v>8292</v>
      </c>
      <c r="Q270">
        <f t="shared" si="28"/>
        <v>112.8</v>
      </c>
      <c r="R270" s="12">
        <f t="shared" si="29"/>
        <v>12.53</v>
      </c>
      <c r="S270" t="s">
        <v>8325</v>
      </c>
      <c r="T270" t="s">
        <v>8346</v>
      </c>
    </row>
    <row r="271" spans="1:20" ht="60" hidden="1">
      <c r="A271">
        <v>269</v>
      </c>
      <c r="B271" s="2" t="s">
        <v>270</v>
      </c>
      <c r="C271" s="2" t="s">
        <v>4379</v>
      </c>
      <c r="D271">
        <v>500</v>
      </c>
      <c r="E271">
        <v>520</v>
      </c>
      <c r="F271" t="s">
        <v>8219</v>
      </c>
      <c r="G271" t="s">
        <v>8225</v>
      </c>
      <c r="H271" t="s">
        <v>8247</v>
      </c>
      <c r="I271">
        <v>1459439471</v>
      </c>
      <c r="J271" s="7">
        <f t="shared" si="26"/>
        <v>42430.702210648145</v>
      </c>
      <c r="K271">
        <v>1456851071</v>
      </c>
      <c r="L271" s="7">
        <f t="shared" si="27"/>
        <v>42460.660543981481</v>
      </c>
      <c r="M271" t="b">
        <v>0</v>
      </c>
      <c r="N271">
        <v>11</v>
      </c>
      <c r="O271" t="b">
        <v>1</v>
      </c>
      <c r="P271" t="s">
        <v>8276</v>
      </c>
      <c r="Q271">
        <f t="shared" si="28"/>
        <v>104</v>
      </c>
      <c r="R271" s="12">
        <f t="shared" si="29"/>
        <v>47.27</v>
      </c>
      <c r="S271" t="s">
        <v>8325</v>
      </c>
      <c r="T271" t="s">
        <v>8326</v>
      </c>
    </row>
    <row r="272" spans="1:20" ht="45" hidden="1">
      <c r="A272">
        <v>270</v>
      </c>
      <c r="B272" s="2" t="s">
        <v>271</v>
      </c>
      <c r="C272" s="2" t="s">
        <v>4380</v>
      </c>
      <c r="D272">
        <v>500</v>
      </c>
      <c r="E272">
        <v>683</v>
      </c>
      <c r="F272" t="s">
        <v>8219</v>
      </c>
      <c r="G272" t="s">
        <v>8224</v>
      </c>
      <c r="H272" t="s">
        <v>8246</v>
      </c>
      <c r="I272">
        <v>1307459881</v>
      </c>
      <c r="J272" s="7">
        <f t="shared" si="26"/>
        <v>40671.637511574074</v>
      </c>
      <c r="K272">
        <v>1304867881</v>
      </c>
      <c r="L272" s="7">
        <f t="shared" si="27"/>
        <v>40701.637511574074</v>
      </c>
      <c r="M272" t="b">
        <v>0</v>
      </c>
      <c r="N272">
        <v>26</v>
      </c>
      <c r="O272" t="b">
        <v>1</v>
      </c>
      <c r="P272" t="s">
        <v>8279</v>
      </c>
      <c r="Q272">
        <f t="shared" si="28"/>
        <v>136.6</v>
      </c>
      <c r="R272" s="12">
        <f t="shared" si="29"/>
        <v>26.27</v>
      </c>
      <c r="S272" t="s">
        <v>8325</v>
      </c>
      <c r="T272" t="s">
        <v>8329</v>
      </c>
    </row>
    <row r="273" spans="1:20" ht="60" hidden="1">
      <c r="A273">
        <v>271</v>
      </c>
      <c r="B273" s="2" t="s">
        <v>272</v>
      </c>
      <c r="C273" s="2" t="s">
        <v>4381</v>
      </c>
      <c r="D273">
        <v>500</v>
      </c>
      <c r="E273">
        <v>1560</v>
      </c>
      <c r="F273" t="s">
        <v>8219</v>
      </c>
      <c r="G273" t="s">
        <v>8224</v>
      </c>
      <c r="H273" t="s">
        <v>8246</v>
      </c>
      <c r="I273">
        <v>1278111600</v>
      </c>
      <c r="J273" s="7">
        <f t="shared" si="26"/>
        <v>40347.125601851854</v>
      </c>
      <c r="K273">
        <v>1276830052</v>
      </c>
      <c r="L273" s="7">
        <f t="shared" si="27"/>
        <v>40361.958333333336</v>
      </c>
      <c r="M273" t="b">
        <v>1</v>
      </c>
      <c r="N273">
        <v>17</v>
      </c>
      <c r="O273" t="b">
        <v>1</v>
      </c>
      <c r="P273" t="s">
        <v>8295</v>
      </c>
      <c r="Q273">
        <f t="shared" si="28"/>
        <v>312</v>
      </c>
      <c r="R273" s="12">
        <f t="shared" si="29"/>
        <v>91.76</v>
      </c>
      <c r="S273" t="s">
        <v>8319</v>
      </c>
      <c r="T273" t="s">
        <v>8349</v>
      </c>
    </row>
    <row r="274" spans="1:20" ht="60" hidden="1">
      <c r="A274">
        <v>272</v>
      </c>
      <c r="B274" s="2" t="s">
        <v>273</v>
      </c>
      <c r="C274" s="2" t="s">
        <v>4382</v>
      </c>
      <c r="D274">
        <v>500</v>
      </c>
      <c r="E274">
        <v>754</v>
      </c>
      <c r="F274" t="s">
        <v>8219</v>
      </c>
      <c r="G274" t="s">
        <v>8225</v>
      </c>
      <c r="H274" t="s">
        <v>8247</v>
      </c>
      <c r="I274">
        <v>1397516400</v>
      </c>
      <c r="J274" s="7">
        <f t="shared" si="26"/>
        <v>41732.479675925926</v>
      </c>
      <c r="K274">
        <v>1396524644</v>
      </c>
      <c r="L274" s="7">
        <f t="shared" si="27"/>
        <v>41743.958333333336</v>
      </c>
      <c r="M274" t="b">
        <v>0</v>
      </c>
      <c r="N274">
        <v>15</v>
      </c>
      <c r="O274" t="b">
        <v>1</v>
      </c>
      <c r="P274" t="s">
        <v>8280</v>
      </c>
      <c r="Q274">
        <f t="shared" si="28"/>
        <v>150.80000000000001</v>
      </c>
      <c r="R274" s="12">
        <f t="shared" si="29"/>
        <v>50.27</v>
      </c>
      <c r="S274" t="s">
        <v>8325</v>
      </c>
      <c r="T274" t="s">
        <v>8330</v>
      </c>
    </row>
    <row r="275" spans="1:20" ht="60" hidden="1">
      <c r="A275">
        <v>273</v>
      </c>
      <c r="B275" s="2" t="s">
        <v>274</v>
      </c>
      <c r="C275" s="2" t="s">
        <v>4383</v>
      </c>
      <c r="D275">
        <v>500</v>
      </c>
      <c r="E275">
        <v>813</v>
      </c>
      <c r="F275" t="s">
        <v>8219</v>
      </c>
      <c r="G275" t="s">
        <v>8224</v>
      </c>
      <c r="H275" t="s">
        <v>8246</v>
      </c>
      <c r="I275">
        <v>1327776847</v>
      </c>
      <c r="J275" s="7">
        <f t="shared" si="26"/>
        <v>40906.787581018521</v>
      </c>
      <c r="K275">
        <v>1325184847</v>
      </c>
      <c r="L275" s="7">
        <f t="shared" si="27"/>
        <v>40936.787581018521</v>
      </c>
      <c r="M275" t="b">
        <v>0</v>
      </c>
      <c r="N275">
        <v>30</v>
      </c>
      <c r="O275" t="b">
        <v>1</v>
      </c>
      <c r="P275" t="s">
        <v>8297</v>
      </c>
      <c r="Q275">
        <f t="shared" si="28"/>
        <v>162.6</v>
      </c>
      <c r="R275" s="12">
        <f t="shared" si="29"/>
        <v>27.1</v>
      </c>
      <c r="S275" t="s">
        <v>8333</v>
      </c>
      <c r="T275" t="s">
        <v>8351</v>
      </c>
    </row>
    <row r="276" spans="1:20" ht="60" hidden="1">
      <c r="A276">
        <v>274</v>
      </c>
      <c r="B276" s="2" t="s">
        <v>275</v>
      </c>
      <c r="C276" s="2" t="s">
        <v>4384</v>
      </c>
      <c r="D276">
        <v>500</v>
      </c>
      <c r="E276">
        <v>2299</v>
      </c>
      <c r="F276" t="s">
        <v>8219</v>
      </c>
      <c r="G276" t="s">
        <v>8224</v>
      </c>
      <c r="H276" t="s">
        <v>8246</v>
      </c>
      <c r="I276">
        <v>1485271968</v>
      </c>
      <c r="J276" s="7">
        <f t="shared" si="26"/>
        <v>42752.647777777776</v>
      </c>
      <c r="K276">
        <v>1484667168</v>
      </c>
      <c r="L276" s="7">
        <f t="shared" si="27"/>
        <v>42759.647777777776</v>
      </c>
      <c r="M276" t="b">
        <v>0</v>
      </c>
      <c r="N276">
        <v>197</v>
      </c>
      <c r="O276" t="b">
        <v>1</v>
      </c>
      <c r="P276" t="s">
        <v>8297</v>
      </c>
      <c r="Q276">
        <f t="shared" si="28"/>
        <v>459.8</v>
      </c>
      <c r="R276" s="12">
        <f t="shared" si="29"/>
        <v>11.67</v>
      </c>
      <c r="S276" t="s">
        <v>8333</v>
      </c>
      <c r="T276" t="s">
        <v>8351</v>
      </c>
    </row>
    <row r="277" spans="1:20" ht="45" hidden="1">
      <c r="A277">
        <v>275</v>
      </c>
      <c r="B277" s="2" t="s">
        <v>276</v>
      </c>
      <c r="C277" s="2" t="s">
        <v>4385</v>
      </c>
      <c r="D277">
        <v>500</v>
      </c>
      <c r="E277">
        <v>640</v>
      </c>
      <c r="F277" t="s">
        <v>8219</v>
      </c>
      <c r="G277" t="s">
        <v>8224</v>
      </c>
      <c r="H277" t="s">
        <v>8246</v>
      </c>
      <c r="I277">
        <v>1327535392</v>
      </c>
      <c r="J277" s="7">
        <f t="shared" si="26"/>
        <v>40893.992962962962</v>
      </c>
      <c r="K277">
        <v>1324079392</v>
      </c>
      <c r="L277" s="7">
        <f t="shared" si="27"/>
        <v>40933.992962962962</v>
      </c>
      <c r="M277" t="b">
        <v>0</v>
      </c>
      <c r="N277">
        <v>17</v>
      </c>
      <c r="O277" t="b">
        <v>1</v>
      </c>
      <c r="P277" t="s">
        <v>8279</v>
      </c>
      <c r="Q277">
        <f t="shared" si="28"/>
        <v>128</v>
      </c>
      <c r="R277" s="12">
        <f t="shared" si="29"/>
        <v>37.65</v>
      </c>
      <c r="S277" t="s">
        <v>8325</v>
      </c>
      <c r="T277" t="s">
        <v>8329</v>
      </c>
    </row>
    <row r="278" spans="1:20" ht="60" hidden="1">
      <c r="A278">
        <v>276</v>
      </c>
      <c r="B278" s="2" t="s">
        <v>277</v>
      </c>
      <c r="C278" s="2" t="s">
        <v>4386</v>
      </c>
      <c r="D278">
        <v>500</v>
      </c>
      <c r="E278">
        <v>607</v>
      </c>
      <c r="F278" t="s">
        <v>8219</v>
      </c>
      <c r="G278" t="s">
        <v>8224</v>
      </c>
      <c r="H278" t="s">
        <v>8246</v>
      </c>
      <c r="I278">
        <v>1340429276</v>
      </c>
      <c r="J278" s="7">
        <f t="shared" si="26"/>
        <v>41023.227731481478</v>
      </c>
      <c r="K278">
        <v>1335245276</v>
      </c>
      <c r="L278" s="7">
        <f t="shared" si="27"/>
        <v>41083.227731481478</v>
      </c>
      <c r="M278" t="b">
        <v>0</v>
      </c>
      <c r="N278">
        <v>16</v>
      </c>
      <c r="O278" t="b">
        <v>1</v>
      </c>
      <c r="P278" t="s">
        <v>8279</v>
      </c>
      <c r="Q278">
        <f t="shared" si="28"/>
        <v>121.4</v>
      </c>
      <c r="R278" s="12">
        <f t="shared" si="29"/>
        <v>37.94</v>
      </c>
      <c r="S278" t="s">
        <v>8325</v>
      </c>
      <c r="T278" t="s">
        <v>8329</v>
      </c>
    </row>
    <row r="279" spans="1:20" ht="60" hidden="1">
      <c r="A279">
        <v>277</v>
      </c>
      <c r="B279" s="2" t="s">
        <v>278</v>
      </c>
      <c r="C279" s="2" t="s">
        <v>4387</v>
      </c>
      <c r="D279">
        <v>500</v>
      </c>
      <c r="E279">
        <v>516</v>
      </c>
      <c r="F279" t="s">
        <v>8219</v>
      </c>
      <c r="G279" t="s">
        <v>8224</v>
      </c>
      <c r="H279" t="s">
        <v>8246</v>
      </c>
      <c r="I279">
        <v>1295142660</v>
      </c>
      <c r="J279" s="7">
        <f t="shared" si="26"/>
        <v>40542.839282407411</v>
      </c>
      <c r="K279">
        <v>1293739714</v>
      </c>
      <c r="L279" s="7">
        <f t="shared" si="27"/>
        <v>40559.07708333333</v>
      </c>
      <c r="M279" t="b">
        <v>0</v>
      </c>
      <c r="N279">
        <v>10</v>
      </c>
      <c r="O279" t="b">
        <v>1</v>
      </c>
      <c r="P279" t="s">
        <v>8279</v>
      </c>
      <c r="Q279">
        <f t="shared" si="28"/>
        <v>103.2</v>
      </c>
      <c r="R279" s="12">
        <f t="shared" si="29"/>
        <v>51.6</v>
      </c>
      <c r="S279" t="s">
        <v>8325</v>
      </c>
      <c r="T279" t="s">
        <v>8329</v>
      </c>
    </row>
    <row r="280" spans="1:20" ht="45" hidden="1">
      <c r="A280">
        <v>278</v>
      </c>
      <c r="B280" s="2" t="s">
        <v>279</v>
      </c>
      <c r="C280" s="2" t="s">
        <v>4388</v>
      </c>
      <c r="D280">
        <v>500</v>
      </c>
      <c r="E280">
        <v>3307</v>
      </c>
      <c r="F280" t="s">
        <v>8219</v>
      </c>
      <c r="G280" t="s">
        <v>8224</v>
      </c>
      <c r="H280" t="s">
        <v>8246</v>
      </c>
      <c r="I280">
        <v>1347508740</v>
      </c>
      <c r="J280" s="7">
        <f t="shared" si="26"/>
        <v>41150.902187499996</v>
      </c>
      <c r="K280">
        <v>1346276349</v>
      </c>
      <c r="L280" s="7">
        <f t="shared" si="27"/>
        <v>41165.165972222225</v>
      </c>
      <c r="M280" t="b">
        <v>1</v>
      </c>
      <c r="N280">
        <v>151</v>
      </c>
      <c r="O280" t="b">
        <v>1</v>
      </c>
      <c r="P280" t="s">
        <v>8301</v>
      </c>
      <c r="Q280">
        <f t="shared" si="28"/>
        <v>661.4</v>
      </c>
      <c r="R280" s="12">
        <f t="shared" si="29"/>
        <v>21.9</v>
      </c>
      <c r="S280" t="s">
        <v>8319</v>
      </c>
      <c r="T280" t="s">
        <v>8355</v>
      </c>
    </row>
    <row r="281" spans="1:20" ht="60" hidden="1">
      <c r="A281">
        <v>279</v>
      </c>
      <c r="B281" s="2" t="s">
        <v>280</v>
      </c>
      <c r="C281" s="2" t="s">
        <v>4389</v>
      </c>
      <c r="D281">
        <v>500</v>
      </c>
      <c r="E281">
        <v>4388</v>
      </c>
      <c r="F281" t="s">
        <v>8219</v>
      </c>
      <c r="G281" t="s">
        <v>8224</v>
      </c>
      <c r="H281" t="s">
        <v>8246</v>
      </c>
      <c r="I281">
        <v>1413838751</v>
      </c>
      <c r="J281" s="7">
        <f t="shared" si="26"/>
        <v>41902.874432870369</v>
      </c>
      <c r="K281">
        <v>1411246751</v>
      </c>
      <c r="L281" s="7">
        <f t="shared" si="27"/>
        <v>41932.874432870369</v>
      </c>
      <c r="M281" t="b">
        <v>1</v>
      </c>
      <c r="N281">
        <v>159</v>
      </c>
      <c r="O281" t="b">
        <v>1</v>
      </c>
      <c r="P281" t="s">
        <v>8301</v>
      </c>
      <c r="Q281">
        <f t="shared" si="28"/>
        <v>877.6</v>
      </c>
      <c r="R281" s="12">
        <f t="shared" si="29"/>
        <v>27.6</v>
      </c>
      <c r="S281" t="s">
        <v>8319</v>
      </c>
      <c r="T281" t="s">
        <v>8355</v>
      </c>
    </row>
    <row r="282" spans="1:20" ht="60" hidden="1">
      <c r="A282">
        <v>280</v>
      </c>
      <c r="B282" s="2" t="s">
        <v>281</v>
      </c>
      <c r="C282" s="2" t="s">
        <v>4390</v>
      </c>
      <c r="D282">
        <v>500</v>
      </c>
      <c r="E282">
        <v>831</v>
      </c>
      <c r="F282" t="s">
        <v>8219</v>
      </c>
      <c r="G282" t="s">
        <v>8224</v>
      </c>
      <c r="H282" t="s">
        <v>8246</v>
      </c>
      <c r="I282">
        <v>1476277875</v>
      </c>
      <c r="J282" s="7">
        <f t="shared" si="26"/>
        <v>42639.549479166672</v>
      </c>
      <c r="K282">
        <v>1474895475</v>
      </c>
      <c r="L282" s="7">
        <f t="shared" si="27"/>
        <v>42655.549479166672</v>
      </c>
      <c r="M282" t="b">
        <v>0</v>
      </c>
      <c r="N282">
        <v>26</v>
      </c>
      <c r="O282" t="b">
        <v>1</v>
      </c>
      <c r="P282" t="s">
        <v>8301</v>
      </c>
      <c r="Q282">
        <f t="shared" si="28"/>
        <v>166.2</v>
      </c>
      <c r="R282" s="12">
        <f t="shared" si="29"/>
        <v>31.96</v>
      </c>
      <c r="S282" t="s">
        <v>8319</v>
      </c>
      <c r="T282" t="s">
        <v>8355</v>
      </c>
    </row>
    <row r="283" spans="1:20" ht="60" hidden="1">
      <c r="A283">
        <v>281</v>
      </c>
      <c r="B283" s="2" t="s">
        <v>282</v>
      </c>
      <c r="C283" s="2" t="s">
        <v>4391</v>
      </c>
      <c r="D283">
        <v>500</v>
      </c>
      <c r="E283">
        <v>666</v>
      </c>
      <c r="F283" t="s">
        <v>8219</v>
      </c>
      <c r="G283" t="s">
        <v>8226</v>
      </c>
      <c r="H283" t="s">
        <v>8248</v>
      </c>
      <c r="I283">
        <v>1412938800</v>
      </c>
      <c r="J283" s="7">
        <f t="shared" si="26"/>
        <v>41900.243159722224</v>
      </c>
      <c r="K283">
        <v>1411019409</v>
      </c>
      <c r="L283" s="7">
        <f t="shared" si="27"/>
        <v>41922.458333333336</v>
      </c>
      <c r="M283" t="b">
        <v>0</v>
      </c>
      <c r="N283">
        <v>13</v>
      </c>
      <c r="O283" t="b">
        <v>1</v>
      </c>
      <c r="P283" t="s">
        <v>8271</v>
      </c>
      <c r="Q283">
        <f t="shared" si="28"/>
        <v>133.19999999999999</v>
      </c>
      <c r="R283" s="12">
        <f t="shared" si="29"/>
        <v>51.23</v>
      </c>
      <c r="S283" t="s">
        <v>8317</v>
      </c>
      <c r="T283" t="s">
        <v>8318</v>
      </c>
    </row>
    <row r="284" spans="1:20" ht="45" hidden="1">
      <c r="A284">
        <v>282</v>
      </c>
      <c r="B284" s="2" t="s">
        <v>283</v>
      </c>
      <c r="C284" s="2" t="s">
        <v>4392</v>
      </c>
      <c r="D284">
        <v>500</v>
      </c>
      <c r="E284">
        <v>500</v>
      </c>
      <c r="F284" t="s">
        <v>8219</v>
      </c>
      <c r="G284" t="s">
        <v>8225</v>
      </c>
      <c r="H284" t="s">
        <v>8247</v>
      </c>
      <c r="I284">
        <v>1431982727</v>
      </c>
      <c r="J284" s="7">
        <f t="shared" si="26"/>
        <v>42097.874155092592</v>
      </c>
      <c r="K284">
        <v>1428094727</v>
      </c>
      <c r="L284" s="7">
        <f t="shared" si="27"/>
        <v>42142.874155092592</v>
      </c>
      <c r="M284" t="b">
        <v>0</v>
      </c>
      <c r="N284">
        <v>6</v>
      </c>
      <c r="O284" t="b">
        <v>1</v>
      </c>
      <c r="P284" t="s">
        <v>8305</v>
      </c>
      <c r="Q284">
        <f t="shared" si="28"/>
        <v>100</v>
      </c>
      <c r="R284" s="12">
        <f t="shared" si="29"/>
        <v>83.33</v>
      </c>
      <c r="S284" t="s">
        <v>8317</v>
      </c>
      <c r="T284" t="s">
        <v>8359</v>
      </c>
    </row>
    <row r="285" spans="1:20" ht="30" hidden="1">
      <c r="A285">
        <v>283</v>
      </c>
      <c r="B285" s="2" t="s">
        <v>284</v>
      </c>
      <c r="C285" s="2" t="s">
        <v>4393</v>
      </c>
      <c r="D285">
        <v>500</v>
      </c>
      <c r="E285">
        <v>500</v>
      </c>
      <c r="F285" t="s">
        <v>8219</v>
      </c>
      <c r="G285" t="s">
        <v>8224</v>
      </c>
      <c r="H285" t="s">
        <v>8246</v>
      </c>
      <c r="I285">
        <v>1485885600</v>
      </c>
      <c r="J285" s="7">
        <f t="shared" si="26"/>
        <v>42752.827199074076</v>
      </c>
      <c r="K285">
        <v>1484682670</v>
      </c>
      <c r="L285" s="7">
        <f t="shared" si="27"/>
        <v>42766.75</v>
      </c>
      <c r="M285" t="b">
        <v>0</v>
      </c>
      <c r="N285">
        <v>8</v>
      </c>
      <c r="O285" t="b">
        <v>1</v>
      </c>
      <c r="P285" t="s">
        <v>8303</v>
      </c>
      <c r="Q285">
        <f t="shared" si="28"/>
        <v>100</v>
      </c>
      <c r="R285" s="12">
        <f t="shared" si="29"/>
        <v>62.5</v>
      </c>
      <c r="S285" t="s">
        <v>8317</v>
      </c>
      <c r="T285" t="s">
        <v>8357</v>
      </c>
    </row>
    <row r="286" spans="1:20" ht="60" hidden="1">
      <c r="A286">
        <v>284</v>
      </c>
      <c r="B286" s="2" t="s">
        <v>285</v>
      </c>
      <c r="C286" s="2" t="s">
        <v>4394</v>
      </c>
      <c r="D286">
        <v>500</v>
      </c>
      <c r="E286">
        <v>1066</v>
      </c>
      <c r="F286" t="s">
        <v>8219</v>
      </c>
      <c r="G286" t="s">
        <v>8224</v>
      </c>
      <c r="H286" t="s">
        <v>8246</v>
      </c>
      <c r="I286">
        <v>1285995540</v>
      </c>
      <c r="J286" s="7">
        <f t="shared" si="26"/>
        <v>40378.893206018518</v>
      </c>
      <c r="K286">
        <v>1279574773</v>
      </c>
      <c r="L286" s="7">
        <f t="shared" si="27"/>
        <v>40453.207638888889</v>
      </c>
      <c r="M286" t="b">
        <v>0</v>
      </c>
      <c r="N286">
        <v>32</v>
      </c>
      <c r="O286" t="b">
        <v>1</v>
      </c>
      <c r="P286" t="s">
        <v>8303</v>
      </c>
      <c r="Q286">
        <f t="shared" si="28"/>
        <v>213.2</v>
      </c>
      <c r="R286" s="12">
        <f t="shared" si="29"/>
        <v>33.31</v>
      </c>
      <c r="S286" t="s">
        <v>8317</v>
      </c>
      <c r="T286" t="s">
        <v>8357</v>
      </c>
    </row>
    <row r="287" spans="1:20" ht="45" hidden="1">
      <c r="A287">
        <v>285</v>
      </c>
      <c r="B287" s="2" t="s">
        <v>286</v>
      </c>
      <c r="C287" s="2" t="s">
        <v>4395</v>
      </c>
      <c r="D287">
        <v>500</v>
      </c>
      <c r="E287">
        <v>745</v>
      </c>
      <c r="F287" t="s">
        <v>8219</v>
      </c>
      <c r="G287" t="s">
        <v>8224</v>
      </c>
      <c r="H287" t="s">
        <v>8246</v>
      </c>
      <c r="I287">
        <v>1461762960</v>
      </c>
      <c r="J287" s="7">
        <f t="shared" si="26"/>
        <v>42443.989050925928</v>
      </c>
      <c r="K287">
        <v>1457999054</v>
      </c>
      <c r="L287" s="7">
        <f t="shared" si="27"/>
        <v>42487.552777777775</v>
      </c>
      <c r="M287" t="b">
        <v>0</v>
      </c>
      <c r="N287">
        <v>20</v>
      </c>
      <c r="O287" t="b">
        <v>1</v>
      </c>
      <c r="P287" t="s">
        <v>8303</v>
      </c>
      <c r="Q287">
        <f t="shared" si="28"/>
        <v>149</v>
      </c>
      <c r="R287" s="12">
        <f t="shared" si="29"/>
        <v>37.25</v>
      </c>
      <c r="S287" t="s">
        <v>8317</v>
      </c>
      <c r="T287" t="s">
        <v>8357</v>
      </c>
    </row>
    <row r="288" spans="1:20" ht="60" hidden="1">
      <c r="A288">
        <v>286</v>
      </c>
      <c r="B288" s="2" t="s">
        <v>287</v>
      </c>
      <c r="C288" s="2" t="s">
        <v>4396</v>
      </c>
      <c r="D288">
        <v>500</v>
      </c>
      <c r="E288">
        <v>545</v>
      </c>
      <c r="F288" t="s">
        <v>8219</v>
      </c>
      <c r="G288" t="s">
        <v>8225</v>
      </c>
      <c r="H288" t="s">
        <v>8247</v>
      </c>
      <c r="I288">
        <v>1402848000</v>
      </c>
      <c r="J288" s="7">
        <f t="shared" si="26"/>
        <v>41779.310034722221</v>
      </c>
      <c r="K288">
        <v>1400570787</v>
      </c>
      <c r="L288" s="7">
        <f t="shared" si="27"/>
        <v>41805.666666666664</v>
      </c>
      <c r="M288" t="b">
        <v>1</v>
      </c>
      <c r="N288">
        <v>15</v>
      </c>
      <c r="O288" t="b">
        <v>1</v>
      </c>
      <c r="P288" t="s">
        <v>8271</v>
      </c>
      <c r="Q288">
        <f t="shared" si="28"/>
        <v>109</v>
      </c>
      <c r="R288" s="12">
        <f t="shared" si="29"/>
        <v>36.33</v>
      </c>
      <c r="S288" t="s">
        <v>8317</v>
      </c>
      <c r="T288" t="s">
        <v>8318</v>
      </c>
    </row>
    <row r="289" spans="1:20" ht="30" hidden="1">
      <c r="A289">
        <v>287</v>
      </c>
      <c r="B289" s="2" t="s">
        <v>288</v>
      </c>
      <c r="C289" s="2" t="s">
        <v>4397</v>
      </c>
      <c r="D289">
        <v>500</v>
      </c>
      <c r="E289">
        <v>665.21</v>
      </c>
      <c r="F289" t="s">
        <v>8219</v>
      </c>
      <c r="G289" t="s">
        <v>8225</v>
      </c>
      <c r="H289" t="s">
        <v>8247</v>
      </c>
      <c r="I289">
        <v>1487580602</v>
      </c>
      <c r="J289" s="7">
        <f t="shared" si="26"/>
        <v>42758.368078703701</v>
      </c>
      <c r="K289">
        <v>1485161402</v>
      </c>
      <c r="L289" s="7">
        <f t="shared" si="27"/>
        <v>42786.368078703701</v>
      </c>
      <c r="M289" t="b">
        <v>0</v>
      </c>
      <c r="N289">
        <v>25</v>
      </c>
      <c r="O289" t="b">
        <v>1</v>
      </c>
      <c r="P289" t="s">
        <v>8271</v>
      </c>
      <c r="Q289">
        <f t="shared" si="28"/>
        <v>133.04</v>
      </c>
      <c r="R289" s="12">
        <f t="shared" si="29"/>
        <v>26.61</v>
      </c>
      <c r="S289" t="s">
        <v>8317</v>
      </c>
      <c r="T289" t="s">
        <v>8318</v>
      </c>
    </row>
    <row r="290" spans="1:20" ht="60" hidden="1">
      <c r="A290">
        <v>288</v>
      </c>
      <c r="B290" s="2" t="s">
        <v>289</v>
      </c>
      <c r="C290" s="2" t="s">
        <v>4398</v>
      </c>
      <c r="D290">
        <v>500</v>
      </c>
      <c r="E290">
        <v>570</v>
      </c>
      <c r="F290" t="s">
        <v>8219</v>
      </c>
      <c r="G290" t="s">
        <v>8224</v>
      </c>
      <c r="H290" t="s">
        <v>8246</v>
      </c>
      <c r="I290">
        <v>1442462340</v>
      </c>
      <c r="J290" s="7">
        <f t="shared" si="26"/>
        <v>42232.702546296292</v>
      </c>
      <c r="K290">
        <v>1439743900</v>
      </c>
      <c r="L290" s="7">
        <f t="shared" si="27"/>
        <v>42264.165972222225</v>
      </c>
      <c r="M290" t="b">
        <v>0</v>
      </c>
      <c r="N290">
        <v>14</v>
      </c>
      <c r="O290" t="b">
        <v>1</v>
      </c>
      <c r="P290" t="s">
        <v>8271</v>
      </c>
      <c r="Q290">
        <f t="shared" si="28"/>
        <v>114</v>
      </c>
      <c r="R290" s="12">
        <f t="shared" si="29"/>
        <v>40.71</v>
      </c>
      <c r="S290" t="s">
        <v>8317</v>
      </c>
      <c r="T290" t="s">
        <v>8318</v>
      </c>
    </row>
    <row r="291" spans="1:20" ht="60" hidden="1">
      <c r="A291">
        <v>289</v>
      </c>
      <c r="B291" s="2" t="s">
        <v>290</v>
      </c>
      <c r="C291" s="2" t="s">
        <v>4399</v>
      </c>
      <c r="D291">
        <v>500</v>
      </c>
      <c r="E291">
        <v>540</v>
      </c>
      <c r="F291" t="s">
        <v>8219</v>
      </c>
      <c r="G291" t="s">
        <v>8225</v>
      </c>
      <c r="H291" t="s">
        <v>8247</v>
      </c>
      <c r="I291">
        <v>1422712986</v>
      </c>
      <c r="J291" s="7">
        <f t="shared" si="26"/>
        <v>41990.585486111115</v>
      </c>
      <c r="K291">
        <v>1418824986</v>
      </c>
      <c r="L291" s="7">
        <f t="shared" si="27"/>
        <v>42035.585486111115</v>
      </c>
      <c r="M291" t="b">
        <v>0</v>
      </c>
      <c r="N291">
        <v>16</v>
      </c>
      <c r="O291" t="b">
        <v>1</v>
      </c>
      <c r="P291" t="s">
        <v>8271</v>
      </c>
      <c r="Q291">
        <f t="shared" si="28"/>
        <v>108</v>
      </c>
      <c r="R291" s="12">
        <f t="shared" si="29"/>
        <v>33.75</v>
      </c>
      <c r="S291" t="s">
        <v>8317</v>
      </c>
      <c r="T291" t="s">
        <v>8318</v>
      </c>
    </row>
    <row r="292" spans="1:20" ht="45" hidden="1">
      <c r="A292">
        <v>290</v>
      </c>
      <c r="B292" s="2" t="s">
        <v>291</v>
      </c>
      <c r="C292" s="2" t="s">
        <v>4400</v>
      </c>
      <c r="D292">
        <v>500</v>
      </c>
      <c r="E292">
        <v>537</v>
      </c>
      <c r="F292" t="s">
        <v>8219</v>
      </c>
      <c r="G292" t="s">
        <v>8224</v>
      </c>
      <c r="H292" t="s">
        <v>8246</v>
      </c>
      <c r="I292">
        <v>1413431940</v>
      </c>
      <c r="J292" s="7">
        <f t="shared" si="26"/>
        <v>41914.100289351853</v>
      </c>
      <c r="K292">
        <v>1412216665</v>
      </c>
      <c r="L292" s="7">
        <f t="shared" si="27"/>
        <v>41928.165972222225</v>
      </c>
      <c r="M292" t="b">
        <v>0</v>
      </c>
      <c r="N292">
        <v>15</v>
      </c>
      <c r="O292" t="b">
        <v>1</v>
      </c>
      <c r="P292" t="s">
        <v>8271</v>
      </c>
      <c r="Q292">
        <f t="shared" si="28"/>
        <v>107.4</v>
      </c>
      <c r="R292" s="12">
        <f t="shared" si="29"/>
        <v>35.799999999999997</v>
      </c>
      <c r="S292" t="s">
        <v>8317</v>
      </c>
      <c r="T292" t="s">
        <v>8318</v>
      </c>
    </row>
    <row r="293" spans="1:20" ht="45" hidden="1">
      <c r="A293">
        <v>291</v>
      </c>
      <c r="B293" s="2" t="s">
        <v>292</v>
      </c>
      <c r="C293" s="2" t="s">
        <v>4401</v>
      </c>
      <c r="D293">
        <v>500</v>
      </c>
      <c r="E293">
        <v>650</v>
      </c>
      <c r="F293" t="s">
        <v>8219</v>
      </c>
      <c r="G293" t="s">
        <v>8224</v>
      </c>
      <c r="H293" t="s">
        <v>8246</v>
      </c>
      <c r="I293">
        <v>1429317420</v>
      </c>
      <c r="J293" s="7">
        <f t="shared" si="26"/>
        <v>42053.106111111112</v>
      </c>
      <c r="K293">
        <v>1424226768</v>
      </c>
      <c r="L293" s="7">
        <f t="shared" si="27"/>
        <v>42112.025694444441</v>
      </c>
      <c r="M293" t="b">
        <v>0</v>
      </c>
      <c r="N293">
        <v>13</v>
      </c>
      <c r="O293" t="b">
        <v>1</v>
      </c>
      <c r="P293" t="s">
        <v>8271</v>
      </c>
      <c r="Q293">
        <f t="shared" si="28"/>
        <v>130</v>
      </c>
      <c r="R293" s="12">
        <f t="shared" si="29"/>
        <v>50</v>
      </c>
      <c r="S293" t="s">
        <v>8317</v>
      </c>
      <c r="T293" t="s">
        <v>8318</v>
      </c>
    </row>
    <row r="294" spans="1:20" ht="60" hidden="1">
      <c r="A294">
        <v>292</v>
      </c>
      <c r="B294" s="2" t="s">
        <v>293</v>
      </c>
      <c r="C294" s="2" t="s">
        <v>4402</v>
      </c>
      <c r="D294">
        <v>500</v>
      </c>
      <c r="E294">
        <v>1575</v>
      </c>
      <c r="F294" t="s">
        <v>8219</v>
      </c>
      <c r="G294" t="s">
        <v>8225</v>
      </c>
      <c r="H294" t="s">
        <v>8247</v>
      </c>
      <c r="I294">
        <v>1462230000</v>
      </c>
      <c r="J294" s="7">
        <f t="shared" si="26"/>
        <v>42479.432291666672</v>
      </c>
      <c r="K294">
        <v>1461061350</v>
      </c>
      <c r="L294" s="7">
        <f t="shared" si="27"/>
        <v>42492.958333333328</v>
      </c>
      <c r="M294" t="b">
        <v>0</v>
      </c>
      <c r="N294">
        <v>44</v>
      </c>
      <c r="O294" t="b">
        <v>1</v>
      </c>
      <c r="P294" t="s">
        <v>8271</v>
      </c>
      <c r="Q294">
        <f t="shared" si="28"/>
        <v>315</v>
      </c>
      <c r="R294" s="12">
        <f t="shared" si="29"/>
        <v>35.799999999999997</v>
      </c>
      <c r="S294" t="s">
        <v>8317</v>
      </c>
      <c r="T294" t="s">
        <v>8318</v>
      </c>
    </row>
    <row r="295" spans="1:20" ht="60" hidden="1">
      <c r="A295">
        <v>293</v>
      </c>
      <c r="B295" s="2" t="s">
        <v>294</v>
      </c>
      <c r="C295" s="2" t="s">
        <v>4403</v>
      </c>
      <c r="D295">
        <v>500</v>
      </c>
      <c r="E295">
        <v>1090</v>
      </c>
      <c r="F295" t="s">
        <v>8219</v>
      </c>
      <c r="G295" t="s">
        <v>8224</v>
      </c>
      <c r="H295" t="s">
        <v>8246</v>
      </c>
      <c r="I295">
        <v>1425704100</v>
      </c>
      <c r="J295" s="7">
        <f t="shared" si="26"/>
        <v>42056.091631944444</v>
      </c>
      <c r="K295">
        <v>1424484717</v>
      </c>
      <c r="L295" s="7">
        <f t="shared" si="27"/>
        <v>42070.204861111109</v>
      </c>
      <c r="M295" t="b">
        <v>0</v>
      </c>
      <c r="N295">
        <v>20</v>
      </c>
      <c r="O295" t="b">
        <v>1</v>
      </c>
      <c r="P295" t="s">
        <v>8271</v>
      </c>
      <c r="Q295">
        <f t="shared" si="28"/>
        <v>218</v>
      </c>
      <c r="R295" s="12">
        <f t="shared" si="29"/>
        <v>54.5</v>
      </c>
      <c r="S295" t="s">
        <v>8317</v>
      </c>
      <c r="T295" t="s">
        <v>8318</v>
      </c>
    </row>
    <row r="296" spans="1:20" ht="90" hidden="1">
      <c r="A296">
        <v>294</v>
      </c>
      <c r="B296" s="2" t="s">
        <v>295</v>
      </c>
      <c r="C296" s="2" t="s">
        <v>4404</v>
      </c>
      <c r="D296">
        <v>500</v>
      </c>
      <c r="E296">
        <v>1105</v>
      </c>
      <c r="F296" t="s">
        <v>8219</v>
      </c>
      <c r="G296" t="s">
        <v>8224</v>
      </c>
      <c r="H296" t="s">
        <v>8246</v>
      </c>
      <c r="I296">
        <v>1431481037</v>
      </c>
      <c r="J296" s="7">
        <f t="shared" si="26"/>
        <v>42107.067557870367</v>
      </c>
      <c r="K296">
        <v>1428889037</v>
      </c>
      <c r="L296" s="7">
        <f t="shared" si="27"/>
        <v>42137.067557870367</v>
      </c>
      <c r="M296" t="b">
        <v>0</v>
      </c>
      <c r="N296">
        <v>18</v>
      </c>
      <c r="O296" t="b">
        <v>1</v>
      </c>
      <c r="P296" t="s">
        <v>8271</v>
      </c>
      <c r="Q296">
        <f t="shared" si="28"/>
        <v>221</v>
      </c>
      <c r="R296" s="12">
        <f t="shared" si="29"/>
        <v>61.39</v>
      </c>
      <c r="S296" t="s">
        <v>8317</v>
      </c>
      <c r="T296" t="s">
        <v>8318</v>
      </c>
    </row>
    <row r="297" spans="1:20" ht="60" hidden="1">
      <c r="A297">
        <v>295</v>
      </c>
      <c r="B297" s="2" t="s">
        <v>296</v>
      </c>
      <c r="C297" s="2" t="s">
        <v>4405</v>
      </c>
      <c r="D297">
        <v>500</v>
      </c>
      <c r="E297">
        <v>1115</v>
      </c>
      <c r="F297" t="s">
        <v>8219</v>
      </c>
      <c r="G297" t="s">
        <v>8224</v>
      </c>
      <c r="H297" t="s">
        <v>8246</v>
      </c>
      <c r="I297">
        <v>1407536880</v>
      </c>
      <c r="J297" s="7">
        <f t="shared" si="26"/>
        <v>41830.545694444445</v>
      </c>
      <c r="K297">
        <v>1404997548</v>
      </c>
      <c r="L297" s="7">
        <f t="shared" si="27"/>
        <v>41859.936111111114</v>
      </c>
      <c r="M297" t="b">
        <v>0</v>
      </c>
      <c r="N297">
        <v>18</v>
      </c>
      <c r="O297" t="b">
        <v>1</v>
      </c>
      <c r="P297" t="s">
        <v>8271</v>
      </c>
      <c r="Q297">
        <f t="shared" si="28"/>
        <v>223</v>
      </c>
      <c r="R297" s="12">
        <f t="shared" si="29"/>
        <v>61.94</v>
      </c>
      <c r="S297" t="s">
        <v>8317</v>
      </c>
      <c r="T297" t="s">
        <v>8318</v>
      </c>
    </row>
    <row r="298" spans="1:20" ht="45" hidden="1">
      <c r="A298">
        <v>296</v>
      </c>
      <c r="B298" s="2" t="s">
        <v>297</v>
      </c>
      <c r="C298" s="2" t="s">
        <v>4406</v>
      </c>
      <c r="D298">
        <v>500</v>
      </c>
      <c r="E298">
        <v>500</v>
      </c>
      <c r="F298" t="s">
        <v>8219</v>
      </c>
      <c r="G298" t="s">
        <v>8225</v>
      </c>
      <c r="H298" t="s">
        <v>8247</v>
      </c>
      <c r="I298">
        <v>1462565855</v>
      </c>
      <c r="J298" s="7">
        <f t="shared" si="26"/>
        <v>42446.845543981486</v>
      </c>
      <c r="K298">
        <v>1458245855</v>
      </c>
      <c r="L298" s="7">
        <f t="shared" si="27"/>
        <v>42496.845543981486</v>
      </c>
      <c r="M298" t="b">
        <v>0</v>
      </c>
      <c r="N298">
        <v>12</v>
      </c>
      <c r="O298" t="b">
        <v>1</v>
      </c>
      <c r="P298" t="s">
        <v>8271</v>
      </c>
      <c r="Q298">
        <f t="shared" si="28"/>
        <v>100</v>
      </c>
      <c r="R298" s="12">
        <f t="shared" si="29"/>
        <v>41.67</v>
      </c>
      <c r="S298" t="s">
        <v>8317</v>
      </c>
      <c r="T298" t="s">
        <v>8318</v>
      </c>
    </row>
    <row r="299" spans="1:20" ht="60" hidden="1">
      <c r="A299">
        <v>297</v>
      </c>
      <c r="B299" s="2" t="s">
        <v>298</v>
      </c>
      <c r="C299" s="2" t="s">
        <v>4407</v>
      </c>
      <c r="D299">
        <v>500</v>
      </c>
      <c r="E299">
        <v>920</v>
      </c>
      <c r="F299" t="s">
        <v>8219</v>
      </c>
      <c r="G299" t="s">
        <v>8225</v>
      </c>
      <c r="H299" t="s">
        <v>8247</v>
      </c>
      <c r="I299">
        <v>1433009400</v>
      </c>
      <c r="J299" s="7">
        <f t="shared" si="26"/>
        <v>42140.712314814817</v>
      </c>
      <c r="K299">
        <v>1431795944</v>
      </c>
      <c r="L299" s="7">
        <f t="shared" si="27"/>
        <v>42154.756944444445</v>
      </c>
      <c r="M299" t="b">
        <v>0</v>
      </c>
      <c r="N299">
        <v>38</v>
      </c>
      <c r="O299" t="b">
        <v>1</v>
      </c>
      <c r="P299" t="s">
        <v>8271</v>
      </c>
      <c r="Q299">
        <f t="shared" si="28"/>
        <v>184</v>
      </c>
      <c r="R299" s="12">
        <f t="shared" si="29"/>
        <v>24.21</v>
      </c>
      <c r="S299" t="s">
        <v>8317</v>
      </c>
      <c r="T299" t="s">
        <v>8318</v>
      </c>
    </row>
    <row r="300" spans="1:20" ht="30" hidden="1">
      <c r="A300">
        <v>298</v>
      </c>
      <c r="B300" s="2" t="s">
        <v>299</v>
      </c>
      <c r="C300" s="2" t="s">
        <v>4408</v>
      </c>
      <c r="D300">
        <v>500</v>
      </c>
      <c r="E300">
        <v>610</v>
      </c>
      <c r="F300" t="s">
        <v>8219</v>
      </c>
      <c r="G300" t="s">
        <v>8224</v>
      </c>
      <c r="H300" t="s">
        <v>8246</v>
      </c>
      <c r="I300">
        <v>1434542702</v>
      </c>
      <c r="J300" s="7">
        <f t="shared" si="26"/>
        <v>42152.503495370373</v>
      </c>
      <c r="K300">
        <v>1432814702</v>
      </c>
      <c r="L300" s="7">
        <f t="shared" si="27"/>
        <v>42172.503495370373</v>
      </c>
      <c r="M300" t="b">
        <v>0</v>
      </c>
      <c r="N300">
        <v>3</v>
      </c>
      <c r="O300" t="b">
        <v>1</v>
      </c>
      <c r="P300" t="s">
        <v>8271</v>
      </c>
      <c r="Q300">
        <f t="shared" si="28"/>
        <v>122</v>
      </c>
      <c r="R300" s="12">
        <f t="shared" si="29"/>
        <v>203.33</v>
      </c>
      <c r="S300" t="s">
        <v>8317</v>
      </c>
      <c r="T300" t="s">
        <v>8318</v>
      </c>
    </row>
    <row r="301" spans="1:20" ht="60" hidden="1">
      <c r="A301">
        <v>299</v>
      </c>
      <c r="B301" s="2" t="s">
        <v>300</v>
      </c>
      <c r="C301" s="2" t="s">
        <v>4409</v>
      </c>
      <c r="D301">
        <v>500</v>
      </c>
      <c r="E301">
        <v>1055</v>
      </c>
      <c r="F301" t="s">
        <v>8219</v>
      </c>
      <c r="G301" t="s">
        <v>8224</v>
      </c>
      <c r="H301" t="s">
        <v>8246</v>
      </c>
      <c r="I301">
        <v>1405727304</v>
      </c>
      <c r="J301" s="7">
        <f t="shared" si="26"/>
        <v>41808.991944444446</v>
      </c>
      <c r="K301">
        <v>1403135304</v>
      </c>
      <c r="L301" s="7">
        <f t="shared" si="27"/>
        <v>41838.991944444446</v>
      </c>
      <c r="M301" t="b">
        <v>0</v>
      </c>
      <c r="N301">
        <v>18</v>
      </c>
      <c r="O301" t="b">
        <v>1</v>
      </c>
      <c r="P301" t="s">
        <v>8271</v>
      </c>
      <c r="Q301">
        <f t="shared" si="28"/>
        <v>211</v>
      </c>
      <c r="R301" s="12">
        <f t="shared" si="29"/>
        <v>58.61</v>
      </c>
      <c r="S301" t="s">
        <v>8317</v>
      </c>
      <c r="T301" t="s">
        <v>8318</v>
      </c>
    </row>
    <row r="302" spans="1:20" ht="60" hidden="1">
      <c r="A302">
        <v>300</v>
      </c>
      <c r="B302" s="2" t="s">
        <v>301</v>
      </c>
      <c r="C302" s="2" t="s">
        <v>4410</v>
      </c>
      <c r="D302">
        <v>500</v>
      </c>
      <c r="E302">
        <v>618</v>
      </c>
      <c r="F302" t="s">
        <v>8219</v>
      </c>
      <c r="G302" t="s">
        <v>8225</v>
      </c>
      <c r="H302" t="s">
        <v>8247</v>
      </c>
      <c r="I302">
        <v>1469998680</v>
      </c>
      <c r="J302" s="7">
        <f t="shared" si="26"/>
        <v>42544.814328703709</v>
      </c>
      <c r="K302">
        <v>1466710358</v>
      </c>
      <c r="L302" s="7">
        <f t="shared" si="27"/>
        <v>42582.873611111107</v>
      </c>
      <c r="M302" t="b">
        <v>0</v>
      </c>
      <c r="N302">
        <v>21</v>
      </c>
      <c r="O302" t="b">
        <v>1</v>
      </c>
      <c r="P302" t="s">
        <v>8271</v>
      </c>
      <c r="Q302">
        <f t="shared" si="28"/>
        <v>123.6</v>
      </c>
      <c r="R302" s="12">
        <f t="shared" si="29"/>
        <v>29.43</v>
      </c>
      <c r="S302" t="s">
        <v>8317</v>
      </c>
      <c r="T302" t="s">
        <v>8318</v>
      </c>
    </row>
    <row r="303" spans="1:20" ht="45" hidden="1">
      <c r="A303">
        <v>301</v>
      </c>
      <c r="B303" s="2" t="s">
        <v>302</v>
      </c>
      <c r="C303" s="2" t="s">
        <v>4411</v>
      </c>
      <c r="D303">
        <v>500</v>
      </c>
      <c r="E303">
        <v>650</v>
      </c>
      <c r="F303" t="s">
        <v>8219</v>
      </c>
      <c r="G303" t="s">
        <v>8224</v>
      </c>
      <c r="H303" t="s">
        <v>8246</v>
      </c>
      <c r="I303">
        <v>1425099540</v>
      </c>
      <c r="J303" s="7">
        <f t="shared" si="26"/>
        <v>42053.733078703706</v>
      </c>
      <c r="K303">
        <v>1424280938</v>
      </c>
      <c r="L303" s="7">
        <f t="shared" si="27"/>
        <v>42063.207638888889</v>
      </c>
      <c r="M303" t="b">
        <v>0</v>
      </c>
      <c r="N303">
        <v>14</v>
      </c>
      <c r="O303" t="b">
        <v>1</v>
      </c>
      <c r="P303" t="s">
        <v>8271</v>
      </c>
      <c r="Q303">
        <f t="shared" si="28"/>
        <v>130</v>
      </c>
      <c r="R303" s="12">
        <f t="shared" si="29"/>
        <v>46.43</v>
      </c>
      <c r="S303" t="s">
        <v>8317</v>
      </c>
      <c r="T303" t="s">
        <v>8318</v>
      </c>
    </row>
    <row r="304" spans="1:20" ht="60" hidden="1">
      <c r="A304">
        <v>302</v>
      </c>
      <c r="B304" s="2" t="s">
        <v>303</v>
      </c>
      <c r="C304" s="2" t="s">
        <v>4412</v>
      </c>
      <c r="D304">
        <v>500</v>
      </c>
      <c r="E304">
        <v>760</v>
      </c>
      <c r="F304" t="s">
        <v>8219</v>
      </c>
      <c r="G304" t="s">
        <v>8225</v>
      </c>
      <c r="H304" t="s">
        <v>8247</v>
      </c>
      <c r="I304">
        <v>1427990071</v>
      </c>
      <c r="J304" s="7">
        <f t="shared" si="26"/>
        <v>42036.704525462963</v>
      </c>
      <c r="K304">
        <v>1422809671</v>
      </c>
      <c r="L304" s="7">
        <f t="shared" si="27"/>
        <v>42096.662858796291</v>
      </c>
      <c r="M304" t="b">
        <v>0</v>
      </c>
      <c r="N304">
        <v>39</v>
      </c>
      <c r="O304" t="b">
        <v>1</v>
      </c>
      <c r="P304" t="s">
        <v>8271</v>
      </c>
      <c r="Q304">
        <f t="shared" si="28"/>
        <v>152</v>
      </c>
      <c r="R304" s="12">
        <f t="shared" si="29"/>
        <v>19.489999999999998</v>
      </c>
      <c r="S304" t="s">
        <v>8317</v>
      </c>
      <c r="T304" t="s">
        <v>8318</v>
      </c>
    </row>
    <row r="305" spans="1:20" ht="45" hidden="1">
      <c r="A305">
        <v>303</v>
      </c>
      <c r="B305" s="2" t="s">
        <v>304</v>
      </c>
      <c r="C305" s="2" t="s">
        <v>4413</v>
      </c>
      <c r="D305">
        <v>500</v>
      </c>
      <c r="E305">
        <v>631</v>
      </c>
      <c r="F305" t="s">
        <v>8219</v>
      </c>
      <c r="G305" t="s">
        <v>8225</v>
      </c>
      <c r="H305" t="s">
        <v>8247</v>
      </c>
      <c r="I305">
        <v>1463743860</v>
      </c>
      <c r="J305" s="7">
        <f t="shared" si="26"/>
        <v>42480.479861111111</v>
      </c>
      <c r="K305">
        <v>1461151860</v>
      </c>
      <c r="L305" s="7">
        <f t="shared" si="27"/>
        <v>42510.479861111111</v>
      </c>
      <c r="M305" t="b">
        <v>0</v>
      </c>
      <c r="N305">
        <v>36</v>
      </c>
      <c r="O305" t="b">
        <v>1</v>
      </c>
      <c r="P305" t="s">
        <v>8271</v>
      </c>
      <c r="Q305">
        <f t="shared" si="28"/>
        <v>126.2</v>
      </c>
      <c r="R305" s="12">
        <f t="shared" si="29"/>
        <v>17.53</v>
      </c>
      <c r="S305" t="s">
        <v>8317</v>
      </c>
      <c r="T305" t="s">
        <v>8318</v>
      </c>
    </row>
    <row r="306" spans="1:20" ht="30" hidden="1">
      <c r="A306">
        <v>304</v>
      </c>
      <c r="B306" s="2" t="s">
        <v>305</v>
      </c>
      <c r="C306" s="2" t="s">
        <v>4414</v>
      </c>
      <c r="D306">
        <v>500</v>
      </c>
      <c r="E306">
        <v>950</v>
      </c>
      <c r="F306" t="s">
        <v>8219</v>
      </c>
      <c r="G306" t="s">
        <v>8225</v>
      </c>
      <c r="H306" t="s">
        <v>8247</v>
      </c>
      <c r="I306">
        <v>1408106352</v>
      </c>
      <c r="J306" s="7">
        <f t="shared" si="26"/>
        <v>41852.527222222219</v>
      </c>
      <c r="K306">
        <v>1406896752</v>
      </c>
      <c r="L306" s="7">
        <f t="shared" si="27"/>
        <v>41866.527222222219</v>
      </c>
      <c r="M306" t="b">
        <v>0</v>
      </c>
      <c r="N306">
        <v>19</v>
      </c>
      <c r="O306" t="b">
        <v>1</v>
      </c>
      <c r="P306" t="s">
        <v>8271</v>
      </c>
      <c r="Q306">
        <f t="shared" si="28"/>
        <v>190</v>
      </c>
      <c r="R306" s="12">
        <f t="shared" si="29"/>
        <v>50</v>
      </c>
      <c r="S306" t="s">
        <v>8317</v>
      </c>
      <c r="T306" t="s">
        <v>8318</v>
      </c>
    </row>
    <row r="307" spans="1:20" ht="45" hidden="1">
      <c r="A307">
        <v>305</v>
      </c>
      <c r="B307" s="2" t="s">
        <v>306</v>
      </c>
      <c r="C307" s="2" t="s">
        <v>4415</v>
      </c>
      <c r="D307">
        <v>500</v>
      </c>
      <c r="E307">
        <v>695</v>
      </c>
      <c r="F307" t="s">
        <v>8219</v>
      </c>
      <c r="G307" t="s">
        <v>8224</v>
      </c>
      <c r="H307" t="s">
        <v>8246</v>
      </c>
      <c r="I307">
        <v>1477710000</v>
      </c>
      <c r="J307" s="7">
        <f t="shared" si="26"/>
        <v>42643.632858796293</v>
      </c>
      <c r="K307">
        <v>1475248279</v>
      </c>
      <c r="L307" s="7">
        <f t="shared" si="27"/>
        <v>42672.125</v>
      </c>
      <c r="M307" t="b">
        <v>0</v>
      </c>
      <c r="N307">
        <v>12</v>
      </c>
      <c r="O307" t="b">
        <v>1</v>
      </c>
      <c r="P307" t="s">
        <v>8271</v>
      </c>
      <c r="Q307">
        <f t="shared" si="28"/>
        <v>139</v>
      </c>
      <c r="R307" s="12">
        <f t="shared" si="29"/>
        <v>57.92</v>
      </c>
      <c r="S307" t="s">
        <v>8317</v>
      </c>
      <c r="T307" t="s">
        <v>8318</v>
      </c>
    </row>
    <row r="308" spans="1:20" ht="30" hidden="1">
      <c r="A308">
        <v>306</v>
      </c>
      <c r="B308" s="2" t="s">
        <v>307</v>
      </c>
      <c r="C308" s="2" t="s">
        <v>4416</v>
      </c>
      <c r="D308">
        <v>500</v>
      </c>
      <c r="E308">
        <v>1073</v>
      </c>
      <c r="F308" t="s">
        <v>8219</v>
      </c>
      <c r="G308" t="s">
        <v>8225</v>
      </c>
      <c r="H308" t="s">
        <v>8247</v>
      </c>
      <c r="I308">
        <v>1409515200</v>
      </c>
      <c r="J308" s="7">
        <f t="shared" si="26"/>
        <v>41841.820486111108</v>
      </c>
      <c r="K308">
        <v>1405971690</v>
      </c>
      <c r="L308" s="7">
        <f t="shared" si="27"/>
        <v>41882.833333333336</v>
      </c>
      <c r="M308" t="b">
        <v>0</v>
      </c>
      <c r="N308">
        <v>30</v>
      </c>
      <c r="O308" t="b">
        <v>1</v>
      </c>
      <c r="P308" t="s">
        <v>8271</v>
      </c>
      <c r="Q308">
        <f t="shared" si="28"/>
        <v>214.6</v>
      </c>
      <c r="R308" s="12">
        <f t="shared" si="29"/>
        <v>35.770000000000003</v>
      </c>
      <c r="S308" t="s">
        <v>8317</v>
      </c>
      <c r="T308" t="s">
        <v>8318</v>
      </c>
    </row>
    <row r="309" spans="1:20" hidden="1">
      <c r="A309">
        <v>307</v>
      </c>
      <c r="B309" s="2" t="s">
        <v>308</v>
      </c>
      <c r="C309" s="2" t="s">
        <v>4417</v>
      </c>
      <c r="D309">
        <v>500</v>
      </c>
      <c r="E309">
        <v>791</v>
      </c>
      <c r="F309" t="s">
        <v>8219</v>
      </c>
      <c r="G309" t="s">
        <v>8224</v>
      </c>
      <c r="H309" t="s">
        <v>8246</v>
      </c>
      <c r="I309">
        <v>1431928784</v>
      </c>
      <c r="J309" s="7">
        <f t="shared" si="26"/>
        <v>42121.249814814815</v>
      </c>
      <c r="K309">
        <v>1430114384</v>
      </c>
      <c r="L309" s="7">
        <f t="shared" si="27"/>
        <v>42142.249814814815</v>
      </c>
      <c r="M309" t="b">
        <v>0</v>
      </c>
      <c r="N309">
        <v>10</v>
      </c>
      <c r="O309" t="b">
        <v>1</v>
      </c>
      <c r="P309" t="s">
        <v>8271</v>
      </c>
      <c r="Q309">
        <f t="shared" si="28"/>
        <v>158.19999999999999</v>
      </c>
      <c r="R309" s="12">
        <f t="shared" si="29"/>
        <v>79.099999999999994</v>
      </c>
      <c r="S309" t="s">
        <v>8317</v>
      </c>
      <c r="T309" t="s">
        <v>8318</v>
      </c>
    </row>
    <row r="310" spans="1:20" ht="60" hidden="1">
      <c r="A310">
        <v>308</v>
      </c>
      <c r="B310" s="2" t="s">
        <v>309</v>
      </c>
      <c r="C310" s="2" t="s">
        <v>4418</v>
      </c>
      <c r="D310">
        <v>500</v>
      </c>
      <c r="E310">
        <v>550</v>
      </c>
      <c r="F310" t="s">
        <v>8219</v>
      </c>
      <c r="G310" t="s">
        <v>8224</v>
      </c>
      <c r="H310" t="s">
        <v>8246</v>
      </c>
      <c r="I310">
        <v>1422853140</v>
      </c>
      <c r="J310" s="7">
        <f t="shared" si="26"/>
        <v>42020.846666666665</v>
      </c>
      <c r="K310">
        <v>1421439552</v>
      </c>
      <c r="L310" s="7">
        <f t="shared" si="27"/>
        <v>42037.207638888889</v>
      </c>
      <c r="M310" t="b">
        <v>0</v>
      </c>
      <c r="N310">
        <v>10</v>
      </c>
      <c r="O310" t="b">
        <v>1</v>
      </c>
      <c r="P310" t="s">
        <v>8271</v>
      </c>
      <c r="Q310">
        <f t="shared" si="28"/>
        <v>110</v>
      </c>
      <c r="R310" s="12">
        <f t="shared" si="29"/>
        <v>55</v>
      </c>
      <c r="S310" t="s">
        <v>8317</v>
      </c>
      <c r="T310" t="s">
        <v>8318</v>
      </c>
    </row>
    <row r="311" spans="1:20" ht="60" hidden="1">
      <c r="A311">
        <v>309</v>
      </c>
      <c r="B311" s="2" t="s">
        <v>310</v>
      </c>
      <c r="C311" s="2" t="s">
        <v>4419</v>
      </c>
      <c r="D311">
        <v>500</v>
      </c>
      <c r="E311">
        <v>530</v>
      </c>
      <c r="F311" t="s">
        <v>8219</v>
      </c>
      <c r="G311" t="s">
        <v>8224</v>
      </c>
      <c r="H311" t="s">
        <v>8246</v>
      </c>
      <c r="I311">
        <v>1439136000</v>
      </c>
      <c r="J311" s="7">
        <f t="shared" si="26"/>
        <v>42214.6956712963</v>
      </c>
      <c r="K311">
        <v>1438188106</v>
      </c>
      <c r="L311" s="7">
        <f t="shared" si="27"/>
        <v>42225.666666666672</v>
      </c>
      <c r="M311" t="b">
        <v>0</v>
      </c>
      <c r="N311">
        <v>7</v>
      </c>
      <c r="O311" t="b">
        <v>1</v>
      </c>
      <c r="P311" t="s">
        <v>8271</v>
      </c>
      <c r="Q311">
        <f t="shared" si="28"/>
        <v>106</v>
      </c>
      <c r="R311" s="12">
        <f t="shared" si="29"/>
        <v>75.709999999999994</v>
      </c>
      <c r="S311" t="s">
        <v>8317</v>
      </c>
      <c r="T311" t="s">
        <v>8318</v>
      </c>
    </row>
    <row r="312" spans="1:20" ht="45" hidden="1">
      <c r="A312">
        <v>310</v>
      </c>
      <c r="B312" s="2" t="s">
        <v>311</v>
      </c>
      <c r="C312" s="2" t="s">
        <v>4420</v>
      </c>
      <c r="D312">
        <v>500</v>
      </c>
      <c r="E312">
        <v>660</v>
      </c>
      <c r="F312" t="s">
        <v>8219</v>
      </c>
      <c r="G312" t="s">
        <v>8224</v>
      </c>
      <c r="H312" t="s">
        <v>8246</v>
      </c>
      <c r="I312">
        <v>1436749200</v>
      </c>
      <c r="J312" s="7">
        <f t="shared" si="26"/>
        <v>42177.761782407411</v>
      </c>
      <c r="K312">
        <v>1434997018</v>
      </c>
      <c r="L312" s="7">
        <f t="shared" si="27"/>
        <v>42198.041666666672</v>
      </c>
      <c r="M312" t="b">
        <v>0</v>
      </c>
      <c r="N312">
        <v>18</v>
      </c>
      <c r="O312" t="b">
        <v>1</v>
      </c>
      <c r="P312" t="s">
        <v>8271</v>
      </c>
      <c r="Q312">
        <f t="shared" si="28"/>
        <v>132</v>
      </c>
      <c r="R312" s="12">
        <f t="shared" si="29"/>
        <v>36.67</v>
      </c>
      <c r="S312" t="s">
        <v>8317</v>
      </c>
      <c r="T312" t="s">
        <v>8318</v>
      </c>
    </row>
    <row r="313" spans="1:20" ht="45" hidden="1">
      <c r="A313">
        <v>311</v>
      </c>
      <c r="B313" s="2" t="s">
        <v>312</v>
      </c>
      <c r="C313" s="2" t="s">
        <v>4421</v>
      </c>
      <c r="D313">
        <v>500</v>
      </c>
      <c r="E313">
        <v>631</v>
      </c>
      <c r="F313" t="s">
        <v>8219</v>
      </c>
      <c r="G313" t="s">
        <v>8224</v>
      </c>
      <c r="H313" t="s">
        <v>8246</v>
      </c>
      <c r="I313">
        <v>1447269367</v>
      </c>
      <c r="J313" s="7">
        <f t="shared" si="26"/>
        <v>42289.761192129634</v>
      </c>
      <c r="K313">
        <v>1444673767</v>
      </c>
      <c r="L313" s="7">
        <f t="shared" si="27"/>
        <v>42319.802858796291</v>
      </c>
      <c r="M313" t="b">
        <v>0</v>
      </c>
      <c r="N313">
        <v>8</v>
      </c>
      <c r="O313" t="b">
        <v>1</v>
      </c>
      <c r="P313" t="s">
        <v>8271</v>
      </c>
      <c r="Q313">
        <f t="shared" si="28"/>
        <v>126.2</v>
      </c>
      <c r="R313" s="12">
        <f t="shared" si="29"/>
        <v>78.88</v>
      </c>
      <c r="S313" t="s">
        <v>8317</v>
      </c>
      <c r="T313" t="s">
        <v>8318</v>
      </c>
    </row>
    <row r="314" spans="1:20" ht="60" hidden="1">
      <c r="A314">
        <v>312</v>
      </c>
      <c r="B314" s="2" t="s">
        <v>313</v>
      </c>
      <c r="C314" s="2" t="s">
        <v>4422</v>
      </c>
      <c r="D314">
        <v>500</v>
      </c>
      <c r="E314">
        <v>527.45000000000005</v>
      </c>
      <c r="F314" t="s">
        <v>8219</v>
      </c>
      <c r="G314" t="s">
        <v>8225</v>
      </c>
      <c r="H314" t="s">
        <v>8247</v>
      </c>
      <c r="I314">
        <v>1470078000</v>
      </c>
      <c r="J314" s="7">
        <f t="shared" si="26"/>
        <v>42555.671944444446</v>
      </c>
      <c r="K314">
        <v>1467648456</v>
      </c>
      <c r="L314" s="7">
        <f t="shared" si="27"/>
        <v>42583.791666666672</v>
      </c>
      <c r="M314" t="b">
        <v>0</v>
      </c>
      <c r="N314">
        <v>25</v>
      </c>
      <c r="O314" t="b">
        <v>1</v>
      </c>
      <c r="P314" t="s">
        <v>8271</v>
      </c>
      <c r="Q314">
        <f t="shared" si="28"/>
        <v>105.49</v>
      </c>
      <c r="R314" s="12">
        <f t="shared" si="29"/>
        <v>21.1</v>
      </c>
      <c r="S314" t="s">
        <v>8317</v>
      </c>
      <c r="T314" t="s">
        <v>8318</v>
      </c>
    </row>
    <row r="315" spans="1:20" ht="60" hidden="1">
      <c r="A315">
        <v>313</v>
      </c>
      <c r="B315" s="2" t="s">
        <v>314</v>
      </c>
      <c r="C315" s="2" t="s">
        <v>4423</v>
      </c>
      <c r="D315">
        <v>500</v>
      </c>
      <c r="E315">
        <v>500</v>
      </c>
      <c r="F315" t="s">
        <v>8219</v>
      </c>
      <c r="G315" t="s">
        <v>8225</v>
      </c>
      <c r="H315" t="s">
        <v>8247</v>
      </c>
      <c r="I315">
        <v>1434894082</v>
      </c>
      <c r="J315" s="7">
        <f t="shared" si="26"/>
        <v>42146.570393518516</v>
      </c>
      <c r="K315">
        <v>1432302082</v>
      </c>
      <c r="L315" s="7">
        <f t="shared" si="27"/>
        <v>42176.570393518516</v>
      </c>
      <c r="M315" t="b">
        <v>0</v>
      </c>
      <c r="N315">
        <v>9</v>
      </c>
      <c r="O315" t="b">
        <v>1</v>
      </c>
      <c r="P315" t="s">
        <v>8271</v>
      </c>
      <c r="Q315">
        <f t="shared" si="28"/>
        <v>100</v>
      </c>
      <c r="R315" s="12">
        <f t="shared" si="29"/>
        <v>55.56</v>
      </c>
      <c r="S315" t="s">
        <v>8317</v>
      </c>
      <c r="T315" t="s">
        <v>8318</v>
      </c>
    </row>
    <row r="316" spans="1:20" ht="60" hidden="1">
      <c r="A316">
        <v>314</v>
      </c>
      <c r="B316" s="2" t="s">
        <v>315</v>
      </c>
      <c r="C316" s="2" t="s">
        <v>4424</v>
      </c>
      <c r="D316">
        <v>500</v>
      </c>
      <c r="E316">
        <v>500</v>
      </c>
      <c r="F316" t="s">
        <v>8219</v>
      </c>
      <c r="G316" t="s">
        <v>8225</v>
      </c>
      <c r="H316" t="s">
        <v>8247</v>
      </c>
      <c r="I316">
        <v>1459444656</v>
      </c>
      <c r="J316" s="7">
        <f t="shared" si="26"/>
        <v>42430.762222222227</v>
      </c>
      <c r="K316">
        <v>1456856256</v>
      </c>
      <c r="L316" s="7">
        <f t="shared" si="27"/>
        <v>42460.720555555556</v>
      </c>
      <c r="M316" t="b">
        <v>0</v>
      </c>
      <c r="N316">
        <v>14</v>
      </c>
      <c r="O316" t="b">
        <v>1</v>
      </c>
      <c r="P316" t="s">
        <v>8271</v>
      </c>
      <c r="Q316">
        <f t="shared" si="28"/>
        <v>100</v>
      </c>
      <c r="R316" s="12">
        <f t="shared" si="29"/>
        <v>35.71</v>
      </c>
      <c r="S316" t="s">
        <v>8317</v>
      </c>
      <c r="T316" t="s">
        <v>8318</v>
      </c>
    </row>
    <row r="317" spans="1:20" ht="45" hidden="1">
      <c r="A317">
        <v>315</v>
      </c>
      <c r="B317" s="2" t="s">
        <v>316</v>
      </c>
      <c r="C317" s="2" t="s">
        <v>4425</v>
      </c>
      <c r="D317">
        <v>500</v>
      </c>
      <c r="E317">
        <v>633</v>
      </c>
      <c r="F317" t="s">
        <v>8219</v>
      </c>
      <c r="G317" t="s">
        <v>8225</v>
      </c>
      <c r="H317" t="s">
        <v>8247</v>
      </c>
      <c r="I317">
        <v>1467054000</v>
      </c>
      <c r="J317" s="7">
        <f t="shared" si="26"/>
        <v>42503.539976851855</v>
      </c>
      <c r="K317">
        <v>1463144254</v>
      </c>
      <c r="L317" s="7">
        <f t="shared" si="27"/>
        <v>42548.791666666672</v>
      </c>
      <c r="M317" t="b">
        <v>0</v>
      </c>
      <c r="N317">
        <v>28</v>
      </c>
      <c r="O317" t="b">
        <v>1</v>
      </c>
      <c r="P317" t="s">
        <v>8271</v>
      </c>
      <c r="Q317">
        <f t="shared" si="28"/>
        <v>126.6</v>
      </c>
      <c r="R317" s="12">
        <f t="shared" si="29"/>
        <v>22.61</v>
      </c>
      <c r="S317" t="s">
        <v>8317</v>
      </c>
      <c r="T317" t="s">
        <v>8318</v>
      </c>
    </row>
    <row r="318" spans="1:20" ht="45" hidden="1">
      <c r="A318">
        <v>316</v>
      </c>
      <c r="B318" s="2" t="s">
        <v>317</v>
      </c>
      <c r="C318" s="2" t="s">
        <v>4426</v>
      </c>
      <c r="D318">
        <v>500</v>
      </c>
      <c r="E318">
        <v>1010</v>
      </c>
      <c r="F318" t="s">
        <v>8219</v>
      </c>
      <c r="G318" t="s">
        <v>8224</v>
      </c>
      <c r="H318" t="s">
        <v>8246</v>
      </c>
      <c r="I318">
        <v>1440892800</v>
      </c>
      <c r="J318" s="7">
        <f t="shared" si="26"/>
        <v>42220.79487268519</v>
      </c>
      <c r="K318">
        <v>1438715077</v>
      </c>
      <c r="L318" s="7">
        <f t="shared" si="27"/>
        <v>42246</v>
      </c>
      <c r="M318" t="b">
        <v>0</v>
      </c>
      <c r="N318">
        <v>17</v>
      </c>
      <c r="O318" t="b">
        <v>1</v>
      </c>
      <c r="P318" t="s">
        <v>8271</v>
      </c>
      <c r="Q318">
        <f t="shared" si="28"/>
        <v>202</v>
      </c>
      <c r="R318" s="12">
        <f t="shared" si="29"/>
        <v>59.41</v>
      </c>
      <c r="S318" t="s">
        <v>8317</v>
      </c>
      <c r="T318" t="s">
        <v>8318</v>
      </c>
    </row>
    <row r="319" spans="1:20" ht="45" hidden="1">
      <c r="A319">
        <v>317</v>
      </c>
      <c r="B319" s="2" t="s">
        <v>318</v>
      </c>
      <c r="C319" s="2" t="s">
        <v>4427</v>
      </c>
      <c r="D319">
        <v>500</v>
      </c>
      <c r="E319">
        <v>500</v>
      </c>
      <c r="F319" t="s">
        <v>8219</v>
      </c>
      <c r="G319" t="s">
        <v>8225</v>
      </c>
      <c r="H319" t="s">
        <v>8247</v>
      </c>
      <c r="I319">
        <v>1454412584</v>
      </c>
      <c r="J319" s="7">
        <f t="shared" si="26"/>
        <v>42381.478981481487</v>
      </c>
      <c r="K319">
        <v>1452598184</v>
      </c>
      <c r="L319" s="7">
        <f t="shared" si="27"/>
        <v>42402.478981481487</v>
      </c>
      <c r="M319" t="b">
        <v>0</v>
      </c>
      <c r="N319">
        <v>17</v>
      </c>
      <c r="O319" t="b">
        <v>1</v>
      </c>
      <c r="P319" t="s">
        <v>8271</v>
      </c>
      <c r="Q319">
        <f t="shared" si="28"/>
        <v>100</v>
      </c>
      <c r="R319" s="12">
        <f t="shared" si="29"/>
        <v>29.41</v>
      </c>
      <c r="S319" t="s">
        <v>8317</v>
      </c>
      <c r="T319" t="s">
        <v>8318</v>
      </c>
    </row>
    <row r="320" spans="1:20" ht="45" hidden="1">
      <c r="A320">
        <v>318</v>
      </c>
      <c r="B320" s="2" t="s">
        <v>319</v>
      </c>
      <c r="C320" s="2" t="s">
        <v>4428</v>
      </c>
      <c r="D320">
        <v>500</v>
      </c>
      <c r="E320">
        <v>520</v>
      </c>
      <c r="F320" t="s">
        <v>8219</v>
      </c>
      <c r="G320" t="s">
        <v>8224</v>
      </c>
      <c r="H320" t="s">
        <v>8246</v>
      </c>
      <c r="I320">
        <v>1407686340</v>
      </c>
      <c r="J320" s="7">
        <f t="shared" si="26"/>
        <v>41828.646319444444</v>
      </c>
      <c r="K320">
        <v>1404833442</v>
      </c>
      <c r="L320" s="7">
        <f t="shared" si="27"/>
        <v>41861.665972222225</v>
      </c>
      <c r="M320" t="b">
        <v>0</v>
      </c>
      <c r="N320">
        <v>9</v>
      </c>
      <c r="O320" t="b">
        <v>1</v>
      </c>
      <c r="P320" t="s">
        <v>8271</v>
      </c>
      <c r="Q320">
        <f t="shared" si="28"/>
        <v>104</v>
      </c>
      <c r="R320" s="12">
        <f t="shared" si="29"/>
        <v>57.78</v>
      </c>
      <c r="S320" t="s">
        <v>8317</v>
      </c>
      <c r="T320" t="s">
        <v>8318</v>
      </c>
    </row>
    <row r="321" spans="1:20" ht="60" hidden="1">
      <c r="A321">
        <v>319</v>
      </c>
      <c r="B321" s="2" t="s">
        <v>320</v>
      </c>
      <c r="C321" s="2" t="s">
        <v>4429</v>
      </c>
      <c r="D321">
        <v>500</v>
      </c>
      <c r="E321">
        <v>606</v>
      </c>
      <c r="F321" t="s">
        <v>8219</v>
      </c>
      <c r="G321" t="s">
        <v>8224</v>
      </c>
      <c r="H321" t="s">
        <v>8246</v>
      </c>
      <c r="I321">
        <v>1412092800</v>
      </c>
      <c r="J321" s="7">
        <f t="shared" si="26"/>
        <v>41882.585648148146</v>
      </c>
      <c r="K321">
        <v>1409493800</v>
      </c>
      <c r="L321" s="7">
        <f t="shared" si="27"/>
        <v>41912.666666666664</v>
      </c>
      <c r="M321" t="b">
        <v>0</v>
      </c>
      <c r="N321">
        <v>18</v>
      </c>
      <c r="O321" t="b">
        <v>1</v>
      </c>
      <c r="P321" t="s">
        <v>8271</v>
      </c>
      <c r="Q321">
        <f t="shared" si="28"/>
        <v>121.2</v>
      </c>
      <c r="R321" s="12">
        <f t="shared" si="29"/>
        <v>33.67</v>
      </c>
      <c r="S321" t="s">
        <v>8317</v>
      </c>
      <c r="T321" t="s">
        <v>8318</v>
      </c>
    </row>
    <row r="322" spans="1:20" ht="60" hidden="1">
      <c r="A322">
        <v>320</v>
      </c>
      <c r="B322" s="2" t="s">
        <v>321</v>
      </c>
      <c r="C322" s="2" t="s">
        <v>4430</v>
      </c>
      <c r="D322">
        <v>500</v>
      </c>
      <c r="E322">
        <v>570</v>
      </c>
      <c r="F322" t="s">
        <v>8219</v>
      </c>
      <c r="G322" t="s">
        <v>8224</v>
      </c>
      <c r="H322" t="s">
        <v>8246</v>
      </c>
      <c r="I322">
        <v>1402848000</v>
      </c>
      <c r="J322" s="7">
        <f t="shared" ref="J322:J385" si="30">(((K322/60)/60)/24)+DATE(1970,1,1)</f>
        <v>41779.724224537036</v>
      </c>
      <c r="K322">
        <v>1400606573</v>
      </c>
      <c r="L322" s="7">
        <f t="shared" ref="L322:L385" si="31">(((I322/60)/60)/24)+DATE(1970,1,1)</f>
        <v>41805.666666666664</v>
      </c>
      <c r="M322" t="b">
        <v>0</v>
      </c>
      <c r="N322">
        <v>21</v>
      </c>
      <c r="O322" t="b">
        <v>1</v>
      </c>
      <c r="P322" t="s">
        <v>8271</v>
      </c>
      <c r="Q322">
        <f t="shared" ref="Q322:Q385" si="32">ROUND(E322/D322*100,2)</f>
        <v>114</v>
      </c>
      <c r="R322" s="12">
        <f t="shared" ref="R322:R385" si="33">IFERROR(ROUND(IFERROR(E322/N322,""),2),"No pledges")</f>
        <v>27.14</v>
      </c>
      <c r="S322" t="s">
        <v>8317</v>
      </c>
      <c r="T322" t="s">
        <v>8318</v>
      </c>
    </row>
    <row r="323" spans="1:20" ht="45" hidden="1">
      <c r="A323">
        <v>321</v>
      </c>
      <c r="B323" s="2" t="s">
        <v>322</v>
      </c>
      <c r="C323" s="2" t="s">
        <v>4431</v>
      </c>
      <c r="D323">
        <v>500</v>
      </c>
      <c r="E323">
        <v>1197</v>
      </c>
      <c r="F323" t="s">
        <v>8219</v>
      </c>
      <c r="G323" t="s">
        <v>8225</v>
      </c>
      <c r="H323" t="s">
        <v>8247</v>
      </c>
      <c r="I323">
        <v>1425057075</v>
      </c>
      <c r="J323" s="7">
        <f t="shared" si="30"/>
        <v>42032.716145833328</v>
      </c>
      <c r="K323">
        <v>1422465075</v>
      </c>
      <c r="L323" s="7">
        <f t="shared" si="31"/>
        <v>42062.716145833328</v>
      </c>
      <c r="M323" t="b">
        <v>0</v>
      </c>
      <c r="N323">
        <v>46</v>
      </c>
      <c r="O323" t="b">
        <v>1</v>
      </c>
      <c r="P323" t="s">
        <v>8271</v>
      </c>
      <c r="Q323">
        <f t="shared" si="32"/>
        <v>239.4</v>
      </c>
      <c r="R323" s="12">
        <f t="shared" si="33"/>
        <v>26.02</v>
      </c>
      <c r="S323" t="s">
        <v>8317</v>
      </c>
      <c r="T323" t="s">
        <v>8318</v>
      </c>
    </row>
    <row r="324" spans="1:20" ht="45" hidden="1">
      <c r="A324">
        <v>322</v>
      </c>
      <c r="B324" s="2" t="s">
        <v>323</v>
      </c>
      <c r="C324" s="2" t="s">
        <v>4432</v>
      </c>
      <c r="D324">
        <v>500</v>
      </c>
      <c r="E324">
        <v>525</v>
      </c>
      <c r="F324" t="s">
        <v>8219</v>
      </c>
      <c r="G324" t="s">
        <v>8224</v>
      </c>
      <c r="H324" t="s">
        <v>8246</v>
      </c>
      <c r="I324">
        <v>1461902340</v>
      </c>
      <c r="J324" s="7">
        <f t="shared" si="30"/>
        <v>42458.127175925925</v>
      </c>
      <c r="K324">
        <v>1459220588</v>
      </c>
      <c r="L324" s="7">
        <f t="shared" si="31"/>
        <v>42489.165972222225</v>
      </c>
      <c r="M324" t="b">
        <v>0</v>
      </c>
      <c r="N324">
        <v>7</v>
      </c>
      <c r="O324" t="b">
        <v>1</v>
      </c>
      <c r="P324" t="s">
        <v>8305</v>
      </c>
      <c r="Q324">
        <f t="shared" si="32"/>
        <v>105</v>
      </c>
      <c r="R324" s="12">
        <f t="shared" si="33"/>
        <v>75</v>
      </c>
      <c r="S324" t="s">
        <v>8317</v>
      </c>
      <c r="T324" t="s">
        <v>8359</v>
      </c>
    </row>
    <row r="325" spans="1:20" ht="60" hidden="1">
      <c r="A325">
        <v>323</v>
      </c>
      <c r="B325" s="2" t="s">
        <v>324</v>
      </c>
      <c r="C325" s="2" t="s">
        <v>4433</v>
      </c>
      <c r="D325">
        <v>500</v>
      </c>
      <c r="E325">
        <v>565</v>
      </c>
      <c r="F325" t="s">
        <v>8219</v>
      </c>
      <c r="G325" t="s">
        <v>8225</v>
      </c>
      <c r="H325" t="s">
        <v>8247</v>
      </c>
      <c r="I325">
        <v>1476651600</v>
      </c>
      <c r="J325" s="7">
        <f t="shared" si="30"/>
        <v>42619.802488425921</v>
      </c>
      <c r="K325">
        <v>1473189335</v>
      </c>
      <c r="L325" s="7">
        <f t="shared" si="31"/>
        <v>42659.875</v>
      </c>
      <c r="M325" t="b">
        <v>0</v>
      </c>
      <c r="N325">
        <v>15</v>
      </c>
      <c r="O325" t="b">
        <v>1</v>
      </c>
      <c r="P325" t="s">
        <v>8305</v>
      </c>
      <c r="Q325">
        <f t="shared" si="32"/>
        <v>113</v>
      </c>
      <c r="R325" s="12">
        <f t="shared" si="33"/>
        <v>37.67</v>
      </c>
      <c r="S325" t="s">
        <v>8317</v>
      </c>
      <c r="T325" t="s">
        <v>8359</v>
      </c>
    </row>
    <row r="326" spans="1:20" ht="45" hidden="1">
      <c r="A326">
        <v>324</v>
      </c>
      <c r="B326" s="2" t="s">
        <v>325</v>
      </c>
      <c r="C326" s="2" t="s">
        <v>4434</v>
      </c>
      <c r="D326">
        <v>500</v>
      </c>
      <c r="E326">
        <v>500</v>
      </c>
      <c r="F326" t="s">
        <v>8219</v>
      </c>
      <c r="G326" t="s">
        <v>8225</v>
      </c>
      <c r="H326" t="s">
        <v>8247</v>
      </c>
      <c r="I326">
        <v>1439247600</v>
      </c>
      <c r="J326" s="7">
        <f t="shared" si="30"/>
        <v>42173.466863425929</v>
      </c>
      <c r="K326">
        <v>1434625937</v>
      </c>
      <c r="L326" s="7">
        <f t="shared" si="31"/>
        <v>42226.958333333328</v>
      </c>
      <c r="M326" t="b">
        <v>0</v>
      </c>
      <c r="N326">
        <v>3</v>
      </c>
      <c r="O326" t="b">
        <v>1</v>
      </c>
      <c r="P326" t="s">
        <v>8305</v>
      </c>
      <c r="Q326">
        <f t="shared" si="32"/>
        <v>100</v>
      </c>
      <c r="R326" s="12">
        <f t="shared" si="33"/>
        <v>166.67</v>
      </c>
      <c r="S326" t="s">
        <v>8317</v>
      </c>
      <c r="T326" t="s">
        <v>8359</v>
      </c>
    </row>
    <row r="327" spans="1:20" ht="45" hidden="1">
      <c r="A327">
        <v>325</v>
      </c>
      <c r="B327" s="2" t="s">
        <v>326</v>
      </c>
      <c r="C327" s="2" t="s">
        <v>4435</v>
      </c>
      <c r="D327">
        <v>500</v>
      </c>
      <c r="E327">
        <v>501</v>
      </c>
      <c r="F327" t="s">
        <v>8219</v>
      </c>
      <c r="G327" t="s">
        <v>8224</v>
      </c>
      <c r="H327" t="s">
        <v>8246</v>
      </c>
      <c r="I327">
        <v>1472676371</v>
      </c>
      <c r="J327" s="7">
        <f t="shared" si="30"/>
        <v>42593.865405092598</v>
      </c>
      <c r="K327">
        <v>1470948371</v>
      </c>
      <c r="L327" s="7">
        <f t="shared" si="31"/>
        <v>42613.865405092598</v>
      </c>
      <c r="M327" t="b">
        <v>0</v>
      </c>
      <c r="N327">
        <v>8</v>
      </c>
      <c r="O327" t="b">
        <v>1</v>
      </c>
      <c r="P327" t="s">
        <v>8271</v>
      </c>
      <c r="Q327">
        <f t="shared" si="32"/>
        <v>100.2</v>
      </c>
      <c r="R327" s="12">
        <f t="shared" si="33"/>
        <v>62.63</v>
      </c>
      <c r="S327" t="s">
        <v>8317</v>
      </c>
      <c r="T327" t="s">
        <v>8318</v>
      </c>
    </row>
    <row r="328" spans="1:20" ht="45" hidden="1">
      <c r="A328">
        <v>326</v>
      </c>
      <c r="B328" s="2" t="s">
        <v>327</v>
      </c>
      <c r="C328" s="2" t="s">
        <v>4436</v>
      </c>
      <c r="D328">
        <v>500</v>
      </c>
      <c r="E328">
        <v>530.11</v>
      </c>
      <c r="F328" t="s">
        <v>8219</v>
      </c>
      <c r="G328" t="s">
        <v>8224</v>
      </c>
      <c r="H328" t="s">
        <v>8246</v>
      </c>
      <c r="I328">
        <v>1415222545</v>
      </c>
      <c r="J328" s="7">
        <f t="shared" si="30"/>
        <v>41927.848900462966</v>
      </c>
      <c r="K328">
        <v>1413404545</v>
      </c>
      <c r="L328" s="7">
        <f t="shared" si="31"/>
        <v>41948.890567129631</v>
      </c>
      <c r="M328" t="b">
        <v>0</v>
      </c>
      <c r="N328">
        <v>9</v>
      </c>
      <c r="O328" t="b">
        <v>1</v>
      </c>
      <c r="P328" t="s">
        <v>8271</v>
      </c>
      <c r="Q328">
        <f t="shared" si="32"/>
        <v>106.02</v>
      </c>
      <c r="R328" s="12">
        <f t="shared" si="33"/>
        <v>58.9</v>
      </c>
      <c r="S328" t="s">
        <v>8317</v>
      </c>
      <c r="T328" t="s">
        <v>8318</v>
      </c>
    </row>
    <row r="329" spans="1:20" ht="60" hidden="1">
      <c r="A329">
        <v>327</v>
      </c>
      <c r="B329" s="2" t="s">
        <v>328</v>
      </c>
      <c r="C329" s="2" t="s">
        <v>4437</v>
      </c>
      <c r="D329">
        <v>550</v>
      </c>
      <c r="E329">
        <v>814</v>
      </c>
      <c r="F329" t="s">
        <v>8219</v>
      </c>
      <c r="G329" t="s">
        <v>8224</v>
      </c>
      <c r="H329" t="s">
        <v>8246</v>
      </c>
      <c r="I329">
        <v>1334610000</v>
      </c>
      <c r="J329" s="7">
        <f t="shared" si="30"/>
        <v>40990.709317129629</v>
      </c>
      <c r="K329">
        <v>1332435685</v>
      </c>
      <c r="L329" s="7">
        <f t="shared" si="31"/>
        <v>41015.875</v>
      </c>
      <c r="M329" t="b">
        <v>0</v>
      </c>
      <c r="N329">
        <v>15</v>
      </c>
      <c r="O329" t="b">
        <v>1</v>
      </c>
      <c r="P329" t="s">
        <v>8274</v>
      </c>
      <c r="Q329">
        <f t="shared" si="32"/>
        <v>148</v>
      </c>
      <c r="R329" s="12">
        <f t="shared" si="33"/>
        <v>54.27</v>
      </c>
      <c r="S329" t="s">
        <v>8322</v>
      </c>
      <c r="T329" t="s">
        <v>8323</v>
      </c>
    </row>
    <row r="330" spans="1:20" ht="45" hidden="1">
      <c r="A330">
        <v>328</v>
      </c>
      <c r="B330" s="2" t="s">
        <v>329</v>
      </c>
      <c r="C330" s="2" t="s">
        <v>4438</v>
      </c>
      <c r="D330">
        <v>550</v>
      </c>
      <c r="E330">
        <v>860</v>
      </c>
      <c r="F330" t="s">
        <v>8219</v>
      </c>
      <c r="G330" t="s">
        <v>8224</v>
      </c>
      <c r="H330" t="s">
        <v>8246</v>
      </c>
      <c r="I330">
        <v>1331621940</v>
      </c>
      <c r="J330" s="7">
        <f t="shared" si="30"/>
        <v>40958.717268518521</v>
      </c>
      <c r="K330">
        <v>1329671572</v>
      </c>
      <c r="L330" s="7">
        <f t="shared" si="31"/>
        <v>40981.290972222225</v>
      </c>
      <c r="M330" t="b">
        <v>0</v>
      </c>
      <c r="N330">
        <v>33</v>
      </c>
      <c r="O330" t="b">
        <v>1</v>
      </c>
      <c r="P330" t="s">
        <v>8280</v>
      </c>
      <c r="Q330">
        <f t="shared" si="32"/>
        <v>156.36000000000001</v>
      </c>
      <c r="R330" s="12">
        <f t="shared" si="33"/>
        <v>26.06</v>
      </c>
      <c r="S330" t="s">
        <v>8325</v>
      </c>
      <c r="T330" t="s">
        <v>8330</v>
      </c>
    </row>
    <row r="331" spans="1:20" ht="45" hidden="1">
      <c r="A331">
        <v>329</v>
      </c>
      <c r="B331" s="2" t="s">
        <v>330</v>
      </c>
      <c r="C331" s="2" t="s">
        <v>4439</v>
      </c>
      <c r="D331">
        <v>550</v>
      </c>
      <c r="E331">
        <v>592</v>
      </c>
      <c r="F331" t="s">
        <v>8219</v>
      </c>
      <c r="G331" t="s">
        <v>8225</v>
      </c>
      <c r="H331" t="s">
        <v>8247</v>
      </c>
      <c r="I331">
        <v>1409490480</v>
      </c>
      <c r="J331" s="7">
        <f t="shared" si="30"/>
        <v>41858.355393518519</v>
      </c>
      <c r="K331">
        <v>1407400306</v>
      </c>
      <c r="L331" s="7">
        <f t="shared" si="31"/>
        <v>41882.547222222223</v>
      </c>
      <c r="M331" t="b">
        <v>0</v>
      </c>
      <c r="N331">
        <v>21</v>
      </c>
      <c r="O331" t="b">
        <v>1</v>
      </c>
      <c r="P331" t="s">
        <v>8271</v>
      </c>
      <c r="Q331">
        <f t="shared" si="32"/>
        <v>107.64</v>
      </c>
      <c r="R331" s="12">
        <f t="shared" si="33"/>
        <v>28.19</v>
      </c>
      <c r="S331" t="s">
        <v>8317</v>
      </c>
      <c r="T331" t="s">
        <v>8318</v>
      </c>
    </row>
    <row r="332" spans="1:20" ht="60" hidden="1">
      <c r="A332">
        <v>330</v>
      </c>
      <c r="B332" s="2" t="s">
        <v>331</v>
      </c>
      <c r="C332" s="2" t="s">
        <v>4440</v>
      </c>
      <c r="D332">
        <v>550</v>
      </c>
      <c r="E332">
        <v>783</v>
      </c>
      <c r="F332" t="s">
        <v>8219</v>
      </c>
      <c r="G332" t="s">
        <v>8225</v>
      </c>
      <c r="H332" t="s">
        <v>8247</v>
      </c>
      <c r="I332">
        <v>1406470645</v>
      </c>
      <c r="J332" s="7">
        <f t="shared" si="30"/>
        <v>41817.59542824074</v>
      </c>
      <c r="K332">
        <v>1403878645</v>
      </c>
      <c r="L332" s="7">
        <f t="shared" si="31"/>
        <v>41847.59542824074</v>
      </c>
      <c r="M332" t="b">
        <v>0</v>
      </c>
      <c r="N332">
        <v>27</v>
      </c>
      <c r="O332" t="b">
        <v>1</v>
      </c>
      <c r="P332" t="s">
        <v>8271</v>
      </c>
      <c r="Q332">
        <f t="shared" si="32"/>
        <v>142.36000000000001</v>
      </c>
      <c r="R332" s="12">
        <f t="shared" si="33"/>
        <v>29</v>
      </c>
      <c r="S332" t="s">
        <v>8317</v>
      </c>
      <c r="T332" t="s">
        <v>8318</v>
      </c>
    </row>
    <row r="333" spans="1:20" ht="45" hidden="1">
      <c r="A333">
        <v>331</v>
      </c>
      <c r="B333" s="2" t="s">
        <v>332</v>
      </c>
      <c r="C333" s="2" t="s">
        <v>4441</v>
      </c>
      <c r="D333">
        <v>550</v>
      </c>
      <c r="E333">
        <v>580</v>
      </c>
      <c r="F333" t="s">
        <v>8219</v>
      </c>
      <c r="G333" t="s">
        <v>8225</v>
      </c>
      <c r="H333" t="s">
        <v>8247</v>
      </c>
      <c r="I333">
        <v>1450137600</v>
      </c>
      <c r="J333" s="7">
        <f t="shared" si="30"/>
        <v>42338.963912037041</v>
      </c>
      <c r="K333">
        <v>1448924882</v>
      </c>
      <c r="L333" s="7">
        <f t="shared" si="31"/>
        <v>42353</v>
      </c>
      <c r="M333" t="b">
        <v>0</v>
      </c>
      <c r="N333">
        <v>20</v>
      </c>
      <c r="O333" t="b">
        <v>1</v>
      </c>
      <c r="P333" t="s">
        <v>8271</v>
      </c>
      <c r="Q333">
        <f t="shared" si="32"/>
        <v>105.45</v>
      </c>
      <c r="R333" s="12">
        <f t="shared" si="33"/>
        <v>29</v>
      </c>
      <c r="S333" t="s">
        <v>8317</v>
      </c>
      <c r="T333" t="s">
        <v>8318</v>
      </c>
    </row>
    <row r="334" spans="1:20" ht="60" hidden="1">
      <c r="A334">
        <v>332</v>
      </c>
      <c r="B334" s="2" t="s">
        <v>333</v>
      </c>
      <c r="C334" s="2" t="s">
        <v>4442</v>
      </c>
      <c r="D334">
        <v>550</v>
      </c>
      <c r="E334">
        <v>713</v>
      </c>
      <c r="F334" t="s">
        <v>8219</v>
      </c>
      <c r="G334" t="s">
        <v>8225</v>
      </c>
      <c r="H334" t="s">
        <v>8247</v>
      </c>
      <c r="I334">
        <v>1460753307</v>
      </c>
      <c r="J334" s="7">
        <f t="shared" si="30"/>
        <v>42445.866979166662</v>
      </c>
      <c r="K334">
        <v>1458161307</v>
      </c>
      <c r="L334" s="7">
        <f t="shared" si="31"/>
        <v>42475.866979166662</v>
      </c>
      <c r="M334" t="b">
        <v>0</v>
      </c>
      <c r="N334">
        <v>28</v>
      </c>
      <c r="O334" t="b">
        <v>1</v>
      </c>
      <c r="P334" t="s">
        <v>8305</v>
      </c>
      <c r="Q334">
        <f t="shared" si="32"/>
        <v>129.63999999999999</v>
      </c>
      <c r="R334" s="12">
        <f t="shared" si="33"/>
        <v>25.46</v>
      </c>
      <c r="S334" t="s">
        <v>8317</v>
      </c>
      <c r="T334" t="s">
        <v>8359</v>
      </c>
    </row>
    <row r="335" spans="1:20" ht="60" hidden="1">
      <c r="A335">
        <v>333</v>
      </c>
      <c r="B335" s="2" t="s">
        <v>334</v>
      </c>
      <c r="C335" s="2" t="s">
        <v>4443</v>
      </c>
      <c r="D335">
        <v>600</v>
      </c>
      <c r="E335">
        <v>800</v>
      </c>
      <c r="F335" t="s">
        <v>8219</v>
      </c>
      <c r="G335" t="s">
        <v>8224</v>
      </c>
      <c r="H335" t="s">
        <v>8246</v>
      </c>
      <c r="I335">
        <v>1452299761</v>
      </c>
      <c r="J335" s="7">
        <f t="shared" si="30"/>
        <v>42318.025011574078</v>
      </c>
      <c r="K335">
        <v>1447115761</v>
      </c>
      <c r="L335" s="7">
        <f t="shared" si="31"/>
        <v>42378.025011574078</v>
      </c>
      <c r="M335" t="b">
        <v>0</v>
      </c>
      <c r="N335">
        <v>14</v>
      </c>
      <c r="O335" t="b">
        <v>1</v>
      </c>
      <c r="P335" t="s">
        <v>8265</v>
      </c>
      <c r="Q335">
        <f t="shared" si="32"/>
        <v>133.33000000000001</v>
      </c>
      <c r="R335" s="12">
        <f t="shared" si="33"/>
        <v>57.14</v>
      </c>
      <c r="S335" t="s">
        <v>8310</v>
      </c>
      <c r="T335" t="s">
        <v>8311</v>
      </c>
    </row>
    <row r="336" spans="1:20" ht="60" hidden="1">
      <c r="A336">
        <v>334</v>
      </c>
      <c r="B336" s="2" t="s">
        <v>335</v>
      </c>
      <c r="C336" s="2" t="s">
        <v>4444</v>
      </c>
      <c r="D336">
        <v>600</v>
      </c>
      <c r="E336">
        <v>600</v>
      </c>
      <c r="F336" t="s">
        <v>8219</v>
      </c>
      <c r="G336" t="s">
        <v>8225</v>
      </c>
      <c r="H336" t="s">
        <v>8247</v>
      </c>
      <c r="I336">
        <v>1422637200</v>
      </c>
      <c r="J336" s="7">
        <f t="shared" si="30"/>
        <v>41995.752986111111</v>
      </c>
      <c r="K336">
        <v>1419271458</v>
      </c>
      <c r="L336" s="7">
        <f t="shared" si="31"/>
        <v>42034.708333333328</v>
      </c>
      <c r="M336" t="b">
        <v>0</v>
      </c>
      <c r="N336">
        <v>22</v>
      </c>
      <c r="O336" t="b">
        <v>1</v>
      </c>
      <c r="P336" t="s">
        <v>8265</v>
      </c>
      <c r="Q336">
        <f t="shared" si="32"/>
        <v>100</v>
      </c>
      <c r="R336" s="12">
        <f t="shared" si="33"/>
        <v>27.27</v>
      </c>
      <c r="S336" t="s">
        <v>8310</v>
      </c>
      <c r="T336" t="s">
        <v>8311</v>
      </c>
    </row>
    <row r="337" spans="1:20" ht="60" hidden="1">
      <c r="A337">
        <v>335</v>
      </c>
      <c r="B337" s="2" t="s">
        <v>336</v>
      </c>
      <c r="C337" s="2" t="s">
        <v>4445</v>
      </c>
      <c r="D337">
        <v>600</v>
      </c>
      <c r="E337">
        <v>763</v>
      </c>
      <c r="F337" t="s">
        <v>8219</v>
      </c>
      <c r="G337" t="s">
        <v>8225</v>
      </c>
      <c r="H337" t="s">
        <v>8247</v>
      </c>
      <c r="I337">
        <v>1393162791</v>
      </c>
      <c r="J337" s="7">
        <f t="shared" si="30"/>
        <v>41663.569340277776</v>
      </c>
      <c r="K337">
        <v>1390570791</v>
      </c>
      <c r="L337" s="7">
        <f t="shared" si="31"/>
        <v>41693.569340277776</v>
      </c>
      <c r="M337" t="b">
        <v>0</v>
      </c>
      <c r="N337">
        <v>36</v>
      </c>
      <c r="O337" t="b">
        <v>1</v>
      </c>
      <c r="P337" t="s">
        <v>8266</v>
      </c>
      <c r="Q337">
        <f t="shared" si="32"/>
        <v>127.17</v>
      </c>
      <c r="R337" s="12">
        <f t="shared" si="33"/>
        <v>21.19</v>
      </c>
      <c r="S337" t="s">
        <v>8310</v>
      </c>
      <c r="T337" t="s">
        <v>8312</v>
      </c>
    </row>
    <row r="338" spans="1:20" ht="45" hidden="1">
      <c r="A338">
        <v>336</v>
      </c>
      <c r="B338" s="2" t="s">
        <v>337</v>
      </c>
      <c r="C338" s="2" t="s">
        <v>4446</v>
      </c>
      <c r="D338">
        <v>600</v>
      </c>
      <c r="E338">
        <v>1535</v>
      </c>
      <c r="F338" t="s">
        <v>8219</v>
      </c>
      <c r="G338" t="s">
        <v>8224</v>
      </c>
      <c r="H338" t="s">
        <v>8246</v>
      </c>
      <c r="I338">
        <v>1346950900</v>
      </c>
      <c r="J338" s="7">
        <f t="shared" si="30"/>
        <v>41144.709490740745</v>
      </c>
      <c r="K338">
        <v>1345741300</v>
      </c>
      <c r="L338" s="7">
        <f t="shared" si="31"/>
        <v>41158.709490740745</v>
      </c>
      <c r="M338" t="b">
        <v>0</v>
      </c>
      <c r="N338">
        <v>22</v>
      </c>
      <c r="O338" t="b">
        <v>1</v>
      </c>
      <c r="P338" t="s">
        <v>8269</v>
      </c>
      <c r="Q338">
        <f t="shared" si="32"/>
        <v>255.83</v>
      </c>
      <c r="R338" s="12">
        <f t="shared" si="33"/>
        <v>69.77</v>
      </c>
      <c r="S338" t="s">
        <v>8310</v>
      </c>
      <c r="T338" t="s">
        <v>8315</v>
      </c>
    </row>
    <row r="339" spans="1:20" ht="60" hidden="1">
      <c r="A339">
        <v>337</v>
      </c>
      <c r="B339" s="2" t="s">
        <v>338</v>
      </c>
      <c r="C339" s="2" t="s">
        <v>4447</v>
      </c>
      <c r="D339">
        <v>600</v>
      </c>
      <c r="E339">
        <v>601</v>
      </c>
      <c r="F339" t="s">
        <v>8219</v>
      </c>
      <c r="G339" t="s">
        <v>8224</v>
      </c>
      <c r="H339" t="s">
        <v>8246</v>
      </c>
      <c r="I339">
        <v>1439246991</v>
      </c>
      <c r="J339" s="7">
        <f t="shared" si="30"/>
        <v>42211.951284722221</v>
      </c>
      <c r="K339">
        <v>1437950991</v>
      </c>
      <c r="L339" s="7">
        <f t="shared" si="31"/>
        <v>42226.951284722221</v>
      </c>
      <c r="M339" t="b">
        <v>0</v>
      </c>
      <c r="N339">
        <v>13</v>
      </c>
      <c r="O339" t="b">
        <v>1</v>
      </c>
      <c r="P339" t="s">
        <v>8269</v>
      </c>
      <c r="Q339">
        <f t="shared" si="32"/>
        <v>100.17</v>
      </c>
      <c r="R339" s="12">
        <f t="shared" si="33"/>
        <v>46.23</v>
      </c>
      <c r="S339" t="s">
        <v>8310</v>
      </c>
      <c r="T339" t="s">
        <v>8315</v>
      </c>
    </row>
    <row r="340" spans="1:20" ht="60" hidden="1">
      <c r="A340">
        <v>338</v>
      </c>
      <c r="B340" s="2" t="s">
        <v>339</v>
      </c>
      <c r="C340" s="2" t="s">
        <v>4448</v>
      </c>
      <c r="D340">
        <v>600</v>
      </c>
      <c r="E340">
        <v>911</v>
      </c>
      <c r="F340" t="s">
        <v>8219</v>
      </c>
      <c r="G340" t="s">
        <v>8224</v>
      </c>
      <c r="H340" t="s">
        <v>8246</v>
      </c>
      <c r="I340">
        <v>1362146280</v>
      </c>
      <c r="J340" s="7">
        <f t="shared" si="30"/>
        <v>41282.017962962964</v>
      </c>
      <c r="K340">
        <v>1357604752</v>
      </c>
      <c r="L340" s="7">
        <f t="shared" si="31"/>
        <v>41334.581944444442</v>
      </c>
      <c r="M340" t="b">
        <v>0</v>
      </c>
      <c r="N340">
        <v>33</v>
      </c>
      <c r="O340" t="b">
        <v>1</v>
      </c>
      <c r="P340" t="s">
        <v>8276</v>
      </c>
      <c r="Q340">
        <f t="shared" si="32"/>
        <v>151.83000000000001</v>
      </c>
      <c r="R340" s="12">
        <f t="shared" si="33"/>
        <v>27.61</v>
      </c>
      <c r="S340" t="s">
        <v>8325</v>
      </c>
      <c r="T340" t="s">
        <v>8326</v>
      </c>
    </row>
    <row r="341" spans="1:20" ht="45" hidden="1">
      <c r="A341">
        <v>339</v>
      </c>
      <c r="B341" s="2" t="s">
        <v>340</v>
      </c>
      <c r="C341" s="2" t="s">
        <v>4449</v>
      </c>
      <c r="D341">
        <v>600</v>
      </c>
      <c r="E341">
        <v>886</v>
      </c>
      <c r="F341" t="s">
        <v>8219</v>
      </c>
      <c r="G341" t="s">
        <v>8224</v>
      </c>
      <c r="H341" t="s">
        <v>8246</v>
      </c>
      <c r="I341">
        <v>1365367938</v>
      </c>
      <c r="J341" s="7">
        <f t="shared" si="30"/>
        <v>41326.911319444444</v>
      </c>
      <c r="K341">
        <v>1361483538</v>
      </c>
      <c r="L341" s="7">
        <f t="shared" si="31"/>
        <v>41371.869652777779</v>
      </c>
      <c r="M341" t="b">
        <v>1</v>
      </c>
      <c r="N341">
        <v>25</v>
      </c>
      <c r="O341" t="b">
        <v>1</v>
      </c>
      <c r="P341" t="s">
        <v>8288</v>
      </c>
      <c r="Q341">
        <f t="shared" si="32"/>
        <v>147.66999999999999</v>
      </c>
      <c r="R341" s="12">
        <f t="shared" si="33"/>
        <v>35.44</v>
      </c>
      <c r="S341" t="s">
        <v>8322</v>
      </c>
      <c r="T341" t="s">
        <v>8342</v>
      </c>
    </row>
    <row r="342" spans="1:20" ht="45" hidden="1">
      <c r="A342">
        <v>340</v>
      </c>
      <c r="B342" s="2" t="s">
        <v>341</v>
      </c>
      <c r="C342" s="2" t="s">
        <v>4450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 s="7">
        <f t="shared" si="30"/>
        <v>40926.047858796301</v>
      </c>
      <c r="K342">
        <v>1326848935</v>
      </c>
      <c r="L342" s="7">
        <f t="shared" si="31"/>
        <v>40986.006192129629</v>
      </c>
      <c r="M342" t="b">
        <v>0</v>
      </c>
      <c r="N342">
        <v>30</v>
      </c>
      <c r="O342" t="b">
        <v>1</v>
      </c>
      <c r="P342" t="s">
        <v>8276</v>
      </c>
      <c r="Q342">
        <f t="shared" si="32"/>
        <v>306.83</v>
      </c>
      <c r="R342" s="12">
        <f t="shared" si="33"/>
        <v>61.37</v>
      </c>
      <c r="S342" t="s">
        <v>8325</v>
      </c>
      <c r="T342" t="s">
        <v>8326</v>
      </c>
    </row>
    <row r="343" spans="1:20" ht="60" hidden="1">
      <c r="A343">
        <v>341</v>
      </c>
      <c r="B343" s="2" t="s">
        <v>342</v>
      </c>
      <c r="C343" s="2" t="s">
        <v>4451</v>
      </c>
      <c r="D343">
        <v>600</v>
      </c>
      <c r="E343">
        <v>620</v>
      </c>
      <c r="F343" t="s">
        <v>8219</v>
      </c>
      <c r="G343" t="s">
        <v>8224</v>
      </c>
      <c r="H343" t="s">
        <v>8246</v>
      </c>
      <c r="I343">
        <v>1331182740</v>
      </c>
      <c r="J343" s="7">
        <f t="shared" si="30"/>
        <v>40960.861562500002</v>
      </c>
      <c r="K343">
        <v>1329856839</v>
      </c>
      <c r="L343" s="7">
        <f t="shared" si="31"/>
        <v>40976.207638888889</v>
      </c>
      <c r="M343" t="b">
        <v>0</v>
      </c>
      <c r="N343">
        <v>11</v>
      </c>
      <c r="O343" t="b">
        <v>1</v>
      </c>
      <c r="P343" t="s">
        <v>8279</v>
      </c>
      <c r="Q343">
        <f t="shared" si="32"/>
        <v>103.33</v>
      </c>
      <c r="R343" s="12">
        <f t="shared" si="33"/>
        <v>56.36</v>
      </c>
      <c r="S343" t="s">
        <v>8325</v>
      </c>
      <c r="T343" t="s">
        <v>8329</v>
      </c>
    </row>
    <row r="344" spans="1:20" ht="30" hidden="1">
      <c r="A344">
        <v>342</v>
      </c>
      <c r="B344" s="2" t="s">
        <v>343</v>
      </c>
      <c r="C344" s="2" t="s">
        <v>4452</v>
      </c>
      <c r="D344">
        <v>600</v>
      </c>
      <c r="E344">
        <v>1123.47</v>
      </c>
      <c r="F344" t="s">
        <v>8219</v>
      </c>
      <c r="G344" t="s">
        <v>8224</v>
      </c>
      <c r="H344" t="s">
        <v>8246</v>
      </c>
      <c r="I344">
        <v>1339732740</v>
      </c>
      <c r="J344" s="7">
        <f t="shared" si="30"/>
        <v>41059.118993055556</v>
      </c>
      <c r="K344">
        <v>1338346281</v>
      </c>
      <c r="L344" s="7">
        <f t="shared" si="31"/>
        <v>41075.165972222225</v>
      </c>
      <c r="M344" t="b">
        <v>0</v>
      </c>
      <c r="N344">
        <v>29</v>
      </c>
      <c r="O344" t="b">
        <v>1</v>
      </c>
      <c r="P344" t="s">
        <v>8279</v>
      </c>
      <c r="Q344">
        <f t="shared" si="32"/>
        <v>187.25</v>
      </c>
      <c r="R344" s="12">
        <f t="shared" si="33"/>
        <v>38.74</v>
      </c>
      <c r="S344" t="s">
        <v>8325</v>
      </c>
      <c r="T344" t="s">
        <v>8329</v>
      </c>
    </row>
    <row r="345" spans="1:20" ht="60" hidden="1">
      <c r="A345">
        <v>343</v>
      </c>
      <c r="B345" s="2" t="s">
        <v>344</v>
      </c>
      <c r="C345" s="2" t="s">
        <v>4453</v>
      </c>
      <c r="D345">
        <v>600</v>
      </c>
      <c r="E345">
        <v>615</v>
      </c>
      <c r="F345" t="s">
        <v>8219</v>
      </c>
      <c r="G345" t="s">
        <v>8224</v>
      </c>
      <c r="H345" t="s">
        <v>8246</v>
      </c>
      <c r="I345">
        <v>1462564182</v>
      </c>
      <c r="J345" s="7">
        <f t="shared" si="30"/>
        <v>42466.826180555552</v>
      </c>
      <c r="K345">
        <v>1459972182</v>
      </c>
      <c r="L345" s="7">
        <f t="shared" si="31"/>
        <v>42496.826180555552</v>
      </c>
      <c r="M345" t="b">
        <v>0</v>
      </c>
      <c r="N345">
        <v>3</v>
      </c>
      <c r="O345" t="b">
        <v>1</v>
      </c>
      <c r="P345" t="s">
        <v>8295</v>
      </c>
      <c r="Q345">
        <f t="shared" si="32"/>
        <v>102.5</v>
      </c>
      <c r="R345" s="12">
        <f t="shared" si="33"/>
        <v>205</v>
      </c>
      <c r="S345" t="s">
        <v>8319</v>
      </c>
      <c r="T345" t="s">
        <v>8349</v>
      </c>
    </row>
    <row r="346" spans="1:20" ht="60" hidden="1">
      <c r="A346">
        <v>344</v>
      </c>
      <c r="B346" s="2" t="s">
        <v>345</v>
      </c>
      <c r="C346" s="2" t="s">
        <v>4454</v>
      </c>
      <c r="D346">
        <v>600</v>
      </c>
      <c r="E346">
        <v>610</v>
      </c>
      <c r="F346" t="s">
        <v>8219</v>
      </c>
      <c r="G346" t="s">
        <v>8224</v>
      </c>
      <c r="H346" t="s">
        <v>8246</v>
      </c>
      <c r="I346">
        <v>1351223940</v>
      </c>
      <c r="J346" s="7">
        <f t="shared" si="30"/>
        <v>41192.758506944447</v>
      </c>
      <c r="K346">
        <v>1349892735</v>
      </c>
      <c r="L346" s="7">
        <f t="shared" si="31"/>
        <v>41208.165972222225</v>
      </c>
      <c r="M346" t="b">
        <v>0</v>
      </c>
      <c r="N346">
        <v>14</v>
      </c>
      <c r="O346" t="b">
        <v>1</v>
      </c>
      <c r="P346" t="s">
        <v>8279</v>
      </c>
      <c r="Q346">
        <f t="shared" si="32"/>
        <v>101.67</v>
      </c>
      <c r="R346" s="12">
        <f t="shared" si="33"/>
        <v>43.57</v>
      </c>
      <c r="S346" t="s">
        <v>8325</v>
      </c>
      <c r="T346" t="s">
        <v>8329</v>
      </c>
    </row>
    <row r="347" spans="1:20" ht="45" hidden="1">
      <c r="A347">
        <v>345</v>
      </c>
      <c r="B347" s="2" t="s">
        <v>346</v>
      </c>
      <c r="C347" s="2" t="s">
        <v>4455</v>
      </c>
      <c r="D347">
        <v>600</v>
      </c>
      <c r="E347">
        <v>820</v>
      </c>
      <c r="F347" t="s">
        <v>8219</v>
      </c>
      <c r="G347" t="s">
        <v>8224</v>
      </c>
      <c r="H347" t="s">
        <v>8246</v>
      </c>
      <c r="I347">
        <v>1341028740</v>
      </c>
      <c r="J347" s="7">
        <f t="shared" si="30"/>
        <v>41074.834965277776</v>
      </c>
      <c r="K347">
        <v>1339704141</v>
      </c>
      <c r="L347" s="7">
        <f t="shared" si="31"/>
        <v>41090.165972222225</v>
      </c>
      <c r="M347" t="b">
        <v>0</v>
      </c>
      <c r="N347">
        <v>27</v>
      </c>
      <c r="O347" t="b">
        <v>1</v>
      </c>
      <c r="P347" t="s">
        <v>8279</v>
      </c>
      <c r="Q347">
        <f t="shared" si="32"/>
        <v>136.66999999999999</v>
      </c>
      <c r="R347" s="12">
        <f t="shared" si="33"/>
        <v>30.37</v>
      </c>
      <c r="S347" t="s">
        <v>8325</v>
      </c>
      <c r="T347" t="s">
        <v>8329</v>
      </c>
    </row>
    <row r="348" spans="1:20" ht="60" hidden="1">
      <c r="A348">
        <v>346</v>
      </c>
      <c r="B348" s="2" t="s">
        <v>347</v>
      </c>
      <c r="C348" s="2" t="s">
        <v>4456</v>
      </c>
      <c r="D348">
        <v>600</v>
      </c>
      <c r="E348">
        <v>1755.01</v>
      </c>
      <c r="F348" t="s">
        <v>8219</v>
      </c>
      <c r="G348" t="s">
        <v>8224</v>
      </c>
      <c r="H348" t="s">
        <v>8246</v>
      </c>
      <c r="I348">
        <v>1391713248</v>
      </c>
      <c r="J348" s="7">
        <f t="shared" si="30"/>
        <v>41646.792222222226</v>
      </c>
      <c r="K348">
        <v>1389121248</v>
      </c>
      <c r="L348" s="7">
        <f t="shared" si="31"/>
        <v>41676.792222222226</v>
      </c>
      <c r="M348" t="b">
        <v>0</v>
      </c>
      <c r="N348">
        <v>24</v>
      </c>
      <c r="O348" t="b">
        <v>1</v>
      </c>
      <c r="P348" t="s">
        <v>8280</v>
      </c>
      <c r="Q348">
        <f t="shared" si="32"/>
        <v>292.5</v>
      </c>
      <c r="R348" s="12">
        <f t="shared" si="33"/>
        <v>73.13</v>
      </c>
      <c r="S348" t="s">
        <v>8325</v>
      </c>
      <c r="T348" t="s">
        <v>8330</v>
      </c>
    </row>
    <row r="349" spans="1:20" ht="60" hidden="1">
      <c r="A349">
        <v>347</v>
      </c>
      <c r="B349" s="2" t="s">
        <v>348</v>
      </c>
      <c r="C349" s="2" t="s">
        <v>4457</v>
      </c>
      <c r="D349">
        <v>600</v>
      </c>
      <c r="E349">
        <v>1273</v>
      </c>
      <c r="F349" t="s">
        <v>8219</v>
      </c>
      <c r="G349" t="s">
        <v>8224</v>
      </c>
      <c r="H349" t="s">
        <v>8246</v>
      </c>
      <c r="I349">
        <v>1401385800</v>
      </c>
      <c r="J349" s="7">
        <f t="shared" si="30"/>
        <v>41767.650347222225</v>
      </c>
      <c r="K349">
        <v>1399563390</v>
      </c>
      <c r="L349" s="7">
        <f t="shared" si="31"/>
        <v>41788.743055555555</v>
      </c>
      <c r="M349" t="b">
        <v>1</v>
      </c>
      <c r="N349">
        <v>94</v>
      </c>
      <c r="O349" t="b">
        <v>1</v>
      </c>
      <c r="P349" t="s">
        <v>8298</v>
      </c>
      <c r="Q349">
        <f t="shared" si="32"/>
        <v>212.17</v>
      </c>
      <c r="R349" s="12">
        <f t="shared" si="33"/>
        <v>13.54</v>
      </c>
      <c r="S349" t="s">
        <v>8336</v>
      </c>
      <c r="T349" t="s">
        <v>8352</v>
      </c>
    </row>
    <row r="350" spans="1:20" ht="60" hidden="1">
      <c r="A350">
        <v>348</v>
      </c>
      <c r="B350" s="2" t="s">
        <v>349</v>
      </c>
      <c r="C350" s="2" t="s">
        <v>4458</v>
      </c>
      <c r="D350">
        <v>600</v>
      </c>
      <c r="E350">
        <v>801</v>
      </c>
      <c r="F350" t="s">
        <v>8219</v>
      </c>
      <c r="G350" t="s">
        <v>8224</v>
      </c>
      <c r="H350" t="s">
        <v>8246</v>
      </c>
      <c r="I350">
        <v>1451430000</v>
      </c>
      <c r="J350" s="7">
        <f t="shared" si="30"/>
        <v>42338.84375</v>
      </c>
      <c r="K350">
        <v>1448914500</v>
      </c>
      <c r="L350" s="7">
        <f t="shared" si="31"/>
        <v>42367.958333333328</v>
      </c>
      <c r="M350" t="b">
        <v>0</v>
      </c>
      <c r="N350">
        <v>15</v>
      </c>
      <c r="O350" t="b">
        <v>1</v>
      </c>
      <c r="P350" t="s">
        <v>8298</v>
      </c>
      <c r="Q350">
        <f t="shared" si="32"/>
        <v>133.5</v>
      </c>
      <c r="R350" s="12">
        <f t="shared" si="33"/>
        <v>53.4</v>
      </c>
      <c r="S350" t="s">
        <v>8336</v>
      </c>
      <c r="T350" t="s">
        <v>8352</v>
      </c>
    </row>
    <row r="351" spans="1:20" ht="45" hidden="1">
      <c r="A351">
        <v>349</v>
      </c>
      <c r="B351" s="2" t="s">
        <v>350</v>
      </c>
      <c r="C351" s="2" t="s">
        <v>4459</v>
      </c>
      <c r="D351">
        <v>600</v>
      </c>
      <c r="E351">
        <v>750</v>
      </c>
      <c r="F351" t="s">
        <v>8219</v>
      </c>
      <c r="G351" t="s">
        <v>8224</v>
      </c>
      <c r="H351" t="s">
        <v>8246</v>
      </c>
      <c r="I351">
        <v>1339840740</v>
      </c>
      <c r="J351" s="7">
        <f t="shared" si="30"/>
        <v>41024.985972222225</v>
      </c>
      <c r="K351">
        <v>1335397188</v>
      </c>
      <c r="L351" s="7">
        <f t="shared" si="31"/>
        <v>41076.415972222225</v>
      </c>
      <c r="M351" t="b">
        <v>0</v>
      </c>
      <c r="N351">
        <v>27</v>
      </c>
      <c r="O351" t="b">
        <v>1</v>
      </c>
      <c r="P351" t="s">
        <v>8279</v>
      </c>
      <c r="Q351">
        <f t="shared" si="32"/>
        <v>125</v>
      </c>
      <c r="R351" s="12">
        <f t="shared" si="33"/>
        <v>27.78</v>
      </c>
      <c r="S351" t="s">
        <v>8325</v>
      </c>
      <c r="T351" t="s">
        <v>8329</v>
      </c>
    </row>
    <row r="352" spans="1:20" ht="45" hidden="1">
      <c r="A352">
        <v>350</v>
      </c>
      <c r="B352" s="2" t="s">
        <v>351</v>
      </c>
      <c r="C352" s="2" t="s">
        <v>4460</v>
      </c>
      <c r="D352">
        <v>600</v>
      </c>
      <c r="E352">
        <v>680</v>
      </c>
      <c r="F352" t="s">
        <v>8219</v>
      </c>
      <c r="G352" t="s">
        <v>8224</v>
      </c>
      <c r="H352" t="s">
        <v>8246</v>
      </c>
      <c r="I352">
        <v>1340476375</v>
      </c>
      <c r="J352" s="7">
        <f t="shared" si="30"/>
        <v>41053.772858796299</v>
      </c>
      <c r="K352">
        <v>1337884375</v>
      </c>
      <c r="L352" s="7">
        <f t="shared" si="31"/>
        <v>41083.772858796299</v>
      </c>
      <c r="M352" t="b">
        <v>0</v>
      </c>
      <c r="N352">
        <v>29</v>
      </c>
      <c r="O352" t="b">
        <v>1</v>
      </c>
      <c r="P352" t="s">
        <v>8279</v>
      </c>
      <c r="Q352">
        <f t="shared" si="32"/>
        <v>113.33</v>
      </c>
      <c r="R352" s="12">
        <f t="shared" si="33"/>
        <v>23.45</v>
      </c>
      <c r="S352" t="s">
        <v>8325</v>
      </c>
      <c r="T352" t="s">
        <v>8329</v>
      </c>
    </row>
    <row r="353" spans="1:20" ht="60" hidden="1">
      <c r="A353">
        <v>351</v>
      </c>
      <c r="B353" s="2" t="s">
        <v>352</v>
      </c>
      <c r="C353" s="2" t="s">
        <v>4461</v>
      </c>
      <c r="D353">
        <v>600</v>
      </c>
      <c r="E353">
        <v>780</v>
      </c>
      <c r="F353" t="s">
        <v>8219</v>
      </c>
      <c r="G353" t="s">
        <v>8225</v>
      </c>
      <c r="H353" t="s">
        <v>8247</v>
      </c>
      <c r="I353">
        <v>1425136462</v>
      </c>
      <c r="J353" s="7">
        <f t="shared" si="30"/>
        <v>42023.634976851856</v>
      </c>
      <c r="K353">
        <v>1421680462</v>
      </c>
      <c r="L353" s="7">
        <f t="shared" si="31"/>
        <v>42063.634976851856</v>
      </c>
      <c r="M353" t="b">
        <v>0</v>
      </c>
      <c r="N353">
        <v>33</v>
      </c>
      <c r="O353" t="b">
        <v>1</v>
      </c>
      <c r="P353" t="s">
        <v>8271</v>
      </c>
      <c r="Q353">
        <f t="shared" si="32"/>
        <v>130</v>
      </c>
      <c r="R353" s="12">
        <f t="shared" si="33"/>
        <v>23.64</v>
      </c>
      <c r="S353" t="s">
        <v>8317</v>
      </c>
      <c r="T353" t="s">
        <v>8318</v>
      </c>
    </row>
    <row r="354" spans="1:20" ht="60" hidden="1">
      <c r="A354">
        <v>352</v>
      </c>
      <c r="B354" s="2" t="s">
        <v>353</v>
      </c>
      <c r="C354" s="2" t="s">
        <v>4462</v>
      </c>
      <c r="D354">
        <v>600</v>
      </c>
      <c r="E354">
        <v>1080</v>
      </c>
      <c r="F354" t="s">
        <v>8219</v>
      </c>
      <c r="G354" t="s">
        <v>8224</v>
      </c>
      <c r="H354" t="s">
        <v>8246</v>
      </c>
      <c r="I354">
        <v>1429938683</v>
      </c>
      <c r="J354" s="7">
        <f t="shared" si="30"/>
        <v>42098.216238425928</v>
      </c>
      <c r="K354">
        <v>1428124283</v>
      </c>
      <c r="L354" s="7">
        <f t="shared" si="31"/>
        <v>42119.216238425928</v>
      </c>
      <c r="M354" t="b">
        <v>0</v>
      </c>
      <c r="N354">
        <v>20</v>
      </c>
      <c r="O354" t="b">
        <v>1</v>
      </c>
      <c r="P354" t="s">
        <v>8303</v>
      </c>
      <c r="Q354">
        <f t="shared" si="32"/>
        <v>180</v>
      </c>
      <c r="R354" s="12">
        <f t="shared" si="33"/>
        <v>54</v>
      </c>
      <c r="S354" t="s">
        <v>8317</v>
      </c>
      <c r="T354" t="s">
        <v>8357</v>
      </c>
    </row>
    <row r="355" spans="1:20" ht="60" hidden="1">
      <c r="A355">
        <v>353</v>
      </c>
      <c r="B355" s="2" t="s">
        <v>354</v>
      </c>
      <c r="C355" s="2" t="s">
        <v>4463</v>
      </c>
      <c r="D355">
        <v>600</v>
      </c>
      <c r="E355">
        <v>636</v>
      </c>
      <c r="F355" t="s">
        <v>8219</v>
      </c>
      <c r="G355" t="s">
        <v>8224</v>
      </c>
      <c r="H355" t="s">
        <v>8246</v>
      </c>
      <c r="I355">
        <v>1462420960</v>
      </c>
      <c r="J355" s="7">
        <f t="shared" si="30"/>
        <v>42465.16851851852</v>
      </c>
      <c r="K355">
        <v>1459828960</v>
      </c>
      <c r="L355" s="7">
        <f t="shared" si="31"/>
        <v>42495.16851851852</v>
      </c>
      <c r="M355" t="b">
        <v>0</v>
      </c>
      <c r="N355">
        <v>9</v>
      </c>
      <c r="O355" t="b">
        <v>1</v>
      </c>
      <c r="P355" t="s">
        <v>8303</v>
      </c>
      <c r="Q355">
        <f t="shared" si="32"/>
        <v>106</v>
      </c>
      <c r="R355" s="12">
        <f t="shared" si="33"/>
        <v>70.67</v>
      </c>
      <c r="S355" t="s">
        <v>8317</v>
      </c>
      <c r="T355" t="s">
        <v>8357</v>
      </c>
    </row>
    <row r="356" spans="1:20" ht="60" hidden="1">
      <c r="A356">
        <v>354</v>
      </c>
      <c r="B356" s="2" t="s">
        <v>355</v>
      </c>
      <c r="C356" s="2" t="s">
        <v>4464</v>
      </c>
      <c r="D356">
        <v>600</v>
      </c>
      <c r="E356">
        <v>710</v>
      </c>
      <c r="F356" t="s">
        <v>8219</v>
      </c>
      <c r="G356" t="s">
        <v>8225</v>
      </c>
      <c r="H356" t="s">
        <v>8247</v>
      </c>
      <c r="I356">
        <v>1434459554</v>
      </c>
      <c r="J356" s="7">
        <f t="shared" si="30"/>
        <v>42141.541134259256</v>
      </c>
      <c r="K356">
        <v>1431867554</v>
      </c>
      <c r="L356" s="7">
        <f t="shared" si="31"/>
        <v>42171.541134259256</v>
      </c>
      <c r="M356" t="b">
        <v>0</v>
      </c>
      <c r="N356">
        <v>24</v>
      </c>
      <c r="O356" t="b">
        <v>1</v>
      </c>
      <c r="P356" t="s">
        <v>8271</v>
      </c>
      <c r="Q356">
        <f t="shared" si="32"/>
        <v>118.33</v>
      </c>
      <c r="R356" s="12">
        <f t="shared" si="33"/>
        <v>29.58</v>
      </c>
      <c r="S356" t="s">
        <v>8317</v>
      </c>
      <c r="T356" t="s">
        <v>8318</v>
      </c>
    </row>
    <row r="357" spans="1:20" ht="45" hidden="1">
      <c r="A357">
        <v>355</v>
      </c>
      <c r="B357" s="2" t="s">
        <v>356</v>
      </c>
      <c r="C357" s="2" t="s">
        <v>4465</v>
      </c>
      <c r="D357">
        <v>600</v>
      </c>
      <c r="E357">
        <v>718</v>
      </c>
      <c r="F357" t="s">
        <v>8219</v>
      </c>
      <c r="G357" t="s">
        <v>8224</v>
      </c>
      <c r="H357" t="s">
        <v>8246</v>
      </c>
      <c r="I357">
        <v>1473358122</v>
      </c>
      <c r="J357" s="7">
        <f t="shared" si="30"/>
        <v>42600.756041666667</v>
      </c>
      <c r="K357">
        <v>1471543722</v>
      </c>
      <c r="L357" s="7">
        <f t="shared" si="31"/>
        <v>42621.756041666667</v>
      </c>
      <c r="M357" t="b">
        <v>0</v>
      </c>
      <c r="N357">
        <v>13</v>
      </c>
      <c r="O357" t="b">
        <v>1</v>
      </c>
      <c r="P357" t="s">
        <v>8271</v>
      </c>
      <c r="Q357">
        <f t="shared" si="32"/>
        <v>119.67</v>
      </c>
      <c r="R357" s="12">
        <f t="shared" si="33"/>
        <v>55.23</v>
      </c>
      <c r="S357" t="s">
        <v>8317</v>
      </c>
      <c r="T357" t="s">
        <v>8318</v>
      </c>
    </row>
    <row r="358" spans="1:20" ht="45" hidden="1">
      <c r="A358">
        <v>356</v>
      </c>
      <c r="B358" s="2" t="s">
        <v>357</v>
      </c>
      <c r="C358" s="2" t="s">
        <v>4466</v>
      </c>
      <c r="D358">
        <v>600</v>
      </c>
      <c r="E358">
        <v>780</v>
      </c>
      <c r="F358" t="s">
        <v>8219</v>
      </c>
      <c r="G358" t="s">
        <v>8224</v>
      </c>
      <c r="H358" t="s">
        <v>8246</v>
      </c>
      <c r="I358">
        <v>1430029680</v>
      </c>
      <c r="J358" s="7">
        <f t="shared" si="30"/>
        <v>42093.786840277782</v>
      </c>
      <c r="K358">
        <v>1427741583</v>
      </c>
      <c r="L358" s="7">
        <f t="shared" si="31"/>
        <v>42120.26944444445</v>
      </c>
      <c r="M358" t="b">
        <v>0</v>
      </c>
      <c r="N358">
        <v>27</v>
      </c>
      <c r="O358" t="b">
        <v>1</v>
      </c>
      <c r="P358" t="s">
        <v>8271</v>
      </c>
      <c r="Q358">
        <f t="shared" si="32"/>
        <v>130</v>
      </c>
      <c r="R358" s="12">
        <f t="shared" si="33"/>
        <v>28.89</v>
      </c>
      <c r="S358" t="s">
        <v>8317</v>
      </c>
      <c r="T358" t="s">
        <v>8318</v>
      </c>
    </row>
    <row r="359" spans="1:20" ht="60" hidden="1">
      <c r="A359">
        <v>357</v>
      </c>
      <c r="B359" s="2" t="s">
        <v>358</v>
      </c>
      <c r="C359" s="2" t="s">
        <v>4467</v>
      </c>
      <c r="D359">
        <v>600</v>
      </c>
      <c r="E359">
        <v>715</v>
      </c>
      <c r="F359" t="s">
        <v>8219</v>
      </c>
      <c r="G359" t="s">
        <v>8225</v>
      </c>
      <c r="H359" t="s">
        <v>8247</v>
      </c>
      <c r="I359">
        <v>1430993394</v>
      </c>
      <c r="J359" s="7">
        <f t="shared" si="30"/>
        <v>42101.423541666663</v>
      </c>
      <c r="K359">
        <v>1428401394</v>
      </c>
      <c r="L359" s="7">
        <f t="shared" si="31"/>
        <v>42131.423541666663</v>
      </c>
      <c r="M359" t="b">
        <v>0</v>
      </c>
      <c r="N359">
        <v>26</v>
      </c>
      <c r="O359" t="b">
        <v>1</v>
      </c>
      <c r="P359" t="s">
        <v>8271</v>
      </c>
      <c r="Q359">
        <f t="shared" si="32"/>
        <v>119.17</v>
      </c>
      <c r="R359" s="12">
        <f t="shared" si="33"/>
        <v>27.5</v>
      </c>
      <c r="S359" t="s">
        <v>8317</v>
      </c>
      <c r="T359" t="s">
        <v>8318</v>
      </c>
    </row>
    <row r="360" spans="1:20" ht="45" hidden="1">
      <c r="A360">
        <v>358</v>
      </c>
      <c r="B360" s="2" t="s">
        <v>359</v>
      </c>
      <c r="C360" s="2" t="s">
        <v>4468</v>
      </c>
      <c r="D360">
        <v>620</v>
      </c>
      <c r="E360">
        <v>714</v>
      </c>
      <c r="F360" t="s">
        <v>8219</v>
      </c>
      <c r="G360" t="s">
        <v>8230</v>
      </c>
      <c r="H360" t="s">
        <v>8249</v>
      </c>
      <c r="I360">
        <v>1446062040</v>
      </c>
      <c r="J360" s="7">
        <f t="shared" si="30"/>
        <v>42294.808124999996</v>
      </c>
      <c r="K360">
        <v>1445109822</v>
      </c>
      <c r="L360" s="7">
        <f t="shared" si="31"/>
        <v>42305.829166666663</v>
      </c>
      <c r="M360" t="b">
        <v>0</v>
      </c>
      <c r="N360">
        <v>14</v>
      </c>
      <c r="O360" t="b">
        <v>1</v>
      </c>
      <c r="P360" t="s">
        <v>8271</v>
      </c>
      <c r="Q360">
        <f t="shared" si="32"/>
        <v>115.16</v>
      </c>
      <c r="R360" s="12">
        <f t="shared" si="33"/>
        <v>51</v>
      </c>
      <c r="S360" t="s">
        <v>8317</v>
      </c>
      <c r="T360" t="s">
        <v>8318</v>
      </c>
    </row>
    <row r="361" spans="1:20" ht="45" hidden="1">
      <c r="A361">
        <v>359</v>
      </c>
      <c r="B361" s="2" t="s">
        <v>360</v>
      </c>
      <c r="C361" s="2" t="s">
        <v>4469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7">
        <f t="shared" si="30"/>
        <v>41547.662997685184</v>
      </c>
      <c r="K361">
        <v>1380556483</v>
      </c>
      <c r="L361" s="7">
        <f t="shared" si="31"/>
        <v>41576.662997685184</v>
      </c>
      <c r="M361" t="b">
        <v>1</v>
      </c>
      <c r="N361">
        <v>34</v>
      </c>
      <c r="O361" t="b">
        <v>1</v>
      </c>
      <c r="P361" t="s">
        <v>8276</v>
      </c>
      <c r="Q361">
        <f t="shared" si="32"/>
        <v>166.46</v>
      </c>
      <c r="R361" s="12">
        <f t="shared" si="33"/>
        <v>31.82</v>
      </c>
      <c r="S361" t="s">
        <v>8325</v>
      </c>
      <c r="T361" t="s">
        <v>8326</v>
      </c>
    </row>
    <row r="362" spans="1:20" ht="60" hidden="1">
      <c r="A362">
        <v>360</v>
      </c>
      <c r="B362" s="2" t="s">
        <v>361</v>
      </c>
      <c r="C362" s="2" t="s">
        <v>4470</v>
      </c>
      <c r="D362">
        <v>650</v>
      </c>
      <c r="E362">
        <v>1111</v>
      </c>
      <c r="F362" t="s">
        <v>8219</v>
      </c>
      <c r="G362" t="s">
        <v>8224</v>
      </c>
      <c r="H362" t="s">
        <v>8246</v>
      </c>
      <c r="I362">
        <v>1308110340</v>
      </c>
      <c r="J362" s="7">
        <f t="shared" si="30"/>
        <v>40670.507326388892</v>
      </c>
      <c r="K362">
        <v>1304770233</v>
      </c>
      <c r="L362" s="7">
        <f t="shared" si="31"/>
        <v>40709.165972222225</v>
      </c>
      <c r="M362" t="b">
        <v>0</v>
      </c>
      <c r="N362">
        <v>31</v>
      </c>
      <c r="O362" t="b">
        <v>1</v>
      </c>
      <c r="P362" t="s">
        <v>8279</v>
      </c>
      <c r="Q362">
        <f t="shared" si="32"/>
        <v>170.92</v>
      </c>
      <c r="R362" s="12">
        <f t="shared" si="33"/>
        <v>35.840000000000003</v>
      </c>
      <c r="S362" t="s">
        <v>8325</v>
      </c>
      <c r="T362" t="s">
        <v>8329</v>
      </c>
    </row>
    <row r="363" spans="1:20" ht="60" hidden="1">
      <c r="A363">
        <v>361</v>
      </c>
      <c r="B363" s="2" t="s">
        <v>362</v>
      </c>
      <c r="C363" s="2" t="s">
        <v>4471</v>
      </c>
      <c r="D363">
        <v>650</v>
      </c>
      <c r="E363">
        <v>2650.5</v>
      </c>
      <c r="F363" t="s">
        <v>8219</v>
      </c>
      <c r="G363" t="s">
        <v>8225</v>
      </c>
      <c r="H363" t="s">
        <v>8247</v>
      </c>
      <c r="I363">
        <v>1419259679</v>
      </c>
      <c r="J363" s="7">
        <f t="shared" si="30"/>
        <v>41965.616655092599</v>
      </c>
      <c r="K363">
        <v>1416667679</v>
      </c>
      <c r="L363" s="7">
        <f t="shared" si="31"/>
        <v>41995.616655092599</v>
      </c>
      <c r="M363" t="b">
        <v>0</v>
      </c>
      <c r="N363">
        <v>79</v>
      </c>
      <c r="O363" t="b">
        <v>1</v>
      </c>
      <c r="P363" t="s">
        <v>8297</v>
      </c>
      <c r="Q363">
        <f t="shared" si="32"/>
        <v>407.77</v>
      </c>
      <c r="R363" s="12">
        <f t="shared" si="33"/>
        <v>33.549999999999997</v>
      </c>
      <c r="S363" t="s">
        <v>8333</v>
      </c>
      <c r="T363" t="s">
        <v>8351</v>
      </c>
    </row>
    <row r="364" spans="1:20" ht="60" hidden="1">
      <c r="A364">
        <v>362</v>
      </c>
      <c r="B364" s="2" t="s">
        <v>363</v>
      </c>
      <c r="C364" s="2" t="s">
        <v>4472</v>
      </c>
      <c r="D364">
        <v>650</v>
      </c>
      <c r="E364">
        <v>760</v>
      </c>
      <c r="F364" t="s">
        <v>8219</v>
      </c>
      <c r="G364" t="s">
        <v>8224</v>
      </c>
      <c r="H364" t="s">
        <v>8246</v>
      </c>
      <c r="I364">
        <v>1434159780</v>
      </c>
      <c r="J364" s="7">
        <f t="shared" si="30"/>
        <v>42136.270787037036</v>
      </c>
      <c r="K364">
        <v>1431412196</v>
      </c>
      <c r="L364" s="7">
        <f t="shared" si="31"/>
        <v>42168.071527777778</v>
      </c>
      <c r="M364" t="b">
        <v>0</v>
      </c>
      <c r="N364">
        <v>15</v>
      </c>
      <c r="O364" t="b">
        <v>1</v>
      </c>
      <c r="P364" t="s">
        <v>8271</v>
      </c>
      <c r="Q364">
        <f t="shared" si="32"/>
        <v>116.92</v>
      </c>
      <c r="R364" s="12">
        <f t="shared" si="33"/>
        <v>50.67</v>
      </c>
      <c r="S364" t="s">
        <v>8317</v>
      </c>
      <c r="T364" t="s">
        <v>8318</v>
      </c>
    </row>
    <row r="365" spans="1:20" ht="60" hidden="1">
      <c r="A365">
        <v>363</v>
      </c>
      <c r="B365" s="2" t="s">
        <v>364</v>
      </c>
      <c r="C365" s="2" t="s">
        <v>4473</v>
      </c>
      <c r="D365">
        <v>650</v>
      </c>
      <c r="E365">
        <v>658</v>
      </c>
      <c r="F365" t="s">
        <v>8219</v>
      </c>
      <c r="G365" t="s">
        <v>8224</v>
      </c>
      <c r="H365" t="s">
        <v>8246</v>
      </c>
      <c r="I365">
        <v>1429636927</v>
      </c>
      <c r="J365" s="7">
        <f t="shared" si="30"/>
        <v>42088.723692129628</v>
      </c>
      <c r="K365">
        <v>1427304127</v>
      </c>
      <c r="L365" s="7">
        <f t="shared" si="31"/>
        <v>42115.723692129628</v>
      </c>
      <c r="M365" t="b">
        <v>0</v>
      </c>
      <c r="N365">
        <v>16</v>
      </c>
      <c r="O365" t="b">
        <v>1</v>
      </c>
      <c r="P365" t="s">
        <v>8271</v>
      </c>
      <c r="Q365">
        <f t="shared" si="32"/>
        <v>101.23</v>
      </c>
      <c r="R365" s="12">
        <f t="shared" si="33"/>
        <v>41.13</v>
      </c>
      <c r="S365" t="s">
        <v>8317</v>
      </c>
      <c r="T365" t="s">
        <v>8318</v>
      </c>
    </row>
    <row r="366" spans="1:20" ht="60" hidden="1">
      <c r="A366">
        <v>364</v>
      </c>
      <c r="B366" s="2" t="s">
        <v>365</v>
      </c>
      <c r="C366" s="2" t="s">
        <v>4474</v>
      </c>
      <c r="D366">
        <v>660</v>
      </c>
      <c r="E366">
        <v>764</v>
      </c>
      <c r="F366" t="s">
        <v>8219</v>
      </c>
      <c r="G366" t="s">
        <v>8224</v>
      </c>
      <c r="H366" t="s">
        <v>8246</v>
      </c>
      <c r="I366">
        <v>1309980790</v>
      </c>
      <c r="J366" s="7">
        <f t="shared" si="30"/>
        <v>40668.814699074072</v>
      </c>
      <c r="K366">
        <v>1304623990</v>
      </c>
      <c r="L366" s="7">
        <f t="shared" si="31"/>
        <v>40730.814699074072</v>
      </c>
      <c r="M366" t="b">
        <v>0</v>
      </c>
      <c r="N366">
        <v>19</v>
      </c>
      <c r="O366" t="b">
        <v>1</v>
      </c>
      <c r="P366" t="s">
        <v>8274</v>
      </c>
      <c r="Q366">
        <f t="shared" si="32"/>
        <v>115.76</v>
      </c>
      <c r="R366" s="12">
        <f t="shared" si="33"/>
        <v>40.21</v>
      </c>
      <c r="S366" t="s">
        <v>8322</v>
      </c>
      <c r="T366" t="s">
        <v>8323</v>
      </c>
    </row>
    <row r="367" spans="1:20" ht="45" hidden="1">
      <c r="A367">
        <v>365</v>
      </c>
      <c r="B367" s="2" t="s">
        <v>366</v>
      </c>
      <c r="C367" s="2" t="s">
        <v>4475</v>
      </c>
      <c r="D367">
        <v>675</v>
      </c>
      <c r="E367">
        <v>1218</v>
      </c>
      <c r="F367" t="s">
        <v>8219</v>
      </c>
      <c r="G367" t="s">
        <v>8229</v>
      </c>
      <c r="H367" t="s">
        <v>8251</v>
      </c>
      <c r="I367">
        <v>1416211140</v>
      </c>
      <c r="J367" s="7">
        <f t="shared" si="30"/>
        <v>41923.354351851849</v>
      </c>
      <c r="K367">
        <v>1413016216</v>
      </c>
      <c r="L367" s="7">
        <f t="shared" si="31"/>
        <v>41960.332638888889</v>
      </c>
      <c r="M367" t="b">
        <v>0</v>
      </c>
      <c r="N367">
        <v>28</v>
      </c>
      <c r="O367" t="b">
        <v>1</v>
      </c>
      <c r="P367" t="s">
        <v>8271</v>
      </c>
      <c r="Q367">
        <f t="shared" si="32"/>
        <v>180.44</v>
      </c>
      <c r="R367" s="12">
        <f t="shared" si="33"/>
        <v>43.5</v>
      </c>
      <c r="S367" t="s">
        <v>8317</v>
      </c>
      <c r="T367" t="s">
        <v>8318</v>
      </c>
    </row>
    <row r="368" spans="1:20" ht="45" hidden="1">
      <c r="A368">
        <v>366</v>
      </c>
      <c r="B368" s="2" t="s">
        <v>367</v>
      </c>
      <c r="C368" s="2" t="s">
        <v>4476</v>
      </c>
      <c r="D368">
        <v>700</v>
      </c>
      <c r="E368">
        <v>824</v>
      </c>
      <c r="F368" t="s">
        <v>8219</v>
      </c>
      <c r="G368" t="s">
        <v>8224</v>
      </c>
      <c r="H368" t="s">
        <v>8246</v>
      </c>
      <c r="I368">
        <v>1303147459</v>
      </c>
      <c r="J368" s="7">
        <f t="shared" si="30"/>
        <v>40590.766886574071</v>
      </c>
      <c r="K368">
        <v>1297880659</v>
      </c>
      <c r="L368" s="7">
        <f t="shared" si="31"/>
        <v>40651.725219907406</v>
      </c>
      <c r="M368" t="b">
        <v>0</v>
      </c>
      <c r="N368">
        <v>22</v>
      </c>
      <c r="O368" t="b">
        <v>1</v>
      </c>
      <c r="P368" t="s">
        <v>8274</v>
      </c>
      <c r="Q368">
        <f t="shared" si="32"/>
        <v>117.71</v>
      </c>
      <c r="R368" s="12">
        <f t="shared" si="33"/>
        <v>37.450000000000003</v>
      </c>
      <c r="S368" t="s">
        <v>8322</v>
      </c>
      <c r="T368" t="s">
        <v>8323</v>
      </c>
    </row>
    <row r="369" spans="1:20" ht="60" hidden="1">
      <c r="A369">
        <v>367</v>
      </c>
      <c r="B369" s="2" t="s">
        <v>368</v>
      </c>
      <c r="C369" s="2" t="s">
        <v>4477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 s="7">
        <f t="shared" si="30"/>
        <v>41116.758125</v>
      </c>
      <c r="K369">
        <v>1343326302</v>
      </c>
      <c r="L369" s="7">
        <f t="shared" si="31"/>
        <v>41146.758125</v>
      </c>
      <c r="M369" t="b">
        <v>0</v>
      </c>
      <c r="N369">
        <v>14</v>
      </c>
      <c r="O369" t="b">
        <v>1</v>
      </c>
      <c r="P369" t="s">
        <v>8276</v>
      </c>
      <c r="Q369">
        <f t="shared" si="32"/>
        <v>100</v>
      </c>
      <c r="R369" s="12">
        <f t="shared" si="33"/>
        <v>50</v>
      </c>
      <c r="S369" t="s">
        <v>8325</v>
      </c>
      <c r="T369" t="s">
        <v>8326</v>
      </c>
    </row>
    <row r="370" spans="1:20" ht="60" hidden="1">
      <c r="A370">
        <v>368</v>
      </c>
      <c r="B370" s="2" t="s">
        <v>369</v>
      </c>
      <c r="C370" s="2" t="s">
        <v>4478</v>
      </c>
      <c r="D370">
        <v>700</v>
      </c>
      <c r="E370">
        <v>811</v>
      </c>
      <c r="F370" t="s">
        <v>8219</v>
      </c>
      <c r="G370" t="s">
        <v>8224</v>
      </c>
      <c r="H370" t="s">
        <v>8246</v>
      </c>
      <c r="I370">
        <v>1351095976</v>
      </c>
      <c r="J370" s="7">
        <f t="shared" si="30"/>
        <v>41176.684907407405</v>
      </c>
      <c r="K370">
        <v>1348503976</v>
      </c>
      <c r="L370" s="7">
        <f t="shared" si="31"/>
        <v>41206.684907407405</v>
      </c>
      <c r="M370" t="b">
        <v>0</v>
      </c>
      <c r="N370">
        <v>33</v>
      </c>
      <c r="O370" t="b">
        <v>1</v>
      </c>
      <c r="P370" t="s">
        <v>8276</v>
      </c>
      <c r="Q370">
        <f t="shared" si="32"/>
        <v>115.86</v>
      </c>
      <c r="R370" s="12">
        <f t="shared" si="33"/>
        <v>24.58</v>
      </c>
      <c r="S370" t="s">
        <v>8325</v>
      </c>
      <c r="T370" t="s">
        <v>8326</v>
      </c>
    </row>
    <row r="371" spans="1:20" ht="60" hidden="1">
      <c r="A371">
        <v>369</v>
      </c>
      <c r="B371" s="2" t="s">
        <v>370</v>
      </c>
      <c r="C371" s="2" t="s">
        <v>4479</v>
      </c>
      <c r="D371">
        <v>700</v>
      </c>
      <c r="E371">
        <v>1750</v>
      </c>
      <c r="F371" t="s">
        <v>8219</v>
      </c>
      <c r="G371" t="s">
        <v>8224</v>
      </c>
      <c r="H371" t="s">
        <v>8246</v>
      </c>
      <c r="I371">
        <v>1469059986</v>
      </c>
      <c r="J371" s="7">
        <f t="shared" si="30"/>
        <v>42565.009097222224</v>
      </c>
      <c r="K371">
        <v>1468455186</v>
      </c>
      <c r="L371" s="7">
        <f t="shared" si="31"/>
        <v>42572.009097222224</v>
      </c>
      <c r="M371" t="b">
        <v>0</v>
      </c>
      <c r="N371">
        <v>26</v>
      </c>
      <c r="O371" t="b">
        <v>1</v>
      </c>
      <c r="P371" t="s">
        <v>8276</v>
      </c>
      <c r="Q371">
        <f t="shared" si="32"/>
        <v>250</v>
      </c>
      <c r="R371" s="12">
        <f t="shared" si="33"/>
        <v>67.31</v>
      </c>
      <c r="S371" t="s">
        <v>8325</v>
      </c>
      <c r="T371" t="s">
        <v>8326</v>
      </c>
    </row>
    <row r="372" spans="1:20" ht="60" hidden="1">
      <c r="A372">
        <v>370</v>
      </c>
      <c r="B372" s="2" t="s">
        <v>371</v>
      </c>
      <c r="C372" s="2" t="s">
        <v>4480</v>
      </c>
      <c r="D372">
        <v>700</v>
      </c>
      <c r="E372">
        <v>1261</v>
      </c>
      <c r="F372" t="s">
        <v>8219</v>
      </c>
      <c r="G372" t="s">
        <v>8224</v>
      </c>
      <c r="H372" t="s">
        <v>8246</v>
      </c>
      <c r="I372">
        <v>1348420548</v>
      </c>
      <c r="J372" s="7">
        <f t="shared" si="30"/>
        <v>41145.719305555554</v>
      </c>
      <c r="K372">
        <v>1345828548</v>
      </c>
      <c r="L372" s="7">
        <f t="shared" si="31"/>
        <v>41175.719305555554</v>
      </c>
      <c r="M372" t="b">
        <v>0</v>
      </c>
      <c r="N372">
        <v>48</v>
      </c>
      <c r="O372" t="b">
        <v>1</v>
      </c>
      <c r="P372" t="s">
        <v>8279</v>
      </c>
      <c r="Q372">
        <f t="shared" si="32"/>
        <v>180.14</v>
      </c>
      <c r="R372" s="12">
        <f t="shared" si="33"/>
        <v>26.27</v>
      </c>
      <c r="S372" t="s">
        <v>8325</v>
      </c>
      <c r="T372" t="s">
        <v>8329</v>
      </c>
    </row>
    <row r="373" spans="1:20" ht="60" hidden="1">
      <c r="A373">
        <v>371</v>
      </c>
      <c r="B373" s="2" t="s">
        <v>372</v>
      </c>
      <c r="C373" s="2" t="s">
        <v>4481</v>
      </c>
      <c r="D373">
        <v>700</v>
      </c>
      <c r="E373">
        <v>725</v>
      </c>
      <c r="F373" t="s">
        <v>8219</v>
      </c>
      <c r="G373" t="s">
        <v>8224</v>
      </c>
      <c r="H373" t="s">
        <v>8246</v>
      </c>
      <c r="I373">
        <v>1380599940</v>
      </c>
      <c r="J373" s="7">
        <f t="shared" si="30"/>
        <v>41509.426585648151</v>
      </c>
      <c r="K373">
        <v>1377252857</v>
      </c>
      <c r="L373" s="7">
        <f t="shared" si="31"/>
        <v>41548.165972222225</v>
      </c>
      <c r="M373" t="b">
        <v>0</v>
      </c>
      <c r="N373">
        <v>13</v>
      </c>
      <c r="O373" t="b">
        <v>1</v>
      </c>
      <c r="P373" t="s">
        <v>8300</v>
      </c>
      <c r="Q373">
        <f t="shared" si="32"/>
        <v>103.57</v>
      </c>
      <c r="R373" s="12">
        <f t="shared" si="33"/>
        <v>55.77</v>
      </c>
      <c r="S373" t="s">
        <v>8325</v>
      </c>
      <c r="T373" t="s">
        <v>8354</v>
      </c>
    </row>
    <row r="374" spans="1:20" ht="30" hidden="1">
      <c r="A374">
        <v>372</v>
      </c>
      <c r="B374" s="2" t="s">
        <v>373</v>
      </c>
      <c r="C374" s="2" t="s">
        <v>4482</v>
      </c>
      <c r="D374">
        <v>700</v>
      </c>
      <c r="E374">
        <v>730</v>
      </c>
      <c r="F374" t="s">
        <v>8219</v>
      </c>
      <c r="G374" t="s">
        <v>8224</v>
      </c>
      <c r="H374" t="s">
        <v>8246</v>
      </c>
      <c r="I374">
        <v>1402095600</v>
      </c>
      <c r="J374" s="7">
        <f t="shared" si="30"/>
        <v>41780.525937500002</v>
      </c>
      <c r="K374">
        <v>1400675841</v>
      </c>
      <c r="L374" s="7">
        <f t="shared" si="31"/>
        <v>41796.958333333336</v>
      </c>
      <c r="M374" t="b">
        <v>0</v>
      </c>
      <c r="N374">
        <v>20</v>
      </c>
      <c r="O374" t="b">
        <v>1</v>
      </c>
      <c r="P374" t="s">
        <v>8271</v>
      </c>
      <c r="Q374">
        <f t="shared" si="32"/>
        <v>104.29</v>
      </c>
      <c r="R374" s="12">
        <f t="shared" si="33"/>
        <v>36.5</v>
      </c>
      <c r="S374" t="s">
        <v>8317</v>
      </c>
      <c r="T374" t="s">
        <v>8318</v>
      </c>
    </row>
    <row r="375" spans="1:20" ht="45" hidden="1">
      <c r="A375">
        <v>373</v>
      </c>
      <c r="B375" s="2" t="s">
        <v>374</v>
      </c>
      <c r="C375" s="2" t="s">
        <v>4483</v>
      </c>
      <c r="D375">
        <v>700</v>
      </c>
      <c r="E375">
        <v>721</v>
      </c>
      <c r="F375" t="s">
        <v>8219</v>
      </c>
      <c r="G375" t="s">
        <v>8225</v>
      </c>
      <c r="H375" t="s">
        <v>8247</v>
      </c>
      <c r="I375">
        <v>1434039186</v>
      </c>
      <c r="J375" s="7">
        <f t="shared" si="30"/>
        <v>42121.675763888896</v>
      </c>
      <c r="K375">
        <v>1430151186</v>
      </c>
      <c r="L375" s="7">
        <f t="shared" si="31"/>
        <v>42166.675763888896</v>
      </c>
      <c r="M375" t="b">
        <v>0</v>
      </c>
      <c r="N375">
        <v>6</v>
      </c>
      <c r="O375" t="b">
        <v>1</v>
      </c>
      <c r="P375" t="s">
        <v>8303</v>
      </c>
      <c r="Q375">
        <f t="shared" si="32"/>
        <v>103</v>
      </c>
      <c r="R375" s="12">
        <f t="shared" si="33"/>
        <v>120.17</v>
      </c>
      <c r="S375" t="s">
        <v>8317</v>
      </c>
      <c r="T375" t="s">
        <v>8357</v>
      </c>
    </row>
    <row r="376" spans="1:20" ht="60" hidden="1">
      <c r="A376">
        <v>374</v>
      </c>
      <c r="B376" s="2" t="s">
        <v>375</v>
      </c>
      <c r="C376" s="2" t="s">
        <v>4484</v>
      </c>
      <c r="D376">
        <v>700</v>
      </c>
      <c r="E376">
        <v>720.01</v>
      </c>
      <c r="F376" t="s">
        <v>8219</v>
      </c>
      <c r="G376" t="s">
        <v>8225</v>
      </c>
      <c r="H376" t="s">
        <v>8247</v>
      </c>
      <c r="I376">
        <v>1474886229</v>
      </c>
      <c r="J376" s="7">
        <f t="shared" si="30"/>
        <v>42609.442465277782</v>
      </c>
      <c r="K376">
        <v>1472294229</v>
      </c>
      <c r="L376" s="7">
        <f t="shared" si="31"/>
        <v>42639.442465277782</v>
      </c>
      <c r="M376" t="b">
        <v>0</v>
      </c>
      <c r="N376">
        <v>27</v>
      </c>
      <c r="O376" t="b">
        <v>1</v>
      </c>
      <c r="P376" t="s">
        <v>8271</v>
      </c>
      <c r="Q376">
        <f t="shared" si="32"/>
        <v>102.86</v>
      </c>
      <c r="R376" s="12">
        <f t="shared" si="33"/>
        <v>26.67</v>
      </c>
      <c r="S376" t="s">
        <v>8317</v>
      </c>
      <c r="T376" t="s">
        <v>8318</v>
      </c>
    </row>
    <row r="377" spans="1:20" ht="60" hidden="1">
      <c r="A377">
        <v>375</v>
      </c>
      <c r="B377" s="2" t="s">
        <v>376</v>
      </c>
      <c r="C377" s="2" t="s">
        <v>4485</v>
      </c>
      <c r="D377">
        <v>700</v>
      </c>
      <c r="E377">
        <v>1200</v>
      </c>
      <c r="F377" t="s">
        <v>8219</v>
      </c>
      <c r="G377" t="s">
        <v>8225</v>
      </c>
      <c r="H377" t="s">
        <v>8247</v>
      </c>
      <c r="I377">
        <v>1460553480</v>
      </c>
      <c r="J377" s="7">
        <f t="shared" si="30"/>
        <v>42452.916481481487</v>
      </c>
      <c r="K377">
        <v>1458770384</v>
      </c>
      <c r="L377" s="7">
        <f t="shared" si="31"/>
        <v>42473.554166666669</v>
      </c>
      <c r="M377" t="b">
        <v>0</v>
      </c>
      <c r="N377">
        <v>23</v>
      </c>
      <c r="O377" t="b">
        <v>1</v>
      </c>
      <c r="P377" t="s">
        <v>8271</v>
      </c>
      <c r="Q377">
        <f t="shared" si="32"/>
        <v>171.43</v>
      </c>
      <c r="R377" s="12">
        <f t="shared" si="33"/>
        <v>52.17</v>
      </c>
      <c r="S377" t="s">
        <v>8317</v>
      </c>
      <c r="T377" t="s">
        <v>8318</v>
      </c>
    </row>
    <row r="378" spans="1:20" ht="60" hidden="1">
      <c r="A378">
        <v>376</v>
      </c>
      <c r="B378" s="2" t="s">
        <v>377</v>
      </c>
      <c r="C378" s="2" t="s">
        <v>4486</v>
      </c>
      <c r="D378">
        <v>700</v>
      </c>
      <c r="E378">
        <v>966</v>
      </c>
      <c r="F378" t="s">
        <v>8219</v>
      </c>
      <c r="G378" t="s">
        <v>8225</v>
      </c>
      <c r="H378" t="s">
        <v>8247</v>
      </c>
      <c r="I378">
        <v>1455408000</v>
      </c>
      <c r="J378" s="7">
        <f t="shared" si="30"/>
        <v>42405.090300925927</v>
      </c>
      <c r="K378">
        <v>1454638202</v>
      </c>
      <c r="L378" s="7">
        <f t="shared" si="31"/>
        <v>42414</v>
      </c>
      <c r="M378" t="b">
        <v>0</v>
      </c>
      <c r="N378">
        <v>34</v>
      </c>
      <c r="O378" t="b">
        <v>1</v>
      </c>
      <c r="P378" t="s">
        <v>8271</v>
      </c>
      <c r="Q378">
        <f t="shared" si="32"/>
        <v>138</v>
      </c>
      <c r="R378" s="12">
        <f t="shared" si="33"/>
        <v>28.41</v>
      </c>
      <c r="S378" t="s">
        <v>8317</v>
      </c>
      <c r="T378" t="s">
        <v>8318</v>
      </c>
    </row>
    <row r="379" spans="1:20" ht="45" hidden="1">
      <c r="A379">
        <v>377</v>
      </c>
      <c r="B379" s="2" t="s">
        <v>378</v>
      </c>
      <c r="C379" s="2" t="s">
        <v>4487</v>
      </c>
      <c r="D379">
        <v>700</v>
      </c>
      <c r="E379">
        <v>705</v>
      </c>
      <c r="F379" t="s">
        <v>8219</v>
      </c>
      <c r="G379" t="s">
        <v>8225</v>
      </c>
      <c r="H379" t="s">
        <v>8247</v>
      </c>
      <c r="I379">
        <v>1406825159</v>
      </c>
      <c r="J379" s="7">
        <f t="shared" si="30"/>
        <v>41821.698599537034</v>
      </c>
      <c r="K379">
        <v>1404233159</v>
      </c>
      <c r="L379" s="7">
        <f t="shared" si="31"/>
        <v>41851.698599537034</v>
      </c>
      <c r="M379" t="b">
        <v>0</v>
      </c>
      <c r="N379">
        <v>21</v>
      </c>
      <c r="O379" t="b">
        <v>1</v>
      </c>
      <c r="P379" t="s">
        <v>8271</v>
      </c>
      <c r="Q379">
        <f t="shared" si="32"/>
        <v>100.71</v>
      </c>
      <c r="R379" s="12">
        <f t="shared" si="33"/>
        <v>33.57</v>
      </c>
      <c r="S379" t="s">
        <v>8317</v>
      </c>
      <c r="T379" t="s">
        <v>8318</v>
      </c>
    </row>
    <row r="380" spans="1:20" ht="60" hidden="1">
      <c r="A380">
        <v>378</v>
      </c>
      <c r="B380" s="2" t="s">
        <v>379</v>
      </c>
      <c r="C380" s="2" t="s">
        <v>4488</v>
      </c>
      <c r="D380">
        <v>700</v>
      </c>
      <c r="E380">
        <v>1225</v>
      </c>
      <c r="F380" t="s">
        <v>8219</v>
      </c>
      <c r="G380" t="s">
        <v>8224</v>
      </c>
      <c r="H380" t="s">
        <v>8246</v>
      </c>
      <c r="I380">
        <v>1422075540</v>
      </c>
      <c r="J380" s="7">
        <f t="shared" si="30"/>
        <v>42003.948425925926</v>
      </c>
      <c r="K380">
        <v>1419979544</v>
      </c>
      <c r="L380" s="7">
        <f t="shared" si="31"/>
        <v>42028.207638888889</v>
      </c>
      <c r="M380" t="b">
        <v>0</v>
      </c>
      <c r="N380">
        <v>18</v>
      </c>
      <c r="O380" t="b">
        <v>1</v>
      </c>
      <c r="P380" t="s">
        <v>8271</v>
      </c>
      <c r="Q380">
        <f t="shared" si="32"/>
        <v>175</v>
      </c>
      <c r="R380" s="12">
        <f t="shared" si="33"/>
        <v>68.06</v>
      </c>
      <c r="S380" t="s">
        <v>8317</v>
      </c>
      <c r="T380" t="s">
        <v>8318</v>
      </c>
    </row>
    <row r="381" spans="1:20" ht="60" hidden="1">
      <c r="A381">
        <v>379</v>
      </c>
      <c r="B381" s="2" t="s">
        <v>380</v>
      </c>
      <c r="C381" s="2" t="s">
        <v>4489</v>
      </c>
      <c r="D381">
        <v>700</v>
      </c>
      <c r="E381">
        <v>2100</v>
      </c>
      <c r="F381" t="s">
        <v>8219</v>
      </c>
      <c r="G381" t="s">
        <v>8224</v>
      </c>
      <c r="H381" t="s">
        <v>8246</v>
      </c>
      <c r="I381">
        <v>1404444286</v>
      </c>
      <c r="J381" s="7">
        <f t="shared" si="30"/>
        <v>41810.142199074071</v>
      </c>
      <c r="K381">
        <v>1403234686</v>
      </c>
      <c r="L381" s="7">
        <f t="shared" si="31"/>
        <v>41824.142199074071</v>
      </c>
      <c r="M381" t="b">
        <v>0</v>
      </c>
      <c r="N381">
        <v>39</v>
      </c>
      <c r="O381" t="b">
        <v>1</v>
      </c>
      <c r="P381" t="s">
        <v>8271</v>
      </c>
      <c r="Q381">
        <f t="shared" si="32"/>
        <v>300</v>
      </c>
      <c r="R381" s="12">
        <f t="shared" si="33"/>
        <v>53.85</v>
      </c>
      <c r="S381" t="s">
        <v>8317</v>
      </c>
      <c r="T381" t="s">
        <v>8318</v>
      </c>
    </row>
    <row r="382" spans="1:20" ht="60" hidden="1">
      <c r="A382">
        <v>380</v>
      </c>
      <c r="B382" s="2" t="s">
        <v>381</v>
      </c>
      <c r="C382" s="2" t="s">
        <v>4490</v>
      </c>
      <c r="D382">
        <v>740</v>
      </c>
      <c r="E382">
        <v>880</v>
      </c>
      <c r="F382" t="s">
        <v>8219</v>
      </c>
      <c r="G382" t="s">
        <v>8225</v>
      </c>
      <c r="H382" t="s">
        <v>8247</v>
      </c>
      <c r="I382">
        <v>1488240000</v>
      </c>
      <c r="J382" s="7">
        <f t="shared" si="30"/>
        <v>42779.610289351855</v>
      </c>
      <c r="K382">
        <v>1486996729</v>
      </c>
      <c r="L382" s="7">
        <f t="shared" si="31"/>
        <v>42794</v>
      </c>
      <c r="M382" t="b">
        <v>0</v>
      </c>
      <c r="N382">
        <v>51</v>
      </c>
      <c r="O382" t="b">
        <v>1</v>
      </c>
      <c r="P382" t="s">
        <v>8271</v>
      </c>
      <c r="Q382">
        <f t="shared" si="32"/>
        <v>118.92</v>
      </c>
      <c r="R382" s="12">
        <f t="shared" si="33"/>
        <v>17.25</v>
      </c>
      <c r="S382" t="s">
        <v>8317</v>
      </c>
      <c r="T382" t="s">
        <v>8318</v>
      </c>
    </row>
    <row r="383" spans="1:20" ht="45" hidden="1">
      <c r="A383">
        <v>381</v>
      </c>
      <c r="B383" s="2" t="s">
        <v>382</v>
      </c>
      <c r="C383" s="2" t="s">
        <v>4491</v>
      </c>
      <c r="D383">
        <v>745</v>
      </c>
      <c r="E383">
        <v>786</v>
      </c>
      <c r="F383" t="s">
        <v>8219</v>
      </c>
      <c r="G383" t="s">
        <v>8224</v>
      </c>
      <c r="H383" t="s">
        <v>8246</v>
      </c>
      <c r="I383">
        <v>1356392857</v>
      </c>
      <c r="J383" s="7">
        <f t="shared" si="30"/>
        <v>41222.991400462961</v>
      </c>
      <c r="K383">
        <v>1352504857</v>
      </c>
      <c r="L383" s="7">
        <f t="shared" si="31"/>
        <v>41267.991400462961</v>
      </c>
      <c r="M383" t="b">
        <v>0</v>
      </c>
      <c r="N383">
        <v>34</v>
      </c>
      <c r="O383" t="b">
        <v>1</v>
      </c>
      <c r="P383" t="s">
        <v>8300</v>
      </c>
      <c r="Q383">
        <f t="shared" si="32"/>
        <v>105.5</v>
      </c>
      <c r="R383" s="12">
        <f t="shared" si="33"/>
        <v>23.12</v>
      </c>
      <c r="S383" t="s">
        <v>8325</v>
      </c>
      <c r="T383" t="s">
        <v>8354</v>
      </c>
    </row>
    <row r="384" spans="1:20" ht="60" hidden="1">
      <c r="A384">
        <v>382</v>
      </c>
      <c r="B384" s="2" t="s">
        <v>383</v>
      </c>
      <c r="C384" s="2" t="s">
        <v>4492</v>
      </c>
      <c r="D384">
        <v>750</v>
      </c>
      <c r="E384">
        <v>1485</v>
      </c>
      <c r="F384" t="s">
        <v>8219</v>
      </c>
      <c r="G384" t="s">
        <v>8224</v>
      </c>
      <c r="H384" t="s">
        <v>8246</v>
      </c>
      <c r="I384">
        <v>1342234920</v>
      </c>
      <c r="J384" s="7">
        <f t="shared" si="30"/>
        <v>41100.158877314818</v>
      </c>
      <c r="K384">
        <v>1341892127</v>
      </c>
      <c r="L384" s="7">
        <f t="shared" si="31"/>
        <v>41104.126388888886</v>
      </c>
      <c r="M384" t="b">
        <v>0</v>
      </c>
      <c r="N384">
        <v>28</v>
      </c>
      <c r="O384" t="b">
        <v>1</v>
      </c>
      <c r="P384" t="s">
        <v>8266</v>
      </c>
      <c r="Q384">
        <f t="shared" si="32"/>
        <v>198</v>
      </c>
      <c r="R384" s="12">
        <f t="shared" si="33"/>
        <v>53.04</v>
      </c>
      <c r="S384" t="s">
        <v>8310</v>
      </c>
      <c r="T384" t="s">
        <v>8312</v>
      </c>
    </row>
    <row r="385" spans="1:20" ht="60" hidden="1">
      <c r="A385">
        <v>383</v>
      </c>
      <c r="B385" s="2" t="s">
        <v>384</v>
      </c>
      <c r="C385" s="2" t="s">
        <v>4493</v>
      </c>
      <c r="D385">
        <v>750</v>
      </c>
      <c r="E385">
        <v>916</v>
      </c>
      <c r="F385" t="s">
        <v>8219</v>
      </c>
      <c r="G385" t="s">
        <v>8224</v>
      </c>
      <c r="H385" t="s">
        <v>8246</v>
      </c>
      <c r="I385">
        <v>1488337200</v>
      </c>
      <c r="J385" s="7">
        <f t="shared" si="30"/>
        <v>42752.144976851851</v>
      </c>
      <c r="K385">
        <v>1484623726</v>
      </c>
      <c r="L385" s="7">
        <f t="shared" si="31"/>
        <v>42795.125</v>
      </c>
      <c r="M385" t="b">
        <v>0</v>
      </c>
      <c r="N385">
        <v>17</v>
      </c>
      <c r="O385" t="b">
        <v>1</v>
      </c>
      <c r="P385" t="s">
        <v>8276</v>
      </c>
      <c r="Q385">
        <f t="shared" si="32"/>
        <v>122.13</v>
      </c>
      <c r="R385" s="12">
        <f t="shared" si="33"/>
        <v>53.88</v>
      </c>
      <c r="S385" t="s">
        <v>8325</v>
      </c>
      <c r="T385" t="s">
        <v>8326</v>
      </c>
    </row>
    <row r="386" spans="1:20" ht="60" hidden="1">
      <c r="A386">
        <v>384</v>
      </c>
      <c r="B386" s="2" t="s">
        <v>385</v>
      </c>
      <c r="C386" s="2" t="s">
        <v>4494</v>
      </c>
      <c r="D386">
        <v>750</v>
      </c>
      <c r="E386">
        <v>758</v>
      </c>
      <c r="F386" t="s">
        <v>8219</v>
      </c>
      <c r="G386" t="s">
        <v>8225</v>
      </c>
      <c r="H386" t="s">
        <v>8247</v>
      </c>
      <c r="I386">
        <v>1377621089</v>
      </c>
      <c r="J386" s="7">
        <f t="shared" ref="J386:J449" si="34">(((K386/60)/60)/24)+DATE(1970,1,1)</f>
        <v>41453.688530092593</v>
      </c>
      <c r="K386">
        <v>1372437089</v>
      </c>
      <c r="L386" s="7">
        <f t="shared" ref="L386:L449" si="35">(((I386/60)/60)/24)+DATE(1970,1,1)</f>
        <v>41513.688530092593</v>
      </c>
      <c r="M386" t="b">
        <v>0</v>
      </c>
      <c r="N386">
        <v>18</v>
      </c>
      <c r="O386" t="b">
        <v>1</v>
      </c>
      <c r="P386" t="s">
        <v>8276</v>
      </c>
      <c r="Q386">
        <f t="shared" ref="Q386:Q449" si="36">ROUND(E386/D386*100,2)</f>
        <v>101.07</v>
      </c>
      <c r="R386" s="12">
        <f t="shared" ref="R386:R449" si="37">IFERROR(ROUND(IFERROR(E386/N386,""),2),"No pledges")</f>
        <v>42.11</v>
      </c>
      <c r="S386" t="s">
        <v>8325</v>
      </c>
      <c r="T386" t="s">
        <v>8326</v>
      </c>
    </row>
    <row r="387" spans="1:20" ht="60" hidden="1">
      <c r="A387">
        <v>385</v>
      </c>
      <c r="B387" s="2" t="s">
        <v>386</v>
      </c>
      <c r="C387" s="2" t="s">
        <v>4495</v>
      </c>
      <c r="D387">
        <v>750</v>
      </c>
      <c r="E387">
        <v>1001</v>
      </c>
      <c r="F387" t="s">
        <v>8219</v>
      </c>
      <c r="G387" t="s">
        <v>8224</v>
      </c>
      <c r="H387" t="s">
        <v>8246</v>
      </c>
      <c r="I387">
        <v>1391706084</v>
      </c>
      <c r="J387" s="7">
        <f t="shared" si="34"/>
        <v>41655.709305555552</v>
      </c>
      <c r="K387">
        <v>1389891684</v>
      </c>
      <c r="L387" s="7">
        <f t="shared" si="35"/>
        <v>41676.709305555552</v>
      </c>
      <c r="M387" t="b">
        <v>0</v>
      </c>
      <c r="N387">
        <v>19</v>
      </c>
      <c r="O387" t="b">
        <v>1</v>
      </c>
      <c r="P387" t="s">
        <v>8276</v>
      </c>
      <c r="Q387">
        <f t="shared" si="36"/>
        <v>133.47</v>
      </c>
      <c r="R387" s="12">
        <f t="shared" si="37"/>
        <v>52.68</v>
      </c>
      <c r="S387" t="s">
        <v>8325</v>
      </c>
      <c r="T387" t="s">
        <v>8326</v>
      </c>
    </row>
    <row r="388" spans="1:20" ht="60" hidden="1">
      <c r="A388">
        <v>386</v>
      </c>
      <c r="B388" s="2" t="s">
        <v>387</v>
      </c>
      <c r="C388" s="2" t="s">
        <v>4496</v>
      </c>
      <c r="D388">
        <v>750</v>
      </c>
      <c r="E388">
        <v>850</v>
      </c>
      <c r="F388" t="s">
        <v>8219</v>
      </c>
      <c r="G388" t="s">
        <v>8224</v>
      </c>
      <c r="H388" t="s">
        <v>8246</v>
      </c>
      <c r="I388">
        <v>1338830395</v>
      </c>
      <c r="J388" s="7">
        <f t="shared" si="34"/>
        <v>41034.72216435185</v>
      </c>
      <c r="K388">
        <v>1336238395</v>
      </c>
      <c r="L388" s="7">
        <f t="shared" si="35"/>
        <v>41064.72216435185</v>
      </c>
      <c r="M388" t="b">
        <v>0</v>
      </c>
      <c r="N388">
        <v>25</v>
      </c>
      <c r="O388" t="b">
        <v>1</v>
      </c>
      <c r="P388" t="s">
        <v>8279</v>
      </c>
      <c r="Q388">
        <f t="shared" si="36"/>
        <v>113.33</v>
      </c>
      <c r="R388" s="12">
        <f t="shared" si="37"/>
        <v>34</v>
      </c>
      <c r="S388" t="s">
        <v>8325</v>
      </c>
      <c r="T388" t="s">
        <v>8329</v>
      </c>
    </row>
    <row r="389" spans="1:20" ht="60" hidden="1">
      <c r="A389">
        <v>387</v>
      </c>
      <c r="B389" s="2" t="s">
        <v>388</v>
      </c>
      <c r="C389" s="2" t="s">
        <v>4497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 s="7">
        <f t="shared" si="34"/>
        <v>42768.833645833336</v>
      </c>
      <c r="K389">
        <v>1486065627</v>
      </c>
      <c r="L389" s="7">
        <f t="shared" si="35"/>
        <v>42780.833645833336</v>
      </c>
      <c r="M389" t="b">
        <v>0</v>
      </c>
      <c r="N389">
        <v>25</v>
      </c>
      <c r="O389" t="b">
        <v>1</v>
      </c>
      <c r="P389" t="s">
        <v>8297</v>
      </c>
      <c r="Q389">
        <f t="shared" si="36"/>
        <v>119.73</v>
      </c>
      <c r="R389" s="12">
        <f t="shared" si="37"/>
        <v>35.92</v>
      </c>
      <c r="S389" t="s">
        <v>8333</v>
      </c>
      <c r="T389" t="s">
        <v>8351</v>
      </c>
    </row>
    <row r="390" spans="1:20" ht="45" hidden="1">
      <c r="A390">
        <v>388</v>
      </c>
      <c r="B390" s="2" t="s">
        <v>389</v>
      </c>
      <c r="C390" s="2" t="s">
        <v>4498</v>
      </c>
      <c r="D390">
        <v>750</v>
      </c>
      <c r="E390">
        <v>1140</v>
      </c>
      <c r="F390" t="s">
        <v>8219</v>
      </c>
      <c r="G390" t="s">
        <v>8224</v>
      </c>
      <c r="H390" t="s">
        <v>8246</v>
      </c>
      <c r="I390">
        <v>1338579789</v>
      </c>
      <c r="J390" s="7">
        <f t="shared" si="34"/>
        <v>41031.82163194444</v>
      </c>
      <c r="K390">
        <v>1335987789</v>
      </c>
      <c r="L390" s="7">
        <f t="shared" si="35"/>
        <v>41061.82163194444</v>
      </c>
      <c r="M390" t="b">
        <v>0</v>
      </c>
      <c r="N390">
        <v>27</v>
      </c>
      <c r="O390" t="b">
        <v>1</v>
      </c>
      <c r="P390" t="s">
        <v>8280</v>
      </c>
      <c r="Q390">
        <f t="shared" si="36"/>
        <v>152</v>
      </c>
      <c r="R390" s="12">
        <f t="shared" si="37"/>
        <v>42.22</v>
      </c>
      <c r="S390" t="s">
        <v>8325</v>
      </c>
      <c r="T390" t="s">
        <v>8330</v>
      </c>
    </row>
    <row r="391" spans="1:20" ht="60" hidden="1">
      <c r="A391">
        <v>389</v>
      </c>
      <c r="B391" s="2" t="s">
        <v>390</v>
      </c>
      <c r="C391" s="2" t="s">
        <v>4499</v>
      </c>
      <c r="D391">
        <v>750</v>
      </c>
      <c r="E391">
        <v>1390</v>
      </c>
      <c r="F391" t="s">
        <v>8219</v>
      </c>
      <c r="G391" t="s">
        <v>8224</v>
      </c>
      <c r="H391" t="s">
        <v>8246</v>
      </c>
      <c r="I391">
        <v>1452744686</v>
      </c>
      <c r="J391" s="7">
        <f t="shared" si="34"/>
        <v>42323.17460648148</v>
      </c>
      <c r="K391">
        <v>1447560686</v>
      </c>
      <c r="L391" s="7">
        <f t="shared" si="35"/>
        <v>42383.17460648148</v>
      </c>
      <c r="M391" t="b">
        <v>0</v>
      </c>
      <c r="N391">
        <v>12</v>
      </c>
      <c r="O391" t="b">
        <v>1</v>
      </c>
      <c r="P391" t="s">
        <v>8276</v>
      </c>
      <c r="Q391">
        <f t="shared" si="36"/>
        <v>185.33</v>
      </c>
      <c r="R391" s="12">
        <f t="shared" si="37"/>
        <v>115.83</v>
      </c>
      <c r="S391" t="s">
        <v>8325</v>
      </c>
      <c r="T391" t="s">
        <v>8326</v>
      </c>
    </row>
    <row r="392" spans="1:20" ht="45" hidden="1">
      <c r="A392">
        <v>390</v>
      </c>
      <c r="B392" s="2" t="s">
        <v>391</v>
      </c>
      <c r="C392" s="2" t="s">
        <v>4500</v>
      </c>
      <c r="D392">
        <v>750</v>
      </c>
      <c r="E392">
        <v>1285</v>
      </c>
      <c r="F392" t="s">
        <v>8219</v>
      </c>
      <c r="G392" t="s">
        <v>8224</v>
      </c>
      <c r="H392" t="s">
        <v>8246</v>
      </c>
      <c r="I392">
        <v>1344789345</v>
      </c>
      <c r="J392" s="7">
        <f t="shared" si="34"/>
        <v>41088.691493055558</v>
      </c>
      <c r="K392">
        <v>1340901345</v>
      </c>
      <c r="L392" s="7">
        <f t="shared" si="35"/>
        <v>41133.691493055558</v>
      </c>
      <c r="M392" t="b">
        <v>0</v>
      </c>
      <c r="N392">
        <v>41</v>
      </c>
      <c r="O392" t="b">
        <v>1</v>
      </c>
      <c r="P392" t="s">
        <v>8279</v>
      </c>
      <c r="Q392">
        <f t="shared" si="36"/>
        <v>171.33</v>
      </c>
      <c r="R392" s="12">
        <f t="shared" si="37"/>
        <v>31.34</v>
      </c>
      <c r="S392" t="s">
        <v>8325</v>
      </c>
      <c r="T392" t="s">
        <v>8329</v>
      </c>
    </row>
    <row r="393" spans="1:20" ht="45" hidden="1">
      <c r="A393">
        <v>391</v>
      </c>
      <c r="B393" s="2" t="s">
        <v>392</v>
      </c>
      <c r="C393" s="2" t="s">
        <v>4501</v>
      </c>
      <c r="D393">
        <v>750</v>
      </c>
      <c r="E393">
        <v>10965</v>
      </c>
      <c r="F393" t="s">
        <v>8219</v>
      </c>
      <c r="G393" t="s">
        <v>8225</v>
      </c>
      <c r="H393" t="s">
        <v>8247</v>
      </c>
      <c r="I393">
        <v>1378494000</v>
      </c>
      <c r="J393" s="7">
        <f t="shared" si="34"/>
        <v>41493.543958333335</v>
      </c>
      <c r="K393">
        <v>1375880598</v>
      </c>
      <c r="L393" s="7">
        <f t="shared" si="35"/>
        <v>41523.791666666664</v>
      </c>
      <c r="M393" t="b">
        <v>0</v>
      </c>
      <c r="N393">
        <v>269</v>
      </c>
      <c r="O393" t="b">
        <v>1</v>
      </c>
      <c r="P393" t="s">
        <v>8295</v>
      </c>
      <c r="Q393">
        <f t="shared" si="36"/>
        <v>1462</v>
      </c>
      <c r="R393" s="12">
        <f t="shared" si="37"/>
        <v>40.76</v>
      </c>
      <c r="S393" t="s">
        <v>8319</v>
      </c>
      <c r="T393" t="s">
        <v>8349</v>
      </c>
    </row>
    <row r="394" spans="1:20" ht="60" hidden="1">
      <c r="A394">
        <v>392</v>
      </c>
      <c r="B394" s="2" t="s">
        <v>393</v>
      </c>
      <c r="C394" s="2" t="s">
        <v>4502</v>
      </c>
      <c r="D394">
        <v>750</v>
      </c>
      <c r="E394">
        <v>7336.01</v>
      </c>
      <c r="F394" t="s">
        <v>8219</v>
      </c>
      <c r="G394" t="s">
        <v>8225</v>
      </c>
      <c r="H394" t="s">
        <v>8247</v>
      </c>
      <c r="I394">
        <v>1363204800</v>
      </c>
      <c r="J394" s="7">
        <f t="shared" si="34"/>
        <v>41316.120949074073</v>
      </c>
      <c r="K394">
        <v>1360551250</v>
      </c>
      <c r="L394" s="7">
        <f t="shared" si="35"/>
        <v>41346.833333333336</v>
      </c>
      <c r="M394" t="b">
        <v>0</v>
      </c>
      <c r="N394">
        <v>339</v>
      </c>
      <c r="O394" t="b">
        <v>1</v>
      </c>
      <c r="P394" t="s">
        <v>8295</v>
      </c>
      <c r="Q394">
        <f t="shared" si="36"/>
        <v>978.13</v>
      </c>
      <c r="R394" s="12">
        <f t="shared" si="37"/>
        <v>21.64</v>
      </c>
      <c r="S394" t="s">
        <v>8319</v>
      </c>
      <c r="T394" t="s">
        <v>8349</v>
      </c>
    </row>
    <row r="395" spans="1:20" ht="45" hidden="1">
      <c r="A395">
        <v>393</v>
      </c>
      <c r="B395" s="2" t="s">
        <v>394</v>
      </c>
      <c r="C395" s="2" t="s">
        <v>4503</v>
      </c>
      <c r="D395">
        <v>750</v>
      </c>
      <c r="E395">
        <v>795</v>
      </c>
      <c r="F395" t="s">
        <v>8219</v>
      </c>
      <c r="G395" t="s">
        <v>8229</v>
      </c>
      <c r="H395" t="s">
        <v>8251</v>
      </c>
      <c r="I395">
        <v>1410761280</v>
      </c>
      <c r="J395" s="7">
        <f t="shared" si="34"/>
        <v>41872.291238425925</v>
      </c>
      <c r="K395">
        <v>1408604363</v>
      </c>
      <c r="L395" s="7">
        <f t="shared" si="35"/>
        <v>41897.255555555559</v>
      </c>
      <c r="M395" t="b">
        <v>0</v>
      </c>
      <c r="N395">
        <v>9</v>
      </c>
      <c r="O395" t="b">
        <v>1</v>
      </c>
      <c r="P395" t="s">
        <v>8305</v>
      </c>
      <c r="Q395">
        <f t="shared" si="36"/>
        <v>106</v>
      </c>
      <c r="R395" s="12">
        <f t="shared" si="37"/>
        <v>88.33</v>
      </c>
      <c r="S395" t="s">
        <v>8317</v>
      </c>
      <c r="T395" t="s">
        <v>8359</v>
      </c>
    </row>
    <row r="396" spans="1:20" ht="60" hidden="1">
      <c r="A396">
        <v>394</v>
      </c>
      <c r="B396" s="2" t="s">
        <v>395</v>
      </c>
      <c r="C396" s="2" t="s">
        <v>4504</v>
      </c>
      <c r="D396">
        <v>750</v>
      </c>
      <c r="E396">
        <v>971</v>
      </c>
      <c r="F396" t="s">
        <v>8219</v>
      </c>
      <c r="G396" t="s">
        <v>8224</v>
      </c>
      <c r="H396" t="s">
        <v>8246</v>
      </c>
      <c r="I396">
        <v>1413784740</v>
      </c>
      <c r="J396" s="7">
        <f t="shared" si="34"/>
        <v>41922.640590277777</v>
      </c>
      <c r="K396">
        <v>1412954547</v>
      </c>
      <c r="L396" s="7">
        <f t="shared" si="35"/>
        <v>41932.249305555553</v>
      </c>
      <c r="M396" t="b">
        <v>0</v>
      </c>
      <c r="N396">
        <v>16</v>
      </c>
      <c r="O396" t="b">
        <v>1</v>
      </c>
      <c r="P396" t="s">
        <v>8271</v>
      </c>
      <c r="Q396">
        <f t="shared" si="36"/>
        <v>129.47</v>
      </c>
      <c r="R396" s="12">
        <f t="shared" si="37"/>
        <v>60.69</v>
      </c>
      <c r="S396" t="s">
        <v>8317</v>
      </c>
      <c r="T396" t="s">
        <v>8318</v>
      </c>
    </row>
    <row r="397" spans="1:20" ht="45" hidden="1">
      <c r="A397">
        <v>395</v>
      </c>
      <c r="B397" s="2" t="s">
        <v>396</v>
      </c>
      <c r="C397" s="2" t="s">
        <v>4505</v>
      </c>
      <c r="D397">
        <v>750</v>
      </c>
      <c r="E397">
        <v>1220</v>
      </c>
      <c r="F397" t="s">
        <v>8219</v>
      </c>
      <c r="G397" t="s">
        <v>8224</v>
      </c>
      <c r="H397" t="s">
        <v>8246</v>
      </c>
      <c r="I397">
        <v>1304395140</v>
      </c>
      <c r="J397" s="7">
        <f t="shared" si="34"/>
        <v>40644.159259259257</v>
      </c>
      <c r="K397">
        <v>1302493760</v>
      </c>
      <c r="L397" s="7">
        <f t="shared" si="35"/>
        <v>40666.165972222225</v>
      </c>
      <c r="M397" t="b">
        <v>1</v>
      </c>
      <c r="N397">
        <v>21</v>
      </c>
      <c r="O397" t="b">
        <v>1</v>
      </c>
      <c r="P397" t="s">
        <v>8271</v>
      </c>
      <c r="Q397">
        <f t="shared" si="36"/>
        <v>162.66999999999999</v>
      </c>
      <c r="R397" s="12">
        <f t="shared" si="37"/>
        <v>58.1</v>
      </c>
      <c r="S397" t="s">
        <v>8317</v>
      </c>
      <c r="T397" t="s">
        <v>8318</v>
      </c>
    </row>
    <row r="398" spans="1:20" ht="45" hidden="1">
      <c r="A398">
        <v>396</v>
      </c>
      <c r="B398" s="2" t="s">
        <v>397</v>
      </c>
      <c r="C398" s="2" t="s">
        <v>4506</v>
      </c>
      <c r="D398">
        <v>750</v>
      </c>
      <c r="E398">
        <v>890</v>
      </c>
      <c r="F398" t="s">
        <v>8219</v>
      </c>
      <c r="G398" t="s">
        <v>8225</v>
      </c>
      <c r="H398" t="s">
        <v>8247</v>
      </c>
      <c r="I398">
        <v>1438467894</v>
      </c>
      <c r="J398" s="7">
        <f t="shared" si="34"/>
        <v>42192.933958333335</v>
      </c>
      <c r="K398">
        <v>1436307894</v>
      </c>
      <c r="L398" s="7">
        <f t="shared" si="35"/>
        <v>42217.933958333335</v>
      </c>
      <c r="M398" t="b">
        <v>0</v>
      </c>
      <c r="N398">
        <v>30</v>
      </c>
      <c r="O398" t="b">
        <v>1</v>
      </c>
      <c r="P398" t="s">
        <v>8271</v>
      </c>
      <c r="Q398">
        <f t="shared" si="36"/>
        <v>118.67</v>
      </c>
      <c r="R398" s="12">
        <f t="shared" si="37"/>
        <v>29.67</v>
      </c>
      <c r="S398" t="s">
        <v>8317</v>
      </c>
      <c r="T398" t="s">
        <v>8318</v>
      </c>
    </row>
    <row r="399" spans="1:20" ht="60" hidden="1">
      <c r="A399">
        <v>397</v>
      </c>
      <c r="B399" s="2" t="s">
        <v>398</v>
      </c>
      <c r="C399" s="2" t="s">
        <v>4507</v>
      </c>
      <c r="D399">
        <v>750</v>
      </c>
      <c r="E399">
        <v>780</v>
      </c>
      <c r="F399" t="s">
        <v>8219</v>
      </c>
      <c r="G399" t="s">
        <v>8229</v>
      </c>
      <c r="H399" t="s">
        <v>8251</v>
      </c>
      <c r="I399">
        <v>1402938394</v>
      </c>
      <c r="J399" s="7">
        <f t="shared" si="34"/>
        <v>41780.712893518517</v>
      </c>
      <c r="K399">
        <v>1400691994</v>
      </c>
      <c r="L399" s="7">
        <f t="shared" si="35"/>
        <v>41806.712893518517</v>
      </c>
      <c r="M399" t="b">
        <v>0</v>
      </c>
      <c r="N399">
        <v>8</v>
      </c>
      <c r="O399" t="b">
        <v>1</v>
      </c>
      <c r="P399" t="s">
        <v>8271</v>
      </c>
      <c r="Q399">
        <f t="shared" si="36"/>
        <v>104</v>
      </c>
      <c r="R399" s="12">
        <f t="shared" si="37"/>
        <v>97.5</v>
      </c>
      <c r="S399" t="s">
        <v>8317</v>
      </c>
      <c r="T399" t="s">
        <v>8318</v>
      </c>
    </row>
    <row r="400" spans="1:20" ht="45" hidden="1">
      <c r="A400">
        <v>398</v>
      </c>
      <c r="B400" s="2" t="s">
        <v>399</v>
      </c>
      <c r="C400" s="2" t="s">
        <v>4508</v>
      </c>
      <c r="D400">
        <v>750</v>
      </c>
      <c r="E400">
        <v>1043</v>
      </c>
      <c r="F400" t="s">
        <v>8219</v>
      </c>
      <c r="G400" t="s">
        <v>8224</v>
      </c>
      <c r="H400" t="s">
        <v>8246</v>
      </c>
      <c r="I400">
        <v>1441167586</v>
      </c>
      <c r="J400" s="7">
        <f t="shared" si="34"/>
        <v>42219.180393518516</v>
      </c>
      <c r="K400">
        <v>1438575586</v>
      </c>
      <c r="L400" s="7">
        <f t="shared" si="35"/>
        <v>42249.180393518516</v>
      </c>
      <c r="M400" t="b">
        <v>0</v>
      </c>
      <c r="N400">
        <v>23</v>
      </c>
      <c r="O400" t="b">
        <v>1</v>
      </c>
      <c r="P400" t="s">
        <v>8271</v>
      </c>
      <c r="Q400">
        <f t="shared" si="36"/>
        <v>139.07</v>
      </c>
      <c r="R400" s="12">
        <f t="shared" si="37"/>
        <v>45.35</v>
      </c>
      <c r="S400" t="s">
        <v>8317</v>
      </c>
      <c r="T400" t="s">
        <v>8318</v>
      </c>
    </row>
    <row r="401" spans="1:20" ht="60" hidden="1">
      <c r="A401">
        <v>399</v>
      </c>
      <c r="B401" s="2" t="s">
        <v>400</v>
      </c>
      <c r="C401" s="2" t="s">
        <v>4509</v>
      </c>
      <c r="D401">
        <v>773</v>
      </c>
      <c r="E401">
        <v>773</v>
      </c>
      <c r="F401" t="s">
        <v>8219</v>
      </c>
      <c r="G401" t="s">
        <v>8225</v>
      </c>
      <c r="H401" t="s">
        <v>8247</v>
      </c>
      <c r="I401">
        <v>1403964324</v>
      </c>
      <c r="J401" s="7">
        <f t="shared" si="34"/>
        <v>41788.587083333332</v>
      </c>
      <c r="K401">
        <v>1401372324</v>
      </c>
      <c r="L401" s="7">
        <f t="shared" si="35"/>
        <v>41818.587083333332</v>
      </c>
      <c r="M401" t="b">
        <v>0</v>
      </c>
      <c r="N401">
        <v>20</v>
      </c>
      <c r="O401" t="b">
        <v>1</v>
      </c>
      <c r="P401" t="s">
        <v>8271</v>
      </c>
      <c r="Q401">
        <f t="shared" si="36"/>
        <v>100</v>
      </c>
      <c r="R401" s="12">
        <f t="shared" si="37"/>
        <v>38.65</v>
      </c>
      <c r="S401" t="s">
        <v>8317</v>
      </c>
      <c r="T401" t="s">
        <v>8318</v>
      </c>
    </row>
    <row r="402" spans="1:20" ht="45" hidden="1">
      <c r="A402">
        <v>400</v>
      </c>
      <c r="B402" s="2" t="s">
        <v>401</v>
      </c>
      <c r="C402" s="2" t="s">
        <v>4510</v>
      </c>
      <c r="D402">
        <v>800</v>
      </c>
      <c r="E402">
        <v>1055.01</v>
      </c>
      <c r="F402" t="s">
        <v>8219</v>
      </c>
      <c r="G402" t="s">
        <v>8224</v>
      </c>
      <c r="H402" t="s">
        <v>8246</v>
      </c>
      <c r="I402">
        <v>1407788867</v>
      </c>
      <c r="J402" s="7">
        <f t="shared" si="34"/>
        <v>41832.852627314816</v>
      </c>
      <c r="K402">
        <v>1405196867</v>
      </c>
      <c r="L402" s="7">
        <f t="shared" si="35"/>
        <v>41862.852627314816</v>
      </c>
      <c r="M402" t="b">
        <v>0</v>
      </c>
      <c r="N402">
        <v>27</v>
      </c>
      <c r="O402" t="b">
        <v>1</v>
      </c>
      <c r="P402" t="s">
        <v>8273</v>
      </c>
      <c r="Q402">
        <f t="shared" si="36"/>
        <v>131.88</v>
      </c>
      <c r="R402" s="12">
        <f t="shared" si="37"/>
        <v>39.07</v>
      </c>
      <c r="S402" t="s">
        <v>8319</v>
      </c>
      <c r="T402" t="s">
        <v>8321</v>
      </c>
    </row>
    <row r="403" spans="1:20" ht="60" hidden="1">
      <c r="A403">
        <v>401</v>
      </c>
      <c r="B403" s="2" t="s">
        <v>402</v>
      </c>
      <c r="C403" s="2" t="s">
        <v>4511</v>
      </c>
      <c r="D403">
        <v>800</v>
      </c>
      <c r="E403">
        <v>1065.23</v>
      </c>
      <c r="F403" t="s">
        <v>8219</v>
      </c>
      <c r="G403" t="s">
        <v>8224</v>
      </c>
      <c r="H403" t="s">
        <v>8246</v>
      </c>
      <c r="I403">
        <v>1370649674</v>
      </c>
      <c r="J403" s="7">
        <f t="shared" si="34"/>
        <v>41403.000856481485</v>
      </c>
      <c r="K403">
        <v>1368057674</v>
      </c>
      <c r="L403" s="7">
        <f t="shared" si="35"/>
        <v>41433.000856481485</v>
      </c>
      <c r="M403" t="b">
        <v>0</v>
      </c>
      <c r="N403">
        <v>25</v>
      </c>
      <c r="O403" t="b">
        <v>1</v>
      </c>
      <c r="P403" t="s">
        <v>8276</v>
      </c>
      <c r="Q403">
        <f t="shared" si="36"/>
        <v>133.15</v>
      </c>
      <c r="R403" s="12">
        <f t="shared" si="37"/>
        <v>42.61</v>
      </c>
      <c r="S403" t="s">
        <v>8325</v>
      </c>
      <c r="T403" t="s">
        <v>8326</v>
      </c>
    </row>
    <row r="404" spans="1:20" ht="60" hidden="1">
      <c r="A404">
        <v>402</v>
      </c>
      <c r="B404" s="2" t="s">
        <v>403</v>
      </c>
      <c r="C404" s="2" t="s">
        <v>4512</v>
      </c>
      <c r="D404">
        <v>800</v>
      </c>
      <c r="E404">
        <v>1436</v>
      </c>
      <c r="F404" t="s">
        <v>8219</v>
      </c>
      <c r="G404" t="s">
        <v>8224</v>
      </c>
      <c r="H404" t="s">
        <v>8246</v>
      </c>
      <c r="I404">
        <v>1427062852</v>
      </c>
      <c r="J404" s="7">
        <f t="shared" si="34"/>
        <v>42055.972824074073</v>
      </c>
      <c r="K404">
        <v>1424474452</v>
      </c>
      <c r="L404" s="7">
        <f t="shared" si="35"/>
        <v>42085.931157407409</v>
      </c>
      <c r="M404" t="b">
        <v>0</v>
      </c>
      <c r="N404">
        <v>33</v>
      </c>
      <c r="O404" t="b">
        <v>1</v>
      </c>
      <c r="P404" t="s">
        <v>8276</v>
      </c>
      <c r="Q404">
        <f t="shared" si="36"/>
        <v>179.5</v>
      </c>
      <c r="R404" s="12">
        <f t="shared" si="37"/>
        <v>43.52</v>
      </c>
      <c r="S404" t="s">
        <v>8325</v>
      </c>
      <c r="T404" t="s">
        <v>8326</v>
      </c>
    </row>
    <row r="405" spans="1:20" ht="45" hidden="1">
      <c r="A405">
        <v>403</v>
      </c>
      <c r="B405" s="2" t="s">
        <v>404</v>
      </c>
      <c r="C405" s="2" t="s">
        <v>4513</v>
      </c>
      <c r="D405">
        <v>800</v>
      </c>
      <c r="E405">
        <v>1001</v>
      </c>
      <c r="F405" t="s">
        <v>8219</v>
      </c>
      <c r="G405" t="s">
        <v>8224</v>
      </c>
      <c r="H405" t="s">
        <v>8246</v>
      </c>
      <c r="I405">
        <v>1370390432</v>
      </c>
      <c r="J405" s="7">
        <f t="shared" si="34"/>
        <v>41409.00037037037</v>
      </c>
      <c r="K405">
        <v>1368576032</v>
      </c>
      <c r="L405" s="7">
        <f t="shared" si="35"/>
        <v>41430.00037037037</v>
      </c>
      <c r="M405" t="b">
        <v>0</v>
      </c>
      <c r="N405">
        <v>27</v>
      </c>
      <c r="O405" t="b">
        <v>1</v>
      </c>
      <c r="P405" t="s">
        <v>8276</v>
      </c>
      <c r="Q405">
        <f t="shared" si="36"/>
        <v>125.13</v>
      </c>
      <c r="R405" s="12">
        <f t="shared" si="37"/>
        <v>37.07</v>
      </c>
      <c r="S405" t="s">
        <v>8325</v>
      </c>
      <c r="T405" t="s">
        <v>8326</v>
      </c>
    </row>
    <row r="406" spans="1:20" ht="45" hidden="1">
      <c r="A406">
        <v>404</v>
      </c>
      <c r="B406" s="2" t="s">
        <v>405</v>
      </c>
      <c r="C406" s="2" t="s">
        <v>4514</v>
      </c>
      <c r="D406">
        <v>800</v>
      </c>
      <c r="E406">
        <v>815</v>
      </c>
      <c r="F406" t="s">
        <v>8219</v>
      </c>
      <c r="G406" t="s">
        <v>8224</v>
      </c>
      <c r="H406" t="s">
        <v>8246</v>
      </c>
      <c r="I406">
        <v>1352860017</v>
      </c>
      <c r="J406" s="7">
        <f t="shared" si="34"/>
        <v>41177.060381944444</v>
      </c>
      <c r="K406">
        <v>1348536417</v>
      </c>
      <c r="L406" s="7">
        <f t="shared" si="35"/>
        <v>41227.102048611108</v>
      </c>
      <c r="M406" t="b">
        <v>0</v>
      </c>
      <c r="N406">
        <v>14</v>
      </c>
      <c r="O406" t="b">
        <v>1</v>
      </c>
      <c r="P406" t="s">
        <v>8276</v>
      </c>
      <c r="Q406">
        <f t="shared" si="36"/>
        <v>101.88</v>
      </c>
      <c r="R406" s="12">
        <f t="shared" si="37"/>
        <v>58.21</v>
      </c>
      <c r="S406" t="s">
        <v>8325</v>
      </c>
      <c r="T406" t="s">
        <v>8326</v>
      </c>
    </row>
    <row r="407" spans="1:20" ht="45" hidden="1">
      <c r="A407">
        <v>405</v>
      </c>
      <c r="B407" s="2" t="s">
        <v>406</v>
      </c>
      <c r="C407" s="2" t="s">
        <v>4515</v>
      </c>
      <c r="D407">
        <v>800</v>
      </c>
      <c r="E407">
        <v>805.07</v>
      </c>
      <c r="F407" t="s">
        <v>8219</v>
      </c>
      <c r="G407" t="s">
        <v>8224</v>
      </c>
      <c r="H407" t="s">
        <v>8246</v>
      </c>
      <c r="I407">
        <v>1258955940</v>
      </c>
      <c r="J407" s="7">
        <f t="shared" si="34"/>
        <v>40102.918055555558</v>
      </c>
      <c r="K407">
        <v>1255730520</v>
      </c>
      <c r="L407" s="7">
        <f t="shared" si="35"/>
        <v>40140.249305555553</v>
      </c>
      <c r="M407" t="b">
        <v>1</v>
      </c>
      <c r="N407">
        <v>23</v>
      </c>
      <c r="O407" t="b">
        <v>1</v>
      </c>
      <c r="P407" t="s">
        <v>8295</v>
      </c>
      <c r="Q407">
        <f t="shared" si="36"/>
        <v>100.63</v>
      </c>
      <c r="R407" s="12">
        <f t="shared" si="37"/>
        <v>35</v>
      </c>
      <c r="S407" t="s">
        <v>8319</v>
      </c>
      <c r="T407" t="s">
        <v>8349</v>
      </c>
    </row>
    <row r="408" spans="1:20" ht="60" hidden="1">
      <c r="A408">
        <v>406</v>
      </c>
      <c r="B408" s="2" t="s">
        <v>407</v>
      </c>
      <c r="C408" s="2" t="s">
        <v>4516</v>
      </c>
      <c r="D408">
        <v>800</v>
      </c>
      <c r="E408">
        <v>1036</v>
      </c>
      <c r="F408" t="s">
        <v>8219</v>
      </c>
      <c r="G408" t="s">
        <v>8224</v>
      </c>
      <c r="H408" t="s">
        <v>8246</v>
      </c>
      <c r="I408">
        <v>1369958400</v>
      </c>
      <c r="J408" s="7">
        <f t="shared" si="34"/>
        <v>41394.074467592596</v>
      </c>
      <c r="K408">
        <v>1367286434</v>
      </c>
      <c r="L408" s="7">
        <f t="shared" si="35"/>
        <v>41425</v>
      </c>
      <c r="M408" t="b">
        <v>0</v>
      </c>
      <c r="N408">
        <v>37</v>
      </c>
      <c r="O408" t="b">
        <v>1</v>
      </c>
      <c r="P408" t="s">
        <v>8279</v>
      </c>
      <c r="Q408">
        <f t="shared" si="36"/>
        <v>129.5</v>
      </c>
      <c r="R408" s="12">
        <f t="shared" si="37"/>
        <v>28</v>
      </c>
      <c r="S408" t="s">
        <v>8325</v>
      </c>
      <c r="T408" t="s">
        <v>8329</v>
      </c>
    </row>
    <row r="409" spans="1:20" ht="45" hidden="1">
      <c r="A409">
        <v>407</v>
      </c>
      <c r="B409" s="2" t="s">
        <v>408</v>
      </c>
      <c r="C409" s="2" t="s">
        <v>4517</v>
      </c>
      <c r="D409">
        <v>800</v>
      </c>
      <c r="E409">
        <v>810</v>
      </c>
      <c r="F409" t="s">
        <v>8219</v>
      </c>
      <c r="G409" t="s">
        <v>8224</v>
      </c>
      <c r="H409" t="s">
        <v>8246</v>
      </c>
      <c r="I409">
        <v>1340904416</v>
      </c>
      <c r="J409" s="7">
        <f t="shared" si="34"/>
        <v>41074.727037037039</v>
      </c>
      <c r="K409">
        <v>1339694816</v>
      </c>
      <c r="L409" s="7">
        <f t="shared" si="35"/>
        <v>41088.727037037039</v>
      </c>
      <c r="M409" t="b">
        <v>0</v>
      </c>
      <c r="N409">
        <v>7</v>
      </c>
      <c r="O409" t="b">
        <v>1</v>
      </c>
      <c r="P409" t="s">
        <v>8276</v>
      </c>
      <c r="Q409">
        <f t="shared" si="36"/>
        <v>101.25</v>
      </c>
      <c r="R409" s="12">
        <f t="shared" si="37"/>
        <v>115.71</v>
      </c>
      <c r="S409" t="s">
        <v>8325</v>
      </c>
      <c r="T409" t="s">
        <v>8326</v>
      </c>
    </row>
    <row r="410" spans="1:20" ht="45" hidden="1">
      <c r="A410">
        <v>408</v>
      </c>
      <c r="B410" s="2" t="s">
        <v>409</v>
      </c>
      <c r="C410" s="2" t="s">
        <v>4518</v>
      </c>
      <c r="D410">
        <v>800</v>
      </c>
      <c r="E410">
        <v>890</v>
      </c>
      <c r="F410" t="s">
        <v>8219</v>
      </c>
      <c r="G410" t="s">
        <v>8224</v>
      </c>
      <c r="H410" t="s">
        <v>8246</v>
      </c>
      <c r="I410">
        <v>1321385820</v>
      </c>
      <c r="J410" s="7">
        <f t="shared" si="34"/>
        <v>40829.873657407406</v>
      </c>
      <c r="K410">
        <v>1318539484</v>
      </c>
      <c r="L410" s="7">
        <f t="shared" si="35"/>
        <v>40862.817361111112</v>
      </c>
      <c r="M410" t="b">
        <v>0</v>
      </c>
      <c r="N410">
        <v>25</v>
      </c>
      <c r="O410" t="b">
        <v>1</v>
      </c>
      <c r="P410" t="s">
        <v>8300</v>
      </c>
      <c r="Q410">
        <f t="shared" si="36"/>
        <v>111.25</v>
      </c>
      <c r="R410" s="12">
        <f t="shared" si="37"/>
        <v>35.6</v>
      </c>
      <c r="S410" t="s">
        <v>8325</v>
      </c>
      <c r="T410" t="s">
        <v>8354</v>
      </c>
    </row>
    <row r="411" spans="1:20" ht="45" hidden="1">
      <c r="A411">
        <v>409</v>
      </c>
      <c r="B411" s="2" t="s">
        <v>410</v>
      </c>
      <c r="C411" s="2" t="s">
        <v>4519</v>
      </c>
      <c r="D411">
        <v>800</v>
      </c>
      <c r="E411">
        <v>1001</v>
      </c>
      <c r="F411" t="s">
        <v>8219</v>
      </c>
      <c r="G411" t="s">
        <v>8224</v>
      </c>
      <c r="H411" t="s">
        <v>8246</v>
      </c>
      <c r="I411">
        <v>1452387096</v>
      </c>
      <c r="J411" s="7">
        <f t="shared" si="34"/>
        <v>42319.035833333335</v>
      </c>
      <c r="K411">
        <v>1447203096</v>
      </c>
      <c r="L411" s="7">
        <f t="shared" si="35"/>
        <v>42379.035833333335</v>
      </c>
      <c r="M411" t="b">
        <v>0</v>
      </c>
      <c r="N411">
        <v>11</v>
      </c>
      <c r="O411" t="b">
        <v>1</v>
      </c>
      <c r="P411" t="s">
        <v>8302</v>
      </c>
      <c r="Q411">
        <f t="shared" si="36"/>
        <v>125.13</v>
      </c>
      <c r="R411" s="12">
        <f t="shared" si="37"/>
        <v>91</v>
      </c>
      <c r="S411" t="s">
        <v>8319</v>
      </c>
      <c r="T411" t="s">
        <v>8356</v>
      </c>
    </row>
    <row r="412" spans="1:20" ht="45" hidden="1">
      <c r="A412">
        <v>410</v>
      </c>
      <c r="B412" s="2" t="s">
        <v>411</v>
      </c>
      <c r="C412" s="2" t="s">
        <v>4520</v>
      </c>
      <c r="D412">
        <v>800</v>
      </c>
      <c r="E412">
        <v>924</v>
      </c>
      <c r="F412" t="s">
        <v>8219</v>
      </c>
      <c r="G412" t="s">
        <v>8225</v>
      </c>
      <c r="H412" t="s">
        <v>8247</v>
      </c>
      <c r="I412">
        <v>1404564028</v>
      </c>
      <c r="J412" s="7">
        <f t="shared" si="34"/>
        <v>41795.528101851851</v>
      </c>
      <c r="K412">
        <v>1401972028</v>
      </c>
      <c r="L412" s="7">
        <f t="shared" si="35"/>
        <v>41825.528101851851</v>
      </c>
      <c r="M412" t="b">
        <v>0</v>
      </c>
      <c r="N412">
        <v>21</v>
      </c>
      <c r="O412" t="b">
        <v>1</v>
      </c>
      <c r="P412" t="s">
        <v>8271</v>
      </c>
      <c r="Q412">
        <f t="shared" si="36"/>
        <v>115.5</v>
      </c>
      <c r="R412" s="12">
        <f t="shared" si="37"/>
        <v>44</v>
      </c>
      <c r="S412" t="s">
        <v>8317</v>
      </c>
      <c r="T412" t="s">
        <v>8318</v>
      </c>
    </row>
    <row r="413" spans="1:20" ht="60" hidden="1">
      <c r="A413">
        <v>411</v>
      </c>
      <c r="B413" s="2" t="s">
        <v>412</v>
      </c>
      <c r="C413" s="2" t="s">
        <v>4521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 s="7">
        <f t="shared" si="34"/>
        <v>42019.959837962961</v>
      </c>
      <c r="K413">
        <v>1421362930</v>
      </c>
      <c r="L413" s="7">
        <f t="shared" si="35"/>
        <v>42034.959837962961</v>
      </c>
      <c r="M413" t="b">
        <v>0</v>
      </c>
      <c r="N413">
        <v>21</v>
      </c>
      <c r="O413" t="b">
        <v>1</v>
      </c>
      <c r="P413" t="s">
        <v>8271</v>
      </c>
      <c r="Q413">
        <f t="shared" si="36"/>
        <v>170</v>
      </c>
      <c r="R413" s="12">
        <f t="shared" si="37"/>
        <v>64.760000000000005</v>
      </c>
      <c r="S413" t="s">
        <v>8317</v>
      </c>
      <c r="T413" t="s">
        <v>8318</v>
      </c>
    </row>
    <row r="414" spans="1:20" ht="60" hidden="1">
      <c r="A414">
        <v>412</v>
      </c>
      <c r="B414" s="2" t="s">
        <v>413</v>
      </c>
      <c r="C414" s="2" t="s">
        <v>4522</v>
      </c>
      <c r="D414">
        <v>800</v>
      </c>
      <c r="E414">
        <v>838</v>
      </c>
      <c r="F414" t="s">
        <v>8219</v>
      </c>
      <c r="G414" t="s">
        <v>8225</v>
      </c>
      <c r="H414" t="s">
        <v>8247</v>
      </c>
      <c r="I414">
        <v>1455138000</v>
      </c>
      <c r="J414" s="7">
        <f t="shared" si="34"/>
        <v>42379.74418981481</v>
      </c>
      <c r="K414">
        <v>1452448298</v>
      </c>
      <c r="L414" s="7">
        <f t="shared" si="35"/>
        <v>42410.875</v>
      </c>
      <c r="M414" t="b">
        <v>0</v>
      </c>
      <c r="N414">
        <v>47</v>
      </c>
      <c r="O414" t="b">
        <v>1</v>
      </c>
      <c r="P414" t="s">
        <v>8271</v>
      </c>
      <c r="Q414">
        <f t="shared" si="36"/>
        <v>104.75</v>
      </c>
      <c r="R414" s="12">
        <f t="shared" si="37"/>
        <v>17.829999999999998</v>
      </c>
      <c r="S414" t="s">
        <v>8317</v>
      </c>
      <c r="T414" t="s">
        <v>8318</v>
      </c>
    </row>
    <row r="415" spans="1:20" ht="45" hidden="1">
      <c r="A415">
        <v>413</v>
      </c>
      <c r="B415" s="2" t="s">
        <v>414</v>
      </c>
      <c r="C415" s="2" t="s">
        <v>4523</v>
      </c>
      <c r="D415">
        <v>800</v>
      </c>
      <c r="E415">
        <v>1686</v>
      </c>
      <c r="F415" t="s">
        <v>8219</v>
      </c>
      <c r="G415" t="s">
        <v>8225</v>
      </c>
      <c r="H415" t="s">
        <v>8247</v>
      </c>
      <c r="I415">
        <v>1431115500</v>
      </c>
      <c r="J415" s="7">
        <f t="shared" si="34"/>
        <v>42105.267488425925</v>
      </c>
      <c r="K415">
        <v>1428733511</v>
      </c>
      <c r="L415" s="7">
        <f t="shared" si="35"/>
        <v>42132.836805555555</v>
      </c>
      <c r="M415" t="b">
        <v>0</v>
      </c>
      <c r="N415">
        <v>58</v>
      </c>
      <c r="O415" t="b">
        <v>1</v>
      </c>
      <c r="P415" t="s">
        <v>8271</v>
      </c>
      <c r="Q415">
        <f t="shared" si="36"/>
        <v>210.75</v>
      </c>
      <c r="R415" s="12">
        <f t="shared" si="37"/>
        <v>29.07</v>
      </c>
      <c r="S415" t="s">
        <v>8317</v>
      </c>
      <c r="T415" t="s">
        <v>8318</v>
      </c>
    </row>
    <row r="416" spans="1:20" ht="60" hidden="1">
      <c r="A416">
        <v>414</v>
      </c>
      <c r="B416" s="2" t="s">
        <v>415</v>
      </c>
      <c r="C416" s="2" t="s">
        <v>4524</v>
      </c>
      <c r="D416">
        <v>800</v>
      </c>
      <c r="E416">
        <v>810</v>
      </c>
      <c r="F416" t="s">
        <v>8219</v>
      </c>
      <c r="G416" t="s">
        <v>8225</v>
      </c>
      <c r="H416" t="s">
        <v>8247</v>
      </c>
      <c r="I416">
        <v>1462697966</v>
      </c>
      <c r="J416" s="7">
        <f t="shared" si="34"/>
        <v>42468.374606481477</v>
      </c>
      <c r="K416">
        <v>1460105966</v>
      </c>
      <c r="L416" s="7">
        <f t="shared" si="35"/>
        <v>42498.374606481477</v>
      </c>
      <c r="M416" t="b">
        <v>0</v>
      </c>
      <c r="N416">
        <v>33</v>
      </c>
      <c r="O416" t="b">
        <v>1</v>
      </c>
      <c r="P416" t="s">
        <v>8271</v>
      </c>
      <c r="Q416">
        <f t="shared" si="36"/>
        <v>101.25</v>
      </c>
      <c r="R416" s="12">
        <f t="shared" si="37"/>
        <v>24.55</v>
      </c>
      <c r="S416" t="s">
        <v>8317</v>
      </c>
      <c r="T416" t="s">
        <v>8318</v>
      </c>
    </row>
    <row r="417" spans="1:20" ht="60" hidden="1">
      <c r="A417">
        <v>415</v>
      </c>
      <c r="B417" s="2" t="s">
        <v>416</v>
      </c>
      <c r="C417" s="2" t="s">
        <v>4525</v>
      </c>
      <c r="D417">
        <v>800</v>
      </c>
      <c r="E417">
        <v>1365</v>
      </c>
      <c r="F417" t="s">
        <v>8219</v>
      </c>
      <c r="G417" t="s">
        <v>8224</v>
      </c>
      <c r="H417" t="s">
        <v>8246</v>
      </c>
      <c r="I417">
        <v>1468036800</v>
      </c>
      <c r="J417" s="7">
        <f t="shared" si="34"/>
        <v>42532.052523148144</v>
      </c>
      <c r="K417">
        <v>1465607738</v>
      </c>
      <c r="L417" s="7">
        <f t="shared" si="35"/>
        <v>42560.166666666672</v>
      </c>
      <c r="M417" t="b">
        <v>0</v>
      </c>
      <c r="N417">
        <v>20</v>
      </c>
      <c r="O417" t="b">
        <v>1</v>
      </c>
      <c r="P417" t="s">
        <v>8271</v>
      </c>
      <c r="Q417">
        <f t="shared" si="36"/>
        <v>170.63</v>
      </c>
      <c r="R417" s="12">
        <f t="shared" si="37"/>
        <v>68.25</v>
      </c>
      <c r="S417" t="s">
        <v>8317</v>
      </c>
      <c r="T417" t="s">
        <v>8318</v>
      </c>
    </row>
    <row r="418" spans="1:20" ht="45" hidden="1">
      <c r="A418">
        <v>416</v>
      </c>
      <c r="B418" s="2" t="s">
        <v>417</v>
      </c>
      <c r="C418" s="2" t="s">
        <v>4526</v>
      </c>
      <c r="D418">
        <v>800</v>
      </c>
      <c r="E418">
        <v>800</v>
      </c>
      <c r="F418" t="s">
        <v>8219</v>
      </c>
      <c r="G418" t="s">
        <v>8225</v>
      </c>
      <c r="H418" t="s">
        <v>8247</v>
      </c>
      <c r="I418">
        <v>1466172000</v>
      </c>
      <c r="J418" s="7">
        <f t="shared" si="34"/>
        <v>42506.709375000006</v>
      </c>
      <c r="K418">
        <v>1463418090</v>
      </c>
      <c r="L418" s="7">
        <f t="shared" si="35"/>
        <v>42538.583333333328</v>
      </c>
      <c r="M418" t="b">
        <v>0</v>
      </c>
      <c r="N418">
        <v>27</v>
      </c>
      <c r="O418" t="b">
        <v>1</v>
      </c>
      <c r="P418" t="s">
        <v>8271</v>
      </c>
      <c r="Q418">
        <f t="shared" si="36"/>
        <v>100</v>
      </c>
      <c r="R418" s="12">
        <f t="shared" si="37"/>
        <v>29.63</v>
      </c>
      <c r="S418" t="s">
        <v>8317</v>
      </c>
      <c r="T418" t="s">
        <v>8318</v>
      </c>
    </row>
    <row r="419" spans="1:20" ht="60" hidden="1">
      <c r="A419">
        <v>417</v>
      </c>
      <c r="B419" s="2" t="s">
        <v>418</v>
      </c>
      <c r="C419" s="2" t="s">
        <v>4527</v>
      </c>
      <c r="D419">
        <v>800</v>
      </c>
      <c r="E419">
        <v>875</v>
      </c>
      <c r="F419" t="s">
        <v>8219</v>
      </c>
      <c r="G419" t="s">
        <v>8224</v>
      </c>
      <c r="H419" t="s">
        <v>8246</v>
      </c>
      <c r="I419">
        <v>1466056689</v>
      </c>
      <c r="J419" s="7">
        <f t="shared" si="34"/>
        <v>42523.248715277776</v>
      </c>
      <c r="K419">
        <v>1464847089</v>
      </c>
      <c r="L419" s="7">
        <f t="shared" si="35"/>
        <v>42537.248715277776</v>
      </c>
      <c r="M419" t="b">
        <v>0</v>
      </c>
      <c r="N419">
        <v>19</v>
      </c>
      <c r="O419" t="b">
        <v>1</v>
      </c>
      <c r="P419" t="s">
        <v>8271</v>
      </c>
      <c r="Q419">
        <f t="shared" si="36"/>
        <v>109.38</v>
      </c>
      <c r="R419" s="12">
        <f t="shared" si="37"/>
        <v>46.05</v>
      </c>
      <c r="S419" t="s">
        <v>8317</v>
      </c>
      <c r="T419" t="s">
        <v>8318</v>
      </c>
    </row>
    <row r="420" spans="1:20" ht="60" hidden="1">
      <c r="A420">
        <v>418</v>
      </c>
      <c r="B420" s="2" t="s">
        <v>419</v>
      </c>
      <c r="C420" s="2" t="s">
        <v>4528</v>
      </c>
      <c r="D420">
        <v>800</v>
      </c>
      <c r="E420">
        <v>1030</v>
      </c>
      <c r="F420" t="s">
        <v>8219</v>
      </c>
      <c r="G420" t="s">
        <v>8224</v>
      </c>
      <c r="H420" t="s">
        <v>8246</v>
      </c>
      <c r="I420">
        <v>1410550484</v>
      </c>
      <c r="J420" s="7">
        <f t="shared" si="34"/>
        <v>41876.815787037034</v>
      </c>
      <c r="K420">
        <v>1408995284</v>
      </c>
      <c r="L420" s="7">
        <f t="shared" si="35"/>
        <v>41894.815787037034</v>
      </c>
      <c r="M420" t="b">
        <v>0</v>
      </c>
      <c r="N420">
        <v>16</v>
      </c>
      <c r="O420" t="b">
        <v>1</v>
      </c>
      <c r="P420" t="s">
        <v>8271</v>
      </c>
      <c r="Q420">
        <f t="shared" si="36"/>
        <v>128.75</v>
      </c>
      <c r="R420" s="12">
        <f t="shared" si="37"/>
        <v>64.38</v>
      </c>
      <c r="S420" t="s">
        <v>8317</v>
      </c>
      <c r="T420" t="s">
        <v>8318</v>
      </c>
    </row>
    <row r="421" spans="1:20" ht="45" hidden="1">
      <c r="A421">
        <v>419</v>
      </c>
      <c r="B421" s="2" t="s">
        <v>420</v>
      </c>
      <c r="C421" s="2" t="s">
        <v>4529</v>
      </c>
      <c r="D421">
        <v>800</v>
      </c>
      <c r="E421">
        <v>1246</v>
      </c>
      <c r="F421" t="s">
        <v>8219</v>
      </c>
      <c r="G421" t="s">
        <v>8224</v>
      </c>
      <c r="H421" t="s">
        <v>8246</v>
      </c>
      <c r="I421">
        <v>1453411109</v>
      </c>
      <c r="J421" s="7">
        <f t="shared" si="34"/>
        <v>42360.887835648144</v>
      </c>
      <c r="K421">
        <v>1450819109</v>
      </c>
      <c r="L421" s="7">
        <f t="shared" si="35"/>
        <v>42390.887835648144</v>
      </c>
      <c r="M421" t="b">
        <v>0</v>
      </c>
      <c r="N421">
        <v>24</v>
      </c>
      <c r="O421" t="b">
        <v>1</v>
      </c>
      <c r="P421" t="s">
        <v>8271</v>
      </c>
      <c r="Q421">
        <f t="shared" si="36"/>
        <v>155.75</v>
      </c>
      <c r="R421" s="12">
        <f t="shared" si="37"/>
        <v>51.92</v>
      </c>
      <c r="S421" t="s">
        <v>8317</v>
      </c>
      <c r="T421" t="s">
        <v>8318</v>
      </c>
    </row>
    <row r="422" spans="1:20" ht="15" customHeight="1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7">
        <f>(((I422/60)/60)/24)+DATE(1970,1,1)</f>
        <v>41712.194803240738</v>
      </c>
      <c r="K422">
        <v>1392183631</v>
      </c>
      <c r="L422" s="7">
        <f>(((K422/60)/60)/24)+DATE(1970,1,1)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36"/>
        <v>0.44</v>
      </c>
      <c r="R422" s="12">
        <f t="shared" si="37"/>
        <v>4.83</v>
      </c>
      <c r="S422" t="s">
        <v>8310</v>
      </c>
      <c r="T422" t="s">
        <v>8316</v>
      </c>
    </row>
    <row r="423" spans="1:20" ht="60" hidden="1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7">
        <f t="shared" si="34"/>
        <v>42177.491388888884</v>
      </c>
      <c r="K423">
        <v>1434973656</v>
      </c>
      <c r="L423" s="7">
        <f t="shared" si="35"/>
        <v>42237.491388888884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36"/>
        <v>2.0099999999999998</v>
      </c>
      <c r="R423" s="12">
        <f t="shared" si="37"/>
        <v>50.17</v>
      </c>
      <c r="S423" t="s">
        <v>8310</v>
      </c>
      <c r="T423" t="s">
        <v>8316</v>
      </c>
    </row>
    <row r="424" spans="1:20" ht="60" hidden="1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7">
        <f t="shared" si="34"/>
        <v>41863.260381944441</v>
      </c>
      <c r="K424">
        <v>1407824097</v>
      </c>
      <c r="L424" s="7">
        <f t="shared" si="35"/>
        <v>41893.260381944441</v>
      </c>
      <c r="M424" t="b">
        <v>0</v>
      </c>
      <c r="N424">
        <v>12</v>
      </c>
      <c r="O424" t="b">
        <v>0</v>
      </c>
      <c r="P424" t="s">
        <v>8270</v>
      </c>
      <c r="Q424">
        <f t="shared" si="36"/>
        <v>1.08</v>
      </c>
      <c r="R424" s="12">
        <f t="shared" si="37"/>
        <v>35.83</v>
      </c>
      <c r="S424" t="s">
        <v>8310</v>
      </c>
      <c r="T424" t="s">
        <v>8316</v>
      </c>
    </row>
    <row r="425" spans="1:20" ht="45" hidden="1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7">
        <f t="shared" si="34"/>
        <v>41400.92627314815</v>
      </c>
      <c r="K425">
        <v>1367878430</v>
      </c>
      <c r="L425" s="7">
        <f t="shared" si="35"/>
        <v>41430.92627314815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36"/>
        <v>0.77</v>
      </c>
      <c r="R425" s="12">
        <f t="shared" si="37"/>
        <v>11.77</v>
      </c>
      <c r="S425" t="s">
        <v>8310</v>
      </c>
      <c r="T425" t="s">
        <v>8316</v>
      </c>
    </row>
    <row r="426" spans="1:20" ht="15" customHeight="1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7">
        <f>(((I426/60)/60)/24)+DATE(1970,1,1)</f>
        <v>40994.334479166668</v>
      </c>
      <c r="K426">
        <v>1327568499</v>
      </c>
      <c r="L426" s="7">
        <f>(((K426/60)/60)/24)+DATE(1970,1,1)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36"/>
        <v>6.8</v>
      </c>
      <c r="R426" s="12">
        <f t="shared" si="37"/>
        <v>40.78</v>
      </c>
      <c r="S426" t="s">
        <v>8310</v>
      </c>
      <c r="T426" t="s">
        <v>8316</v>
      </c>
    </row>
    <row r="427" spans="1:20" ht="60" hidden="1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7">
        <f t="shared" si="34"/>
        <v>42275.861157407402</v>
      </c>
      <c r="K427">
        <v>1443472804</v>
      </c>
      <c r="L427" s="7">
        <f t="shared" si="35"/>
        <v>42335.902824074074</v>
      </c>
      <c r="M427" t="b">
        <v>0</v>
      </c>
      <c r="N427">
        <v>2</v>
      </c>
      <c r="O427" t="b">
        <v>0</v>
      </c>
      <c r="P427" t="s">
        <v>8270</v>
      </c>
      <c r="Q427">
        <f t="shared" si="36"/>
        <v>0.01</v>
      </c>
      <c r="R427" s="12">
        <f t="shared" si="37"/>
        <v>3</v>
      </c>
      <c r="S427" t="s">
        <v>8310</v>
      </c>
      <c r="T427" t="s">
        <v>8316</v>
      </c>
    </row>
    <row r="428" spans="1:20" ht="60" hidden="1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7">
        <f t="shared" si="34"/>
        <v>42400.711967592593</v>
      </c>
      <c r="K428">
        <v>1454259914</v>
      </c>
      <c r="L428" s="7">
        <f t="shared" si="35"/>
        <v>42430.711967592593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36"/>
        <v>1.33</v>
      </c>
      <c r="R428" s="12">
        <f t="shared" si="37"/>
        <v>16.63</v>
      </c>
      <c r="S428" t="s">
        <v>8310</v>
      </c>
      <c r="T428" t="s">
        <v>8316</v>
      </c>
    </row>
    <row r="429" spans="1:20" ht="60" hidden="1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7">
        <f t="shared" si="34"/>
        <v>42285.909027777772</v>
      </c>
      <c r="K429">
        <v>1444340940</v>
      </c>
      <c r="L429" s="7">
        <f t="shared" si="35"/>
        <v>42299.790972222225</v>
      </c>
      <c r="M429" t="b">
        <v>0</v>
      </c>
      <c r="N429">
        <v>0</v>
      </c>
      <c r="O429" t="b">
        <v>0</v>
      </c>
      <c r="P429" t="s">
        <v>8270</v>
      </c>
      <c r="Q429">
        <f t="shared" si="36"/>
        <v>0</v>
      </c>
      <c r="R429" s="12" t="str">
        <f t="shared" si="37"/>
        <v>No pledges</v>
      </c>
      <c r="S429" t="s">
        <v>8310</v>
      </c>
      <c r="T429" t="s">
        <v>8316</v>
      </c>
    </row>
    <row r="430" spans="1:20" ht="30" hidden="1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7">
        <f t="shared" si="34"/>
        <v>41778.766724537039</v>
      </c>
      <c r="K430">
        <v>1400523845</v>
      </c>
      <c r="L430" s="7">
        <f t="shared" si="35"/>
        <v>41806.916666666664</v>
      </c>
      <c r="M430" t="b">
        <v>0</v>
      </c>
      <c r="N430">
        <v>13</v>
      </c>
      <c r="O430" t="b">
        <v>0</v>
      </c>
      <c r="P430" t="s">
        <v>8270</v>
      </c>
      <c r="Q430">
        <f t="shared" si="36"/>
        <v>5.63</v>
      </c>
      <c r="R430" s="12">
        <f t="shared" si="37"/>
        <v>52</v>
      </c>
      <c r="S430" t="s">
        <v>8310</v>
      </c>
      <c r="T430" t="s">
        <v>8316</v>
      </c>
    </row>
    <row r="431" spans="1:20" ht="60" hidden="1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7">
        <f t="shared" si="34"/>
        <v>40070.901412037041</v>
      </c>
      <c r="K431">
        <v>1252964282</v>
      </c>
      <c r="L431" s="7">
        <f t="shared" si="35"/>
        <v>40144.207638888889</v>
      </c>
      <c r="M431" t="b">
        <v>0</v>
      </c>
      <c r="N431">
        <v>0</v>
      </c>
      <c r="O431" t="b">
        <v>0</v>
      </c>
      <c r="P431" t="s">
        <v>8270</v>
      </c>
      <c r="Q431">
        <f t="shared" si="36"/>
        <v>0</v>
      </c>
      <c r="R431" s="12" t="str">
        <f t="shared" si="37"/>
        <v>No pledges</v>
      </c>
      <c r="S431" t="s">
        <v>8310</v>
      </c>
      <c r="T431" t="s">
        <v>8316</v>
      </c>
    </row>
    <row r="432" spans="1:20" ht="15" customHeight="1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7">
        <f t="shared" ref="J432:J433" si="38">(((I432/60)/60)/24)+DATE(1970,1,1)</f>
        <v>41528.107256944444</v>
      </c>
      <c r="K432">
        <v>1377570867</v>
      </c>
      <c r="L432" s="7">
        <f t="shared" ref="L432:L433" si="39">(((K432/60)/60)/24)+DATE(1970,1,1)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36"/>
        <v>2.4</v>
      </c>
      <c r="R432" s="12">
        <f t="shared" si="37"/>
        <v>4.8</v>
      </c>
      <c r="S432" t="s">
        <v>8310</v>
      </c>
      <c r="T432" t="s">
        <v>8316</v>
      </c>
    </row>
    <row r="433" spans="1:20" ht="15" customHeight="1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7">
        <f t="shared" si="38"/>
        <v>42556.871331018512</v>
      </c>
      <c r="K433">
        <v>1465160083</v>
      </c>
      <c r="L433" s="7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 t="shared" si="36"/>
        <v>13.83</v>
      </c>
      <c r="R433" s="12">
        <f t="shared" si="37"/>
        <v>51.88</v>
      </c>
      <c r="S433" t="s">
        <v>8310</v>
      </c>
      <c r="T433" t="s">
        <v>8316</v>
      </c>
    </row>
    <row r="434" spans="1:20" ht="60" hidden="1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7">
        <f t="shared" si="34"/>
        <v>42238.726631944446</v>
      </c>
      <c r="K434">
        <v>1440264381</v>
      </c>
      <c r="L434" s="7">
        <f t="shared" si="35"/>
        <v>42298.726631944446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36"/>
        <v>9.5</v>
      </c>
      <c r="R434" s="12">
        <f t="shared" si="37"/>
        <v>71.25</v>
      </c>
      <c r="S434" t="s">
        <v>8310</v>
      </c>
      <c r="T434" t="s">
        <v>8316</v>
      </c>
    </row>
    <row r="435" spans="1:20" ht="15" customHeight="1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7">
        <f t="shared" ref="J435:J436" si="40">(((I435/60)/60)/24)+DATE(1970,1,1)</f>
        <v>42288.629884259266</v>
      </c>
      <c r="K435">
        <v>1439392022</v>
      </c>
      <c r="L435" s="7">
        <f t="shared" ref="L435:L436" si="41">(((K435/60)/60)/24)+DATE(1970,1,1)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 t="shared" si="36"/>
        <v>0</v>
      </c>
      <c r="R435" s="12" t="str">
        <f t="shared" si="37"/>
        <v>No pledges</v>
      </c>
      <c r="S435" t="s">
        <v>8310</v>
      </c>
      <c r="T435" t="s">
        <v>8316</v>
      </c>
    </row>
    <row r="436" spans="1:20" ht="15" customHeight="1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7">
        <f t="shared" si="40"/>
        <v>41609.876180555555</v>
      </c>
      <c r="K436">
        <v>1383076902</v>
      </c>
      <c r="L436" s="7">
        <f t="shared" si="41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36"/>
        <v>5</v>
      </c>
      <c r="R436" s="12">
        <f t="shared" si="37"/>
        <v>62.5</v>
      </c>
      <c r="S436" t="s">
        <v>8310</v>
      </c>
      <c r="T436" t="s">
        <v>8316</v>
      </c>
    </row>
    <row r="437" spans="1:20" ht="60" hidden="1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7">
        <f t="shared" si="34"/>
        <v>41500.747453703705</v>
      </c>
      <c r="K437">
        <v>1376502980</v>
      </c>
      <c r="L437" s="7">
        <f t="shared" si="35"/>
        <v>41530.747453703705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36"/>
        <v>0</v>
      </c>
      <c r="R437" s="12">
        <f t="shared" si="37"/>
        <v>1</v>
      </c>
      <c r="S437" t="s">
        <v>8310</v>
      </c>
      <c r="T437" t="s">
        <v>8316</v>
      </c>
    </row>
    <row r="438" spans="1:20" ht="15" customHeight="1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7">
        <f>(((I438/60)/60)/24)+DATE(1970,1,1)</f>
        <v>41486.36241898148</v>
      </c>
      <c r="K438">
        <v>1372668113</v>
      </c>
      <c r="L438" s="7">
        <f>(((K438/60)/60)/24)+DATE(1970,1,1)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36"/>
        <v>0</v>
      </c>
      <c r="R438" s="12" t="str">
        <f t="shared" si="37"/>
        <v>No pledges</v>
      </c>
      <c r="S438" t="s">
        <v>8310</v>
      </c>
      <c r="T438" t="s">
        <v>8316</v>
      </c>
    </row>
    <row r="439" spans="1:20" ht="45" hidden="1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7">
        <f t="shared" si="34"/>
        <v>42591.31858796296</v>
      </c>
      <c r="K439">
        <v>1470728326</v>
      </c>
      <c r="L439" s="7">
        <f t="shared" si="35"/>
        <v>42651.31858796296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36"/>
        <v>0</v>
      </c>
      <c r="R439" s="12" t="str">
        <f t="shared" si="37"/>
        <v>No pledges</v>
      </c>
      <c r="S439" t="s">
        <v>8310</v>
      </c>
      <c r="T439" t="s">
        <v>8316</v>
      </c>
    </row>
    <row r="440" spans="1:20" ht="45" hidden="1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7">
        <f t="shared" si="34"/>
        <v>42296.261087962965</v>
      </c>
      <c r="K440">
        <v>1445235358</v>
      </c>
      <c r="L440" s="7">
        <f t="shared" si="35"/>
        <v>42326.302754629629</v>
      </c>
      <c r="M440" t="b">
        <v>0</v>
      </c>
      <c r="N440">
        <v>11</v>
      </c>
      <c r="O440" t="b">
        <v>0</v>
      </c>
      <c r="P440" t="s">
        <v>8270</v>
      </c>
      <c r="Q440">
        <f t="shared" si="36"/>
        <v>9.3800000000000008</v>
      </c>
      <c r="R440" s="12">
        <f t="shared" si="37"/>
        <v>170.55</v>
      </c>
      <c r="S440" t="s">
        <v>8310</v>
      </c>
      <c r="T440" t="s">
        <v>8316</v>
      </c>
    </row>
    <row r="441" spans="1:20" ht="60" hidden="1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7">
        <f t="shared" si="34"/>
        <v>41919.761782407404</v>
      </c>
      <c r="K441">
        <v>1412705818</v>
      </c>
      <c r="L441" s="7">
        <f t="shared" si="35"/>
        <v>41929.761782407404</v>
      </c>
      <c r="M441" t="b">
        <v>0</v>
      </c>
      <c r="N441">
        <v>0</v>
      </c>
      <c r="O441" t="b">
        <v>0</v>
      </c>
      <c r="P441" t="s">
        <v>8270</v>
      </c>
      <c r="Q441">
        <f t="shared" si="36"/>
        <v>0</v>
      </c>
      <c r="R441" s="12" t="str">
        <f t="shared" si="37"/>
        <v>No pledges</v>
      </c>
      <c r="S441" t="s">
        <v>8310</v>
      </c>
      <c r="T441" t="s">
        <v>8316</v>
      </c>
    </row>
    <row r="442" spans="1:20" ht="45" hidden="1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7">
        <f t="shared" si="34"/>
        <v>42423.985567129625</v>
      </c>
      <c r="K442">
        <v>1456270753</v>
      </c>
      <c r="L442" s="7">
        <f t="shared" si="35"/>
        <v>42453.943900462968</v>
      </c>
      <c r="M442" t="b">
        <v>0</v>
      </c>
      <c r="N442">
        <v>1</v>
      </c>
      <c r="O442" t="b">
        <v>0</v>
      </c>
      <c r="P442" t="s">
        <v>8270</v>
      </c>
      <c r="Q442">
        <f t="shared" si="36"/>
        <v>0.1</v>
      </c>
      <c r="R442" s="12">
        <f t="shared" si="37"/>
        <v>5</v>
      </c>
      <c r="S442" t="s">
        <v>8310</v>
      </c>
      <c r="T442" t="s">
        <v>8316</v>
      </c>
    </row>
    <row r="443" spans="1:20" ht="60" hidden="1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7">
        <f t="shared" si="34"/>
        <v>41550.793935185182</v>
      </c>
      <c r="K443">
        <v>1380826996</v>
      </c>
      <c r="L443" s="7">
        <f t="shared" si="35"/>
        <v>41580.793935185182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36"/>
        <v>0</v>
      </c>
      <c r="R443" s="12" t="str">
        <f t="shared" si="37"/>
        <v>No pledges</v>
      </c>
      <c r="S443" t="s">
        <v>8310</v>
      </c>
      <c r="T443" t="s">
        <v>8316</v>
      </c>
    </row>
    <row r="444" spans="1:20" hidden="1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7">
        <f t="shared" si="34"/>
        <v>42024.888692129629</v>
      </c>
      <c r="K444">
        <v>1421788783</v>
      </c>
      <c r="L444" s="7">
        <f t="shared" si="35"/>
        <v>42054.888692129629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36"/>
        <v>39.36</v>
      </c>
      <c r="R444" s="12">
        <f t="shared" si="37"/>
        <v>393.59</v>
      </c>
      <c r="S444" t="s">
        <v>8310</v>
      </c>
      <c r="T444" t="s">
        <v>8316</v>
      </c>
    </row>
    <row r="445" spans="1:20" ht="45" hidden="1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7">
        <f t="shared" si="34"/>
        <v>41650.015057870369</v>
      </c>
      <c r="K445">
        <v>1389399701</v>
      </c>
      <c r="L445" s="7">
        <f t="shared" si="35"/>
        <v>41680.015057870369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36"/>
        <v>0.1</v>
      </c>
      <c r="R445" s="12">
        <f t="shared" si="37"/>
        <v>5</v>
      </c>
      <c r="S445" t="s">
        <v>8310</v>
      </c>
      <c r="T445" t="s">
        <v>8316</v>
      </c>
    </row>
    <row r="446" spans="1:20" ht="15" customHeight="1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7">
        <f>(((I446/60)/60)/24)+DATE(1970,1,1)</f>
        <v>40954.906956018516</v>
      </c>
      <c r="K446">
        <v>1324158361</v>
      </c>
      <c r="L446" s="7">
        <f>(((K446/60)/60)/24)+DATE(1970,1,1)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36"/>
        <v>5</v>
      </c>
      <c r="R446" s="12">
        <f t="shared" si="37"/>
        <v>50</v>
      </c>
      <c r="S446" t="s">
        <v>8310</v>
      </c>
      <c r="T446" t="s">
        <v>8316</v>
      </c>
    </row>
    <row r="447" spans="1:20" ht="45" hidden="1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7">
        <f t="shared" si="34"/>
        <v>42130.335358796292</v>
      </c>
      <c r="K447">
        <v>1430899375</v>
      </c>
      <c r="L447" s="7">
        <f t="shared" si="35"/>
        <v>42145.335358796292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36"/>
        <v>0</v>
      </c>
      <c r="R447" s="12">
        <f t="shared" si="37"/>
        <v>1</v>
      </c>
      <c r="S447" t="s">
        <v>8310</v>
      </c>
      <c r="T447" t="s">
        <v>8316</v>
      </c>
    </row>
    <row r="448" spans="1:20" ht="60" hidden="1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7">
        <f t="shared" si="34"/>
        <v>42037.083564814813</v>
      </c>
      <c r="K448">
        <v>1422842420</v>
      </c>
      <c r="L448" s="7">
        <f t="shared" si="35"/>
        <v>42067.083564814813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36"/>
        <v>7.3</v>
      </c>
      <c r="R448" s="12">
        <f t="shared" si="37"/>
        <v>47.88</v>
      </c>
      <c r="S448" t="s">
        <v>8310</v>
      </c>
      <c r="T448" t="s">
        <v>8316</v>
      </c>
    </row>
    <row r="449" spans="1:20" ht="60" hidden="1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7">
        <f t="shared" si="34"/>
        <v>41331.555127314816</v>
      </c>
      <c r="K449">
        <v>1361884763</v>
      </c>
      <c r="L449" s="7">
        <f t="shared" si="35"/>
        <v>41356.513460648144</v>
      </c>
      <c r="M449" t="b">
        <v>0</v>
      </c>
      <c r="N449">
        <v>1</v>
      </c>
      <c r="O449" t="b">
        <v>0</v>
      </c>
      <c r="P449" t="s">
        <v>8270</v>
      </c>
      <c r="Q449">
        <f t="shared" si="36"/>
        <v>0.02</v>
      </c>
      <c r="R449" s="12">
        <f t="shared" si="37"/>
        <v>5</v>
      </c>
      <c r="S449" t="s">
        <v>8310</v>
      </c>
      <c r="T449" t="s">
        <v>8316</v>
      </c>
    </row>
    <row r="450" spans="1:20" ht="15" customHeight="1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7">
        <f t="shared" ref="J450:J451" si="42">(((I450/60)/60)/24)+DATE(1970,1,1)</f>
        <v>41773.758043981477</v>
      </c>
      <c r="K450">
        <v>1398363095</v>
      </c>
      <c r="L450" s="7">
        <f t="shared" ref="L450:L451" si="43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44">ROUND(E450/D450*100,2)</f>
        <v>3.28</v>
      </c>
      <c r="R450" s="12">
        <f t="shared" ref="R450:R513" si="45">IFERROR(ROUND(IFERROR(E450/N450,""),2),"No pledges")</f>
        <v>20.5</v>
      </c>
      <c r="S450" t="s">
        <v>8310</v>
      </c>
      <c r="T450" t="s">
        <v>8316</v>
      </c>
    </row>
    <row r="451" spans="1:20" ht="15" customHeight="1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7">
        <f t="shared" si="42"/>
        <v>41564.568113425928</v>
      </c>
      <c r="K451">
        <v>1379425085</v>
      </c>
      <c r="L451" s="7">
        <f t="shared" si="43"/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44"/>
        <v>2.25</v>
      </c>
      <c r="R451" s="12">
        <f t="shared" si="45"/>
        <v>9</v>
      </c>
      <c r="S451" t="s">
        <v>8310</v>
      </c>
      <c r="T451" t="s">
        <v>8316</v>
      </c>
    </row>
    <row r="452" spans="1:20" ht="60" hidden="1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7">
        <f t="shared" ref="J450:J513" si="46">(((K452/60)/60)/24)+DATE(1970,1,1)</f>
        <v>41654.946759259255</v>
      </c>
      <c r="K452">
        <v>1389825800</v>
      </c>
      <c r="L452" s="7">
        <f t="shared" ref="L450:L513" si="47">(((I452/60)/60)/24)+DATE(1970,1,1)</f>
        <v>41684.946759259255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44"/>
        <v>0.79</v>
      </c>
      <c r="R452" s="12">
        <f t="shared" si="45"/>
        <v>56.57</v>
      </c>
      <c r="S452" t="s">
        <v>8310</v>
      </c>
      <c r="T452" t="s">
        <v>8316</v>
      </c>
    </row>
    <row r="453" spans="1:20" ht="60" hidden="1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7">
        <f t="shared" si="46"/>
        <v>41634.715173611112</v>
      </c>
      <c r="K453">
        <v>1388077791</v>
      </c>
      <c r="L453" s="7">
        <f t="shared" si="47"/>
        <v>41664.715173611112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44"/>
        <v>0</v>
      </c>
      <c r="R453" s="12" t="str">
        <f t="shared" si="45"/>
        <v>No pledges</v>
      </c>
      <c r="S453" t="s">
        <v>8310</v>
      </c>
      <c r="T453" t="s">
        <v>8316</v>
      </c>
    </row>
    <row r="454" spans="1:20" ht="45" hidden="1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7">
        <f t="shared" si="46"/>
        <v>42107.703877314809</v>
      </c>
      <c r="K454">
        <v>1428944015</v>
      </c>
      <c r="L454" s="7">
        <f t="shared" si="47"/>
        <v>42137.703877314809</v>
      </c>
      <c r="M454" t="b">
        <v>0</v>
      </c>
      <c r="N454">
        <v>12</v>
      </c>
      <c r="O454" t="b">
        <v>0</v>
      </c>
      <c r="P454" t="s">
        <v>8270</v>
      </c>
      <c r="Q454">
        <f t="shared" si="44"/>
        <v>64</v>
      </c>
      <c r="R454" s="12">
        <f t="shared" si="45"/>
        <v>40</v>
      </c>
      <c r="S454" t="s">
        <v>8310</v>
      </c>
      <c r="T454" t="s">
        <v>8316</v>
      </c>
    </row>
    <row r="455" spans="1:20" ht="60" hidden="1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7">
        <f t="shared" si="46"/>
        <v>42038.824988425928</v>
      </c>
      <c r="K455">
        <v>1422992879</v>
      </c>
      <c r="L455" s="7">
        <f t="shared" si="47"/>
        <v>42054.824988425928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44"/>
        <v>0.03</v>
      </c>
      <c r="R455" s="12">
        <f t="shared" si="45"/>
        <v>13</v>
      </c>
      <c r="S455" t="s">
        <v>8310</v>
      </c>
      <c r="T455" t="s">
        <v>8316</v>
      </c>
    </row>
    <row r="456" spans="1:20" ht="45" hidden="1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7">
        <f t="shared" si="46"/>
        <v>41938.717256944445</v>
      </c>
      <c r="K456">
        <v>1414343571</v>
      </c>
      <c r="L456" s="7">
        <f t="shared" si="47"/>
        <v>41969.551388888889</v>
      </c>
      <c r="M456" t="b">
        <v>0</v>
      </c>
      <c r="N456">
        <v>5</v>
      </c>
      <c r="O456" t="b">
        <v>0</v>
      </c>
      <c r="P456" t="s">
        <v>8270</v>
      </c>
      <c r="Q456">
        <f t="shared" si="44"/>
        <v>0.82</v>
      </c>
      <c r="R456" s="12">
        <f t="shared" si="45"/>
        <v>16.399999999999999</v>
      </c>
      <c r="S456" t="s">
        <v>8310</v>
      </c>
      <c r="T456" t="s">
        <v>8316</v>
      </c>
    </row>
    <row r="457" spans="1:20" ht="60" hidden="1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7">
        <f t="shared" si="46"/>
        <v>40971.002569444441</v>
      </c>
      <c r="K457">
        <v>1330733022</v>
      </c>
      <c r="L457" s="7">
        <f t="shared" si="47"/>
        <v>41016.021527777775</v>
      </c>
      <c r="M457" t="b">
        <v>0</v>
      </c>
      <c r="N457">
        <v>2</v>
      </c>
      <c r="O457" t="b">
        <v>0</v>
      </c>
      <c r="P457" t="s">
        <v>8270</v>
      </c>
      <c r="Q457">
        <f t="shared" si="44"/>
        <v>7.0000000000000007E-2</v>
      </c>
      <c r="R457" s="12">
        <f t="shared" si="45"/>
        <v>22.5</v>
      </c>
      <c r="S457" t="s">
        <v>8310</v>
      </c>
      <c r="T457" t="s">
        <v>8316</v>
      </c>
    </row>
    <row r="458" spans="1:20" ht="60" hidden="1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7">
        <f t="shared" si="46"/>
        <v>41547.694456018515</v>
      </c>
      <c r="K458">
        <v>1380559201</v>
      </c>
      <c r="L458" s="7">
        <f t="shared" si="47"/>
        <v>41569.165972222225</v>
      </c>
      <c r="M458" t="b">
        <v>0</v>
      </c>
      <c r="N458">
        <v>3</v>
      </c>
      <c r="O458" t="b">
        <v>0</v>
      </c>
      <c r="P458" t="s">
        <v>8270</v>
      </c>
      <c r="Q458">
        <f t="shared" si="44"/>
        <v>0.69</v>
      </c>
      <c r="R458" s="12">
        <f t="shared" si="45"/>
        <v>20.329999999999998</v>
      </c>
      <c r="S458" t="s">
        <v>8310</v>
      </c>
      <c r="T458" t="s">
        <v>8316</v>
      </c>
    </row>
    <row r="459" spans="1:20" ht="60" hidden="1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7">
        <f t="shared" si="46"/>
        <v>41837.767500000002</v>
      </c>
      <c r="K459">
        <v>1405621512</v>
      </c>
      <c r="L459" s="7">
        <f t="shared" si="47"/>
        <v>41867.767500000002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44"/>
        <v>0</v>
      </c>
      <c r="R459" s="12" t="str">
        <f t="shared" si="45"/>
        <v>No pledges</v>
      </c>
      <c r="S459" t="s">
        <v>8310</v>
      </c>
      <c r="T459" t="s">
        <v>8316</v>
      </c>
    </row>
    <row r="460" spans="1:20" ht="45" hidden="1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7">
        <f t="shared" si="46"/>
        <v>41378.69976851852</v>
      </c>
      <c r="K460">
        <v>1365958060</v>
      </c>
      <c r="L460" s="7">
        <f t="shared" si="47"/>
        <v>41408.69976851852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44"/>
        <v>8.2100000000000009</v>
      </c>
      <c r="R460" s="12">
        <f t="shared" si="45"/>
        <v>16.760000000000002</v>
      </c>
      <c r="S460" t="s">
        <v>8310</v>
      </c>
      <c r="T460" t="s">
        <v>8316</v>
      </c>
    </row>
    <row r="461" spans="1:20" ht="60" hidden="1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7">
        <f t="shared" si="46"/>
        <v>40800.6403587963</v>
      </c>
      <c r="K461">
        <v>1316013727</v>
      </c>
      <c r="L461" s="7">
        <f t="shared" si="47"/>
        <v>40860.682025462964</v>
      </c>
      <c r="M461" t="b">
        <v>0</v>
      </c>
      <c r="N461">
        <v>1</v>
      </c>
      <c r="O461" t="b">
        <v>0</v>
      </c>
      <c r="P461" t="s">
        <v>8270</v>
      </c>
      <c r="Q461">
        <f t="shared" si="44"/>
        <v>0.06</v>
      </c>
      <c r="R461" s="12">
        <f t="shared" si="45"/>
        <v>25</v>
      </c>
      <c r="S461" t="s">
        <v>8310</v>
      </c>
      <c r="T461" t="s">
        <v>8316</v>
      </c>
    </row>
    <row r="462" spans="1:20" ht="30" hidden="1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7">
        <f t="shared" si="46"/>
        <v>41759.542534722219</v>
      </c>
      <c r="K462">
        <v>1398862875</v>
      </c>
      <c r="L462" s="7">
        <f t="shared" si="47"/>
        <v>41791.166666666664</v>
      </c>
      <c r="M462" t="b">
        <v>0</v>
      </c>
      <c r="N462">
        <v>2</v>
      </c>
      <c r="O462" t="b">
        <v>0</v>
      </c>
      <c r="P462" t="s">
        <v>8270</v>
      </c>
      <c r="Q462">
        <f t="shared" si="44"/>
        <v>0.28999999999999998</v>
      </c>
      <c r="R462" s="12">
        <f t="shared" si="45"/>
        <v>12.5</v>
      </c>
      <c r="S462" t="s">
        <v>8310</v>
      </c>
      <c r="T462" t="s">
        <v>8316</v>
      </c>
    </row>
    <row r="463" spans="1:20" ht="60" hidden="1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7">
        <f t="shared" si="46"/>
        <v>41407.84684027778</v>
      </c>
      <c r="K463">
        <v>1368476367</v>
      </c>
      <c r="L463" s="7">
        <f t="shared" si="47"/>
        <v>41427.84684027778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44"/>
        <v>0</v>
      </c>
      <c r="R463" s="12" t="str">
        <f t="shared" si="45"/>
        <v>No pledges</v>
      </c>
      <c r="S463" t="s">
        <v>8310</v>
      </c>
      <c r="T463" t="s">
        <v>8316</v>
      </c>
    </row>
    <row r="464" spans="1:20" ht="60" hidden="1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7">
        <f t="shared" si="46"/>
        <v>40705.126631944448</v>
      </c>
      <c r="K464">
        <v>1307761341</v>
      </c>
      <c r="L464" s="7">
        <f t="shared" si="47"/>
        <v>40765.126631944448</v>
      </c>
      <c r="M464" t="b">
        <v>0</v>
      </c>
      <c r="N464">
        <v>0</v>
      </c>
      <c r="O464" t="b">
        <v>0</v>
      </c>
      <c r="P464" t="s">
        <v>8270</v>
      </c>
      <c r="Q464">
        <f t="shared" si="44"/>
        <v>0</v>
      </c>
      <c r="R464" s="12" t="str">
        <f t="shared" si="45"/>
        <v>No pledges</v>
      </c>
      <c r="S464" t="s">
        <v>8310</v>
      </c>
      <c r="T464" t="s">
        <v>8316</v>
      </c>
    </row>
    <row r="465" spans="1:20" ht="45" hidden="1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7">
        <f t="shared" si="46"/>
        <v>40750.710104166668</v>
      </c>
      <c r="K465">
        <v>1311699753</v>
      </c>
      <c r="L465" s="7">
        <f t="shared" si="47"/>
        <v>40810.710104166668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44"/>
        <v>2.27</v>
      </c>
      <c r="R465" s="12">
        <f t="shared" si="45"/>
        <v>113.64</v>
      </c>
      <c r="S465" t="s">
        <v>8310</v>
      </c>
      <c r="T465" t="s">
        <v>8316</v>
      </c>
    </row>
    <row r="466" spans="1:20" ht="45" hidden="1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7">
        <f t="shared" si="46"/>
        <v>42488.848784722228</v>
      </c>
      <c r="K466">
        <v>1461874935</v>
      </c>
      <c r="L466" s="7">
        <f t="shared" si="47"/>
        <v>42508.848784722228</v>
      </c>
      <c r="M466" t="b">
        <v>0</v>
      </c>
      <c r="N466">
        <v>1</v>
      </c>
      <c r="O466" t="b">
        <v>0</v>
      </c>
      <c r="P466" t="s">
        <v>8270</v>
      </c>
      <c r="Q466">
        <f t="shared" si="44"/>
        <v>0.1</v>
      </c>
      <c r="R466" s="12">
        <f t="shared" si="45"/>
        <v>1</v>
      </c>
      <c r="S466" t="s">
        <v>8310</v>
      </c>
      <c r="T466" t="s">
        <v>8316</v>
      </c>
    </row>
    <row r="467" spans="1:20" ht="30" hidden="1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7">
        <f t="shared" si="46"/>
        <v>41801.120069444441</v>
      </c>
      <c r="K467">
        <v>1402455174</v>
      </c>
      <c r="L467" s="7">
        <f t="shared" si="47"/>
        <v>41817.120069444441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44"/>
        <v>26.95</v>
      </c>
      <c r="R467" s="12">
        <f t="shared" si="45"/>
        <v>17.25</v>
      </c>
      <c r="S467" t="s">
        <v>8310</v>
      </c>
      <c r="T467" t="s">
        <v>8316</v>
      </c>
    </row>
    <row r="468" spans="1:20" ht="45" hidden="1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7">
        <f t="shared" si="46"/>
        <v>41129.942870370374</v>
      </c>
      <c r="K468">
        <v>1344465464</v>
      </c>
      <c r="L468" s="7">
        <f t="shared" si="47"/>
        <v>41159.942870370374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44"/>
        <v>0.76</v>
      </c>
      <c r="R468" s="12">
        <f t="shared" si="45"/>
        <v>15.2</v>
      </c>
      <c r="S468" t="s">
        <v>8310</v>
      </c>
      <c r="T468" t="s">
        <v>8316</v>
      </c>
    </row>
    <row r="469" spans="1:20" ht="60" hidden="1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7">
        <f t="shared" si="46"/>
        <v>41135.679791666669</v>
      </c>
      <c r="K469">
        <v>1344961134</v>
      </c>
      <c r="L469" s="7">
        <f t="shared" si="47"/>
        <v>41180.679791666669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44"/>
        <v>21.58</v>
      </c>
      <c r="R469" s="12">
        <f t="shared" si="45"/>
        <v>110.64</v>
      </c>
      <c r="S469" t="s">
        <v>8310</v>
      </c>
      <c r="T469" t="s">
        <v>8316</v>
      </c>
    </row>
    <row r="470" spans="1:20" ht="60" hidden="1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7">
        <f t="shared" si="46"/>
        <v>41041.167627314811</v>
      </c>
      <c r="K470">
        <v>1336795283</v>
      </c>
      <c r="L470" s="7">
        <f t="shared" si="47"/>
        <v>41101.160474537035</v>
      </c>
      <c r="M470" t="b">
        <v>0</v>
      </c>
      <c r="N470">
        <v>0</v>
      </c>
      <c r="O470" t="b">
        <v>0</v>
      </c>
      <c r="P470" t="s">
        <v>8270</v>
      </c>
      <c r="Q470">
        <f t="shared" si="44"/>
        <v>0</v>
      </c>
      <c r="R470" s="12" t="str">
        <f t="shared" si="45"/>
        <v>No pledges</v>
      </c>
      <c r="S470" t="s">
        <v>8310</v>
      </c>
      <c r="T470" t="s">
        <v>8316</v>
      </c>
    </row>
    <row r="471" spans="1:20" ht="30" hidden="1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7">
        <f t="shared" si="46"/>
        <v>41827.989861111113</v>
      </c>
      <c r="K471">
        <v>1404776724</v>
      </c>
      <c r="L471" s="7">
        <f t="shared" si="47"/>
        <v>41887.989861111113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44"/>
        <v>0</v>
      </c>
      <c r="R471" s="12" t="str">
        <f t="shared" si="45"/>
        <v>No pledges</v>
      </c>
      <c r="S471" t="s">
        <v>8310</v>
      </c>
      <c r="T471" t="s">
        <v>8316</v>
      </c>
    </row>
    <row r="472" spans="1:20" ht="60" hidden="1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7">
        <f t="shared" si="46"/>
        <v>41605.167696759258</v>
      </c>
      <c r="K472">
        <v>1385524889</v>
      </c>
      <c r="L472" s="7">
        <f t="shared" si="47"/>
        <v>41655.166666666664</v>
      </c>
      <c r="M472" t="b">
        <v>0</v>
      </c>
      <c r="N472">
        <v>2</v>
      </c>
      <c r="O472" t="b">
        <v>0</v>
      </c>
      <c r="P472" t="s">
        <v>8270</v>
      </c>
      <c r="Q472">
        <f t="shared" si="44"/>
        <v>1.02</v>
      </c>
      <c r="R472" s="12">
        <f t="shared" si="45"/>
        <v>25.5</v>
      </c>
      <c r="S472" t="s">
        <v>8310</v>
      </c>
      <c r="T472" t="s">
        <v>8316</v>
      </c>
    </row>
    <row r="473" spans="1:20" ht="60" hidden="1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7">
        <f t="shared" si="46"/>
        <v>41703.721979166665</v>
      </c>
      <c r="K473">
        <v>1394039979</v>
      </c>
      <c r="L473" s="7">
        <f t="shared" si="47"/>
        <v>41748.680312500001</v>
      </c>
      <c r="M473" t="b">
        <v>0</v>
      </c>
      <c r="N473">
        <v>170</v>
      </c>
      <c r="O473" t="b">
        <v>0</v>
      </c>
      <c r="P473" t="s">
        <v>8270</v>
      </c>
      <c r="Q473">
        <f t="shared" si="44"/>
        <v>11.89</v>
      </c>
      <c r="R473" s="12">
        <f t="shared" si="45"/>
        <v>38.479999999999997</v>
      </c>
      <c r="S473" t="s">
        <v>8310</v>
      </c>
      <c r="T473" t="s">
        <v>8316</v>
      </c>
    </row>
    <row r="474" spans="1:20" ht="60" hidden="1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7">
        <f t="shared" si="46"/>
        <v>41844.922662037039</v>
      </c>
      <c r="K474">
        <v>1406239718</v>
      </c>
      <c r="L474" s="7">
        <f t="shared" si="47"/>
        <v>41874.922662037039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44"/>
        <v>17.63</v>
      </c>
      <c r="R474" s="12">
        <f t="shared" si="45"/>
        <v>28.2</v>
      </c>
      <c r="S474" t="s">
        <v>8310</v>
      </c>
      <c r="T474" t="s">
        <v>8316</v>
      </c>
    </row>
    <row r="475" spans="1:20" ht="45" hidden="1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7">
        <f t="shared" si="46"/>
        <v>41869.698136574072</v>
      </c>
      <c r="K475">
        <v>1408380319</v>
      </c>
      <c r="L475" s="7">
        <f t="shared" si="47"/>
        <v>41899.698136574072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44"/>
        <v>2.87</v>
      </c>
      <c r="R475" s="12">
        <f t="shared" si="45"/>
        <v>61.5</v>
      </c>
      <c r="S475" t="s">
        <v>8310</v>
      </c>
      <c r="T475" t="s">
        <v>8316</v>
      </c>
    </row>
    <row r="476" spans="1:20" ht="15" customHeight="1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7">
        <f t="shared" ref="J476:J477" si="48">(((I476/60)/60)/24)+DATE(1970,1,1)</f>
        <v>42783.329039351855</v>
      </c>
      <c r="K476">
        <v>1484726029</v>
      </c>
      <c r="L476" s="7">
        <f t="shared" ref="L476:L477" si="49">(((K476/60)/60)/24)+DATE(1970,1,1)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44"/>
        <v>0.03</v>
      </c>
      <c r="R476" s="12">
        <f t="shared" si="45"/>
        <v>1</v>
      </c>
      <c r="S476" t="s">
        <v>8310</v>
      </c>
      <c r="T476" t="s">
        <v>8316</v>
      </c>
    </row>
    <row r="477" spans="1:20" ht="15" customHeight="1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7">
        <f t="shared" si="48"/>
        <v>42130.086145833338</v>
      </c>
      <c r="K477">
        <v>1428285843</v>
      </c>
      <c r="L477" s="7">
        <f t="shared" si="49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44"/>
        <v>0</v>
      </c>
      <c r="R477" s="12" t="str">
        <f t="shared" si="45"/>
        <v>No pledges</v>
      </c>
      <c r="S477" t="s">
        <v>8310</v>
      </c>
      <c r="T477" t="s">
        <v>8316</v>
      </c>
    </row>
    <row r="478" spans="1:20" ht="30" hidden="1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7">
        <f t="shared" si="46"/>
        <v>41757.975011574075</v>
      </c>
      <c r="K478">
        <v>1398727441</v>
      </c>
      <c r="L478" s="7">
        <f t="shared" si="47"/>
        <v>41793.165972222225</v>
      </c>
      <c r="M478" t="b">
        <v>0</v>
      </c>
      <c r="N478">
        <v>124</v>
      </c>
      <c r="O478" t="b">
        <v>0</v>
      </c>
      <c r="P478" t="s">
        <v>8270</v>
      </c>
      <c r="Q478">
        <f t="shared" si="44"/>
        <v>2.23</v>
      </c>
      <c r="R478" s="12">
        <f t="shared" si="45"/>
        <v>39.57</v>
      </c>
      <c r="S478" t="s">
        <v>8310</v>
      </c>
      <c r="T478" t="s">
        <v>8316</v>
      </c>
    </row>
    <row r="479" spans="1:20" ht="15" customHeight="1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7">
        <f>(((I479/60)/60)/24)+DATE(1970,1,1)</f>
        <v>41047.83488425926</v>
      </c>
      <c r="K479">
        <v>1332187334</v>
      </c>
      <c r="L479" s="7">
        <f>(((K479/60)/60)/24)+DATE(1970,1,1)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44"/>
        <v>0</v>
      </c>
      <c r="R479" s="12" t="str">
        <f t="shared" si="45"/>
        <v>No pledges</v>
      </c>
      <c r="S479" t="s">
        <v>8310</v>
      </c>
      <c r="T479" t="s">
        <v>8316</v>
      </c>
    </row>
    <row r="480" spans="1:20" ht="45" hidden="1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7">
        <f t="shared" si="46"/>
        <v>42065.910983796297</v>
      </c>
      <c r="K480">
        <v>1425333109</v>
      </c>
      <c r="L480" s="7">
        <f t="shared" si="47"/>
        <v>42095.869317129633</v>
      </c>
      <c r="M480" t="b">
        <v>0</v>
      </c>
      <c r="N480">
        <v>0</v>
      </c>
      <c r="O480" t="b">
        <v>0</v>
      </c>
      <c r="P480" t="s">
        <v>8270</v>
      </c>
      <c r="Q480">
        <f t="shared" si="44"/>
        <v>0</v>
      </c>
      <c r="R480" s="12" t="str">
        <f t="shared" si="45"/>
        <v>No pledges</v>
      </c>
      <c r="S480" t="s">
        <v>8310</v>
      </c>
      <c r="T480" t="s">
        <v>8316</v>
      </c>
    </row>
    <row r="481" spans="1:20" ht="45" hidden="1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7">
        <f t="shared" si="46"/>
        <v>41904.407812500001</v>
      </c>
      <c r="K481">
        <v>1411379235</v>
      </c>
      <c r="L481" s="7">
        <f t="shared" si="47"/>
        <v>41964.449479166666</v>
      </c>
      <c r="M481" t="b">
        <v>0</v>
      </c>
      <c r="N481">
        <v>55</v>
      </c>
      <c r="O481" t="b">
        <v>0</v>
      </c>
      <c r="P481" t="s">
        <v>8270</v>
      </c>
      <c r="Q481">
        <f t="shared" si="44"/>
        <v>32.56</v>
      </c>
      <c r="R481" s="12">
        <f t="shared" si="45"/>
        <v>88.8</v>
      </c>
      <c r="S481" t="s">
        <v>8310</v>
      </c>
      <c r="T481" t="s">
        <v>8316</v>
      </c>
    </row>
    <row r="482" spans="1:20" ht="60" hidden="1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7">
        <f t="shared" si="46"/>
        <v>41465.500173611108</v>
      </c>
      <c r="K482">
        <v>1373457615</v>
      </c>
      <c r="L482" s="7">
        <f t="shared" si="47"/>
        <v>41495.500173611108</v>
      </c>
      <c r="M482" t="b">
        <v>0</v>
      </c>
      <c r="N482">
        <v>140</v>
      </c>
      <c r="O482" t="b">
        <v>0</v>
      </c>
      <c r="P482" t="s">
        <v>8270</v>
      </c>
      <c r="Q482">
        <f t="shared" si="44"/>
        <v>19.41</v>
      </c>
      <c r="R482" s="12">
        <f t="shared" si="45"/>
        <v>55.46</v>
      </c>
      <c r="S482" t="s">
        <v>8310</v>
      </c>
      <c r="T482" t="s">
        <v>8316</v>
      </c>
    </row>
    <row r="483" spans="1:20" ht="60" hidden="1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7">
        <f t="shared" si="46"/>
        <v>41162.672326388885</v>
      </c>
      <c r="K483">
        <v>1347293289</v>
      </c>
      <c r="L483" s="7">
        <f t="shared" si="47"/>
        <v>41192.672326388885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44"/>
        <v>6.1</v>
      </c>
      <c r="R483" s="12">
        <f t="shared" si="45"/>
        <v>87.14</v>
      </c>
      <c r="S483" t="s">
        <v>8310</v>
      </c>
      <c r="T483" t="s">
        <v>8316</v>
      </c>
    </row>
    <row r="484" spans="1:20" ht="45" hidden="1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7">
        <f t="shared" si="46"/>
        <v>42447.896875000006</v>
      </c>
      <c r="K484">
        <v>1458336690</v>
      </c>
      <c r="L484" s="7">
        <f t="shared" si="47"/>
        <v>42474.606944444444</v>
      </c>
      <c r="M484" t="b">
        <v>0</v>
      </c>
      <c r="N484">
        <v>1</v>
      </c>
      <c r="O484" t="b">
        <v>0</v>
      </c>
      <c r="P484" t="s">
        <v>8270</v>
      </c>
      <c r="Q484">
        <f t="shared" si="44"/>
        <v>0.1</v>
      </c>
      <c r="R484" s="12">
        <f t="shared" si="45"/>
        <v>10</v>
      </c>
      <c r="S484" t="s">
        <v>8310</v>
      </c>
      <c r="T484" t="s">
        <v>8316</v>
      </c>
    </row>
    <row r="485" spans="1:20" ht="60" hidden="1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7">
        <f t="shared" si="46"/>
        <v>41243.197592592594</v>
      </c>
      <c r="K485">
        <v>1354250672</v>
      </c>
      <c r="L485" s="7">
        <f t="shared" si="47"/>
        <v>41303.197592592594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44"/>
        <v>50.2</v>
      </c>
      <c r="R485" s="12">
        <f t="shared" si="45"/>
        <v>51.22</v>
      </c>
      <c r="S485" t="s">
        <v>8310</v>
      </c>
      <c r="T485" t="s">
        <v>8316</v>
      </c>
    </row>
    <row r="486" spans="1:20" ht="60" hidden="1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7">
        <f t="shared" si="46"/>
        <v>42272.93949074074</v>
      </c>
      <c r="K486">
        <v>1443220372</v>
      </c>
      <c r="L486" s="7">
        <f t="shared" si="47"/>
        <v>42313.981157407412</v>
      </c>
      <c r="M486" t="b">
        <v>0</v>
      </c>
      <c r="N486">
        <v>11</v>
      </c>
      <c r="O486" t="b">
        <v>0</v>
      </c>
      <c r="P486" t="s">
        <v>8270</v>
      </c>
      <c r="Q486">
        <f t="shared" si="44"/>
        <v>0.19</v>
      </c>
      <c r="R486" s="12">
        <f t="shared" si="45"/>
        <v>13.55</v>
      </c>
      <c r="S486" t="s">
        <v>8310</v>
      </c>
      <c r="T486" t="s">
        <v>8316</v>
      </c>
    </row>
    <row r="487" spans="1:20" ht="45" hidden="1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7">
        <f t="shared" si="46"/>
        <v>41381.50577546296</v>
      </c>
      <c r="K487">
        <v>1366200499</v>
      </c>
      <c r="L487" s="7">
        <f t="shared" si="47"/>
        <v>41411.50577546296</v>
      </c>
      <c r="M487" t="b">
        <v>0</v>
      </c>
      <c r="N487">
        <v>125</v>
      </c>
      <c r="O487" t="b">
        <v>0</v>
      </c>
      <c r="P487" t="s">
        <v>8270</v>
      </c>
      <c r="Q487">
        <f t="shared" si="44"/>
        <v>21.91</v>
      </c>
      <c r="R487" s="12">
        <f t="shared" si="45"/>
        <v>66.52</v>
      </c>
      <c r="S487" t="s">
        <v>8310</v>
      </c>
      <c r="T487" t="s">
        <v>8316</v>
      </c>
    </row>
    <row r="488" spans="1:20" ht="60" hidden="1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7">
        <f t="shared" si="46"/>
        <v>41761.94258101852</v>
      </c>
      <c r="K488">
        <v>1399070239</v>
      </c>
      <c r="L488" s="7">
        <f t="shared" si="47"/>
        <v>41791.94258101852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44"/>
        <v>0.01</v>
      </c>
      <c r="R488" s="12">
        <f t="shared" si="45"/>
        <v>50</v>
      </c>
      <c r="S488" t="s">
        <v>8310</v>
      </c>
      <c r="T488" t="s">
        <v>8316</v>
      </c>
    </row>
    <row r="489" spans="1:20" ht="60" hidden="1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7">
        <f t="shared" si="46"/>
        <v>42669.594837962963</v>
      </c>
      <c r="K489">
        <v>1477491394</v>
      </c>
      <c r="L489" s="7">
        <f t="shared" si="47"/>
        <v>42729.636504629627</v>
      </c>
      <c r="M489" t="b">
        <v>0</v>
      </c>
      <c r="N489">
        <v>0</v>
      </c>
      <c r="O489" t="b">
        <v>0</v>
      </c>
      <c r="P489" t="s">
        <v>8270</v>
      </c>
      <c r="Q489">
        <f t="shared" si="44"/>
        <v>0</v>
      </c>
      <c r="R489" s="12" t="str">
        <f t="shared" si="45"/>
        <v>No pledges</v>
      </c>
      <c r="S489" t="s">
        <v>8310</v>
      </c>
      <c r="T489" t="s">
        <v>8316</v>
      </c>
    </row>
    <row r="490" spans="1:20" ht="45" hidden="1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7">
        <f t="shared" si="46"/>
        <v>42714.054398148146</v>
      </c>
      <c r="K490">
        <v>1481332700</v>
      </c>
      <c r="L490" s="7">
        <f t="shared" si="47"/>
        <v>42744.054398148146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44"/>
        <v>0</v>
      </c>
      <c r="R490" s="12" t="str">
        <f t="shared" si="45"/>
        <v>No pledges</v>
      </c>
      <c r="S490" t="s">
        <v>8310</v>
      </c>
      <c r="T490" t="s">
        <v>8316</v>
      </c>
    </row>
    <row r="491" spans="1:20" ht="45" hidden="1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7">
        <f t="shared" si="46"/>
        <v>40882.481666666667</v>
      </c>
      <c r="K491">
        <v>1323084816</v>
      </c>
      <c r="L491" s="7">
        <f t="shared" si="47"/>
        <v>40913.481249999997</v>
      </c>
      <c r="M491" t="b">
        <v>0</v>
      </c>
      <c r="N491">
        <v>3</v>
      </c>
      <c r="O491" t="b">
        <v>0</v>
      </c>
      <c r="P491" t="s">
        <v>8270</v>
      </c>
      <c r="Q491">
        <f t="shared" si="44"/>
        <v>0.28999999999999998</v>
      </c>
      <c r="R491" s="12">
        <f t="shared" si="45"/>
        <v>71.67</v>
      </c>
      <c r="S491" t="s">
        <v>8310</v>
      </c>
      <c r="T491" t="s">
        <v>8316</v>
      </c>
    </row>
    <row r="492" spans="1:20" ht="15" customHeight="1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7">
        <f>(((I492/60)/60)/24)+DATE(1970,1,1)</f>
        <v>41143.968576388892</v>
      </c>
      <c r="K492">
        <v>1343085285</v>
      </c>
      <c r="L492" s="7">
        <f>(((K492/60)/60)/24)+DATE(1970,1,1)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 t="shared" si="44"/>
        <v>0</v>
      </c>
      <c r="R492" s="12" t="str">
        <f t="shared" si="45"/>
        <v>No pledges</v>
      </c>
      <c r="S492" t="s">
        <v>8310</v>
      </c>
      <c r="T492" t="s">
        <v>8316</v>
      </c>
    </row>
    <row r="493" spans="1:20" ht="45" hidden="1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7">
        <f t="shared" si="46"/>
        <v>42366.982627314821</v>
      </c>
      <c r="K493">
        <v>1451345699</v>
      </c>
      <c r="L493" s="7">
        <f t="shared" si="47"/>
        <v>42396.982627314821</v>
      </c>
      <c r="M493" t="b">
        <v>0</v>
      </c>
      <c r="N493">
        <v>0</v>
      </c>
      <c r="O493" t="b">
        <v>0</v>
      </c>
      <c r="P493" t="s">
        <v>8270</v>
      </c>
      <c r="Q493">
        <f t="shared" si="44"/>
        <v>0</v>
      </c>
      <c r="R493" s="12" t="str">
        <f t="shared" si="45"/>
        <v>No pledges</v>
      </c>
      <c r="S493" t="s">
        <v>8310</v>
      </c>
      <c r="T493" t="s">
        <v>8316</v>
      </c>
    </row>
    <row r="494" spans="1:20" ht="60" hidden="1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7">
        <f t="shared" si="46"/>
        <v>42596.03506944445</v>
      </c>
      <c r="K494">
        <v>1471135830</v>
      </c>
      <c r="L494" s="7">
        <f t="shared" si="47"/>
        <v>42656.03506944445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44"/>
        <v>0</v>
      </c>
      <c r="R494" s="12" t="str">
        <f t="shared" si="45"/>
        <v>No pledges</v>
      </c>
      <c r="S494" t="s">
        <v>8310</v>
      </c>
      <c r="T494" t="s">
        <v>8316</v>
      </c>
    </row>
    <row r="495" spans="1:20" ht="45" hidden="1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7">
        <f t="shared" si="46"/>
        <v>42114.726134259254</v>
      </c>
      <c r="K495">
        <v>1429550738</v>
      </c>
      <c r="L495" s="7">
        <f t="shared" si="47"/>
        <v>42144.726134259254</v>
      </c>
      <c r="M495" t="b">
        <v>0</v>
      </c>
      <c r="N495">
        <v>0</v>
      </c>
      <c r="O495" t="b">
        <v>0</v>
      </c>
      <c r="P495" t="s">
        <v>8270</v>
      </c>
      <c r="Q495">
        <f t="shared" si="44"/>
        <v>0</v>
      </c>
      <c r="R495" s="12" t="str">
        <f t="shared" si="45"/>
        <v>No pledges</v>
      </c>
      <c r="S495" t="s">
        <v>8310</v>
      </c>
      <c r="T495" t="s">
        <v>8316</v>
      </c>
    </row>
    <row r="496" spans="1:20" ht="60" hidden="1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7">
        <f t="shared" si="46"/>
        <v>41799.830613425926</v>
      </c>
      <c r="K496">
        <v>1402343765</v>
      </c>
      <c r="L496" s="7">
        <f t="shared" si="47"/>
        <v>41823.125</v>
      </c>
      <c r="M496" t="b">
        <v>0</v>
      </c>
      <c r="N496">
        <v>3</v>
      </c>
      <c r="O496" t="b">
        <v>0</v>
      </c>
      <c r="P496" t="s">
        <v>8270</v>
      </c>
      <c r="Q496">
        <f t="shared" si="44"/>
        <v>0.16</v>
      </c>
      <c r="R496" s="12">
        <f t="shared" si="45"/>
        <v>10.33</v>
      </c>
      <c r="S496" t="s">
        <v>8310</v>
      </c>
      <c r="T496" t="s">
        <v>8316</v>
      </c>
    </row>
    <row r="497" spans="1:20" ht="45" hidden="1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7">
        <f t="shared" si="46"/>
        <v>42171.827604166669</v>
      </c>
      <c r="K497">
        <v>1434484305</v>
      </c>
      <c r="L497" s="7">
        <f t="shared" si="47"/>
        <v>42201.827604166669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44"/>
        <v>0</v>
      </c>
      <c r="R497" s="12" t="str">
        <f t="shared" si="45"/>
        <v>No pledges</v>
      </c>
      <c r="S497" t="s">
        <v>8310</v>
      </c>
      <c r="T497" t="s">
        <v>8316</v>
      </c>
    </row>
    <row r="498" spans="1:20" ht="45" hidden="1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7">
        <f t="shared" si="46"/>
        <v>41620.93141203704</v>
      </c>
      <c r="K498">
        <v>1386886874</v>
      </c>
      <c r="L498" s="7">
        <f t="shared" si="47"/>
        <v>41680.93141203704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44"/>
        <v>0</v>
      </c>
      <c r="R498" s="12">
        <f t="shared" si="45"/>
        <v>1</v>
      </c>
      <c r="S498" t="s">
        <v>8310</v>
      </c>
      <c r="T498" t="s">
        <v>8316</v>
      </c>
    </row>
    <row r="499" spans="1:20" hidden="1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7">
        <f t="shared" si="46"/>
        <v>41945.037789351853</v>
      </c>
      <c r="K499">
        <v>1414889665</v>
      </c>
      <c r="L499" s="7">
        <f t="shared" si="47"/>
        <v>41998.208333333328</v>
      </c>
      <c r="M499" t="b">
        <v>0</v>
      </c>
      <c r="N499">
        <v>3</v>
      </c>
      <c r="O499" t="b">
        <v>0</v>
      </c>
      <c r="P499" t="s">
        <v>8270</v>
      </c>
      <c r="Q499">
        <f t="shared" si="44"/>
        <v>0.67</v>
      </c>
      <c r="R499" s="12">
        <f t="shared" si="45"/>
        <v>10</v>
      </c>
      <c r="S499" t="s">
        <v>8310</v>
      </c>
      <c r="T499" t="s">
        <v>8316</v>
      </c>
    </row>
    <row r="500" spans="1:20" ht="45" hidden="1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7">
        <f t="shared" si="46"/>
        <v>40858.762141203704</v>
      </c>
      <c r="K500">
        <v>1321035449</v>
      </c>
      <c r="L500" s="7">
        <f t="shared" si="47"/>
        <v>40900.762141203704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44"/>
        <v>4.5999999999999996</v>
      </c>
      <c r="R500" s="12">
        <f t="shared" si="45"/>
        <v>136.09</v>
      </c>
      <c r="S500" t="s">
        <v>8310</v>
      </c>
      <c r="T500" t="s">
        <v>8316</v>
      </c>
    </row>
    <row r="501" spans="1:20" ht="60" hidden="1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7">
        <f t="shared" si="46"/>
        <v>40043.895462962959</v>
      </c>
      <c r="K501">
        <v>1250630968</v>
      </c>
      <c r="L501" s="7">
        <f t="shared" si="47"/>
        <v>40098.874305555553</v>
      </c>
      <c r="M501" t="b">
        <v>0</v>
      </c>
      <c r="N501">
        <v>26</v>
      </c>
      <c r="O501" t="b">
        <v>0</v>
      </c>
      <c r="P501" t="s">
        <v>8270</v>
      </c>
      <c r="Q501">
        <f t="shared" si="44"/>
        <v>9.5500000000000007</v>
      </c>
      <c r="R501" s="12">
        <f t="shared" si="45"/>
        <v>73.459999999999994</v>
      </c>
      <c r="S501" t="s">
        <v>8310</v>
      </c>
      <c r="T501" t="s">
        <v>8316</v>
      </c>
    </row>
    <row r="502" spans="1:20" ht="60" hidden="1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7">
        <f t="shared" si="46"/>
        <v>40247.886006944449</v>
      </c>
      <c r="K502">
        <v>1268255751</v>
      </c>
      <c r="L502" s="7">
        <f t="shared" si="47"/>
        <v>40306.927777777775</v>
      </c>
      <c r="M502" t="b">
        <v>0</v>
      </c>
      <c r="N502">
        <v>4</v>
      </c>
      <c r="O502" t="b">
        <v>0</v>
      </c>
      <c r="P502" t="s">
        <v>8270</v>
      </c>
      <c r="Q502">
        <f t="shared" si="44"/>
        <v>3.31</v>
      </c>
      <c r="R502" s="12">
        <f t="shared" si="45"/>
        <v>53.75</v>
      </c>
      <c r="S502" t="s">
        <v>8310</v>
      </c>
      <c r="T502" t="s">
        <v>8316</v>
      </c>
    </row>
    <row r="503" spans="1:20" ht="60" hidden="1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7">
        <f t="shared" si="46"/>
        <v>40703.234386574077</v>
      </c>
      <c r="K503">
        <v>1307597851</v>
      </c>
      <c r="L503" s="7">
        <f t="shared" si="47"/>
        <v>40733.234386574077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44"/>
        <v>0</v>
      </c>
      <c r="R503" s="12" t="str">
        <f t="shared" si="45"/>
        <v>No pledges</v>
      </c>
      <c r="S503" t="s">
        <v>8310</v>
      </c>
      <c r="T503" t="s">
        <v>8316</v>
      </c>
    </row>
    <row r="504" spans="1:20" ht="60" hidden="1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7">
        <f t="shared" si="46"/>
        <v>40956.553530092591</v>
      </c>
      <c r="K504">
        <v>1329484625</v>
      </c>
      <c r="L504" s="7">
        <f t="shared" si="47"/>
        <v>40986.511863425927</v>
      </c>
      <c r="M504" t="b">
        <v>0</v>
      </c>
      <c r="N504">
        <v>4</v>
      </c>
      <c r="O504" t="b">
        <v>0</v>
      </c>
      <c r="P504" t="s">
        <v>8270</v>
      </c>
      <c r="Q504">
        <f t="shared" si="44"/>
        <v>1.1499999999999999</v>
      </c>
      <c r="R504" s="12">
        <f t="shared" si="45"/>
        <v>57.5</v>
      </c>
      <c r="S504" t="s">
        <v>8310</v>
      </c>
      <c r="T504" t="s">
        <v>8316</v>
      </c>
    </row>
    <row r="505" spans="1:20" ht="60" hidden="1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7">
        <f t="shared" si="46"/>
        <v>41991.526655092588</v>
      </c>
      <c r="K505">
        <v>1418906303</v>
      </c>
      <c r="L505" s="7">
        <f t="shared" si="47"/>
        <v>42021.526655092588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44"/>
        <v>1.75</v>
      </c>
      <c r="R505" s="12">
        <f t="shared" si="45"/>
        <v>12.67</v>
      </c>
      <c r="S505" t="s">
        <v>8310</v>
      </c>
      <c r="T505" t="s">
        <v>8316</v>
      </c>
    </row>
    <row r="506" spans="1:20" ht="60" hidden="1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7">
        <f t="shared" si="46"/>
        <v>40949.98364583333</v>
      </c>
      <c r="K506">
        <v>1328916987</v>
      </c>
      <c r="L506" s="7">
        <f t="shared" si="47"/>
        <v>41009.941979166666</v>
      </c>
      <c r="M506" t="b">
        <v>0</v>
      </c>
      <c r="N506">
        <v>5</v>
      </c>
      <c r="O506" t="b">
        <v>0</v>
      </c>
      <c r="P506" t="s">
        <v>8270</v>
      </c>
      <c r="Q506">
        <f t="shared" si="44"/>
        <v>1.37</v>
      </c>
      <c r="R506" s="12">
        <f t="shared" si="45"/>
        <v>67</v>
      </c>
      <c r="S506" t="s">
        <v>8310</v>
      </c>
      <c r="T506" t="s">
        <v>8316</v>
      </c>
    </row>
    <row r="507" spans="1:20" ht="45" hidden="1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7">
        <f t="shared" si="46"/>
        <v>42318.098217592589</v>
      </c>
      <c r="K507">
        <v>1447122086</v>
      </c>
      <c r="L507" s="7">
        <f t="shared" si="47"/>
        <v>42363.098217592589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44"/>
        <v>0.43</v>
      </c>
      <c r="R507" s="12">
        <f t="shared" si="45"/>
        <v>3.71</v>
      </c>
      <c r="S507" t="s">
        <v>8310</v>
      </c>
      <c r="T507" t="s">
        <v>8316</v>
      </c>
    </row>
    <row r="508" spans="1:20" ht="45" hidden="1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7">
        <f t="shared" si="46"/>
        <v>41466.552314814813</v>
      </c>
      <c r="K508">
        <v>1373548520</v>
      </c>
      <c r="L508" s="7">
        <f t="shared" si="47"/>
        <v>41496.552314814813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44"/>
        <v>0.13</v>
      </c>
      <c r="R508" s="12">
        <f t="shared" si="45"/>
        <v>250</v>
      </c>
      <c r="S508" t="s">
        <v>8310</v>
      </c>
      <c r="T508" t="s">
        <v>8316</v>
      </c>
    </row>
    <row r="509" spans="1:20" ht="60" hidden="1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7">
        <f t="shared" si="46"/>
        <v>41156.958993055552</v>
      </c>
      <c r="K509">
        <v>1346799657</v>
      </c>
      <c r="L509" s="7">
        <f t="shared" si="47"/>
        <v>41201.958993055552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44"/>
        <v>3.2</v>
      </c>
      <c r="R509" s="12">
        <f t="shared" si="45"/>
        <v>64</v>
      </c>
      <c r="S509" t="s">
        <v>8310</v>
      </c>
      <c r="T509" t="s">
        <v>8316</v>
      </c>
    </row>
    <row r="510" spans="1:20" ht="60" hidden="1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7">
        <f t="shared" si="46"/>
        <v>40995.024317129632</v>
      </c>
      <c r="K510">
        <v>1332808501</v>
      </c>
      <c r="L510" s="7">
        <f t="shared" si="47"/>
        <v>41054.593055555553</v>
      </c>
      <c r="M510" t="b">
        <v>0</v>
      </c>
      <c r="N510">
        <v>3</v>
      </c>
      <c r="O510" t="b">
        <v>0</v>
      </c>
      <c r="P510" t="s">
        <v>8270</v>
      </c>
      <c r="Q510">
        <f t="shared" si="44"/>
        <v>0.8</v>
      </c>
      <c r="R510" s="12">
        <f t="shared" si="45"/>
        <v>133.33000000000001</v>
      </c>
      <c r="S510" t="s">
        <v>8310</v>
      </c>
      <c r="T510" t="s">
        <v>8316</v>
      </c>
    </row>
    <row r="511" spans="1:20" ht="45" hidden="1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7">
        <f t="shared" si="46"/>
        <v>42153.631597222222</v>
      </c>
      <c r="K511">
        <v>1432912170</v>
      </c>
      <c r="L511" s="7">
        <f t="shared" si="47"/>
        <v>42183.631597222222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44"/>
        <v>0.2</v>
      </c>
      <c r="R511" s="12">
        <f t="shared" si="45"/>
        <v>10</v>
      </c>
      <c r="S511" t="s">
        <v>8310</v>
      </c>
      <c r="T511" t="s">
        <v>8316</v>
      </c>
    </row>
    <row r="512" spans="1:20" ht="45" hidden="1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7">
        <f t="shared" si="46"/>
        <v>42400.176377314812</v>
      </c>
      <c r="K512">
        <v>1454213639</v>
      </c>
      <c r="L512" s="7">
        <f t="shared" si="47"/>
        <v>42430.176377314812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44"/>
        <v>0</v>
      </c>
      <c r="R512" s="12" t="str">
        <f t="shared" si="45"/>
        <v>No pledges</v>
      </c>
      <c r="S512" t="s">
        <v>8310</v>
      </c>
      <c r="T512" t="s">
        <v>8316</v>
      </c>
    </row>
    <row r="513" spans="1:20" ht="45" hidden="1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7">
        <f t="shared" si="46"/>
        <v>41340.303032407406</v>
      </c>
      <c r="K513">
        <v>1362640582</v>
      </c>
      <c r="L513" s="7">
        <f t="shared" si="47"/>
        <v>41370.261365740742</v>
      </c>
      <c r="M513" t="b">
        <v>0</v>
      </c>
      <c r="N513">
        <v>5</v>
      </c>
      <c r="O513" t="b">
        <v>0</v>
      </c>
      <c r="P513" t="s">
        <v>8270</v>
      </c>
      <c r="Q513">
        <f t="shared" si="44"/>
        <v>3</v>
      </c>
      <c r="R513" s="12">
        <f t="shared" si="45"/>
        <v>30</v>
      </c>
      <c r="S513" t="s">
        <v>8310</v>
      </c>
      <c r="T513" t="s">
        <v>8316</v>
      </c>
    </row>
    <row r="514" spans="1:20" ht="60" hidden="1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7">
        <f t="shared" ref="J514:J577" si="50">(((K514/60)/60)/24)+DATE(1970,1,1)</f>
        <v>42649.742210648154</v>
      </c>
      <c r="K514">
        <v>1475776127</v>
      </c>
      <c r="L514" s="7">
        <f t="shared" ref="L514:L577" si="51">(((I514/60)/60)/24)+DATE(1970,1,1)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52">ROUND(E514/D514*100,2)</f>
        <v>0.14000000000000001</v>
      </c>
      <c r="R514" s="12">
        <f t="shared" ref="R514:R577" si="53">IFERROR(ROUND(IFERROR(E514/N514,""),2),"No pledges")</f>
        <v>5.5</v>
      </c>
      <c r="S514" t="s">
        <v>8310</v>
      </c>
      <c r="T514" t="s">
        <v>8316</v>
      </c>
    </row>
    <row r="515" spans="1:20" ht="45" hidden="1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7">
        <f t="shared" si="50"/>
        <v>42552.653993055559</v>
      </c>
      <c r="K515">
        <v>1467387705</v>
      </c>
      <c r="L515" s="7">
        <f t="shared" si="51"/>
        <v>42597.291666666672</v>
      </c>
      <c r="M515" t="b">
        <v>0</v>
      </c>
      <c r="N515">
        <v>68</v>
      </c>
      <c r="O515" t="b">
        <v>0</v>
      </c>
      <c r="P515" t="s">
        <v>8270</v>
      </c>
      <c r="Q515">
        <f t="shared" si="52"/>
        <v>13.92</v>
      </c>
      <c r="R515" s="12">
        <f t="shared" si="53"/>
        <v>102.38</v>
      </c>
      <c r="S515" t="s">
        <v>8310</v>
      </c>
      <c r="T515" t="s">
        <v>8316</v>
      </c>
    </row>
    <row r="516" spans="1:20" ht="15" customHeight="1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7">
        <f>(((I516/60)/60)/24)+DATE(1970,1,1)</f>
        <v>41860.613969907405</v>
      </c>
      <c r="K516">
        <v>1405003447</v>
      </c>
      <c r="L516" s="7">
        <f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52"/>
        <v>3.33</v>
      </c>
      <c r="R516" s="12">
        <f t="shared" si="53"/>
        <v>16.670000000000002</v>
      </c>
      <c r="S516" t="s">
        <v>8310</v>
      </c>
      <c r="T516" t="s">
        <v>8316</v>
      </c>
    </row>
    <row r="517" spans="1:20" ht="45" hidden="1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7">
        <f t="shared" si="50"/>
        <v>42327.490752314814</v>
      </c>
      <c r="K517">
        <v>1447933601</v>
      </c>
      <c r="L517" s="7">
        <f t="shared" si="51"/>
        <v>42367.490752314814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52"/>
        <v>25.41</v>
      </c>
      <c r="R517" s="12">
        <f t="shared" si="53"/>
        <v>725.03</v>
      </c>
      <c r="S517" t="s">
        <v>8310</v>
      </c>
      <c r="T517" t="s">
        <v>8316</v>
      </c>
    </row>
    <row r="518" spans="1:20" ht="30" hidden="1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7">
        <f t="shared" si="50"/>
        <v>42091.778703703705</v>
      </c>
      <c r="K518">
        <v>1427568080</v>
      </c>
      <c r="L518" s="7">
        <f t="shared" si="51"/>
        <v>42151.778703703705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52"/>
        <v>0</v>
      </c>
      <c r="R518" s="12" t="str">
        <f t="shared" si="53"/>
        <v>No pledges</v>
      </c>
      <c r="S518" t="s">
        <v>8310</v>
      </c>
      <c r="T518" t="s">
        <v>8316</v>
      </c>
    </row>
    <row r="519" spans="1:20" ht="60" hidden="1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7">
        <f t="shared" si="50"/>
        <v>42738.615289351852</v>
      </c>
      <c r="K519">
        <v>1483454761</v>
      </c>
      <c r="L519" s="7">
        <f t="shared" si="51"/>
        <v>42768.615289351852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52"/>
        <v>1.37</v>
      </c>
      <c r="R519" s="12">
        <f t="shared" si="53"/>
        <v>68.33</v>
      </c>
      <c r="S519" t="s">
        <v>8310</v>
      </c>
      <c r="T519" t="s">
        <v>8316</v>
      </c>
    </row>
    <row r="520" spans="1:20" ht="60" hidden="1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7">
        <f t="shared" si="50"/>
        <v>42223.616018518514</v>
      </c>
      <c r="K520">
        <v>1438958824</v>
      </c>
      <c r="L520" s="7">
        <f t="shared" si="51"/>
        <v>42253.615277777775</v>
      </c>
      <c r="M520" t="b">
        <v>0</v>
      </c>
      <c r="N520">
        <v>0</v>
      </c>
      <c r="O520" t="b">
        <v>0</v>
      </c>
      <c r="P520" t="s">
        <v>8270</v>
      </c>
      <c r="Q520">
        <f t="shared" si="52"/>
        <v>0</v>
      </c>
      <c r="R520" s="12" t="str">
        <f t="shared" si="53"/>
        <v>No pledges</v>
      </c>
      <c r="S520" t="s">
        <v>8310</v>
      </c>
      <c r="T520" t="s">
        <v>8316</v>
      </c>
    </row>
    <row r="521" spans="1:20" ht="45" hidden="1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7">
        <f t="shared" si="50"/>
        <v>41218.391446759262</v>
      </c>
      <c r="K521">
        <v>1352107421</v>
      </c>
      <c r="L521" s="7">
        <f t="shared" si="51"/>
        <v>41248.391446759262</v>
      </c>
      <c r="M521" t="b">
        <v>0</v>
      </c>
      <c r="N521">
        <v>70</v>
      </c>
      <c r="O521" t="b">
        <v>0</v>
      </c>
      <c r="P521" t="s">
        <v>8270</v>
      </c>
      <c r="Q521">
        <f t="shared" si="52"/>
        <v>22.88</v>
      </c>
      <c r="R521" s="12">
        <f t="shared" si="53"/>
        <v>39.229999999999997</v>
      </c>
      <c r="S521" t="s">
        <v>8310</v>
      </c>
      <c r="T521" t="s">
        <v>8316</v>
      </c>
    </row>
    <row r="522" spans="1:20" ht="60" hidden="1">
      <c r="A522">
        <v>520</v>
      </c>
      <c r="B522" s="2" t="s">
        <v>521</v>
      </c>
      <c r="C522" s="2" t="s">
        <v>4630</v>
      </c>
      <c r="D522">
        <v>800</v>
      </c>
      <c r="E522">
        <v>900</v>
      </c>
      <c r="F522" t="s">
        <v>8219</v>
      </c>
      <c r="G522" t="s">
        <v>8224</v>
      </c>
      <c r="H522" t="s">
        <v>8246</v>
      </c>
      <c r="I522">
        <v>1470197340</v>
      </c>
      <c r="J522" s="7">
        <f t="shared" si="50"/>
        <v>42553.926527777774</v>
      </c>
      <c r="K522">
        <v>1467497652</v>
      </c>
      <c r="L522" s="7">
        <f t="shared" si="51"/>
        <v>42585.172916666663</v>
      </c>
      <c r="M522" t="b">
        <v>0</v>
      </c>
      <c r="N522">
        <v>14</v>
      </c>
      <c r="O522" t="b">
        <v>1</v>
      </c>
      <c r="P522" t="s">
        <v>8271</v>
      </c>
      <c r="Q522">
        <f t="shared" si="52"/>
        <v>112.5</v>
      </c>
      <c r="R522" s="12">
        <f t="shared" si="53"/>
        <v>64.290000000000006</v>
      </c>
      <c r="S522" t="s">
        <v>8317</v>
      </c>
      <c r="T522" t="s">
        <v>8318</v>
      </c>
    </row>
    <row r="523" spans="1:20" ht="60" hidden="1">
      <c r="A523">
        <v>521</v>
      </c>
      <c r="B523" s="2" t="s">
        <v>522</v>
      </c>
      <c r="C523" s="2" t="s">
        <v>4631</v>
      </c>
      <c r="D523">
        <v>839</v>
      </c>
      <c r="E523">
        <v>926</v>
      </c>
      <c r="F523" t="s">
        <v>8219</v>
      </c>
      <c r="G523" t="s">
        <v>8224</v>
      </c>
      <c r="H523" t="s">
        <v>8246</v>
      </c>
      <c r="I523">
        <v>1417389067</v>
      </c>
      <c r="J523" s="7">
        <f t="shared" si="50"/>
        <v>41953.966053240743</v>
      </c>
      <c r="K523">
        <v>1415661067</v>
      </c>
      <c r="L523" s="7">
        <f t="shared" si="51"/>
        <v>41973.966053240743</v>
      </c>
      <c r="M523" t="b">
        <v>0</v>
      </c>
      <c r="N523">
        <v>21</v>
      </c>
      <c r="O523" t="b">
        <v>1</v>
      </c>
      <c r="P523" t="s">
        <v>8301</v>
      </c>
      <c r="Q523">
        <f t="shared" si="52"/>
        <v>110.37</v>
      </c>
      <c r="R523" s="12">
        <f t="shared" si="53"/>
        <v>44.1</v>
      </c>
      <c r="S523" t="s">
        <v>8319</v>
      </c>
      <c r="T523" t="s">
        <v>8355</v>
      </c>
    </row>
    <row r="524" spans="1:20" ht="45" hidden="1">
      <c r="A524">
        <v>522</v>
      </c>
      <c r="B524" s="2" t="s">
        <v>523</v>
      </c>
      <c r="C524" s="2" t="s">
        <v>4632</v>
      </c>
      <c r="D524">
        <v>850</v>
      </c>
      <c r="E524">
        <v>1235</v>
      </c>
      <c r="F524" t="s">
        <v>8219</v>
      </c>
      <c r="G524" t="s">
        <v>8224</v>
      </c>
      <c r="H524" t="s">
        <v>8246</v>
      </c>
      <c r="I524">
        <v>1437420934</v>
      </c>
      <c r="J524" s="7">
        <f t="shared" si="50"/>
        <v>42175.816365740742</v>
      </c>
      <c r="K524">
        <v>1434828934</v>
      </c>
      <c r="L524" s="7">
        <f t="shared" si="51"/>
        <v>42205.816365740742</v>
      </c>
      <c r="M524" t="b">
        <v>0</v>
      </c>
      <c r="N524">
        <v>22</v>
      </c>
      <c r="O524" t="b">
        <v>1</v>
      </c>
      <c r="P524" t="s">
        <v>8265</v>
      </c>
      <c r="Q524">
        <f t="shared" si="52"/>
        <v>145.29</v>
      </c>
      <c r="R524" s="12">
        <f t="shared" si="53"/>
        <v>56.14</v>
      </c>
      <c r="S524" t="s">
        <v>8310</v>
      </c>
      <c r="T524" t="s">
        <v>8311</v>
      </c>
    </row>
    <row r="525" spans="1:20" ht="60" hidden="1">
      <c r="A525">
        <v>523</v>
      </c>
      <c r="B525" s="2" t="s">
        <v>524</v>
      </c>
      <c r="C525" s="2" t="s">
        <v>4633</v>
      </c>
      <c r="D525">
        <v>850</v>
      </c>
      <c r="E525">
        <v>1200</v>
      </c>
      <c r="F525" t="s">
        <v>8219</v>
      </c>
      <c r="G525" t="s">
        <v>8225</v>
      </c>
      <c r="H525" t="s">
        <v>8247</v>
      </c>
      <c r="I525">
        <v>1457914373</v>
      </c>
      <c r="J525" s="7">
        <f t="shared" si="50"/>
        <v>42423.050613425927</v>
      </c>
      <c r="K525">
        <v>1456189973</v>
      </c>
      <c r="L525" s="7">
        <f t="shared" si="51"/>
        <v>42443.008946759262</v>
      </c>
      <c r="M525" t="b">
        <v>0</v>
      </c>
      <c r="N525">
        <v>23</v>
      </c>
      <c r="O525" t="b">
        <v>1</v>
      </c>
      <c r="P525" t="s">
        <v>8271</v>
      </c>
      <c r="Q525">
        <f t="shared" si="52"/>
        <v>141.18</v>
      </c>
      <c r="R525" s="12">
        <f t="shared" si="53"/>
        <v>52.17</v>
      </c>
      <c r="S525" t="s">
        <v>8317</v>
      </c>
      <c r="T525" t="s">
        <v>8318</v>
      </c>
    </row>
    <row r="526" spans="1:20" ht="60" hidden="1">
      <c r="A526">
        <v>524</v>
      </c>
      <c r="B526" s="2" t="s">
        <v>525</v>
      </c>
      <c r="C526" s="2" t="s">
        <v>4634</v>
      </c>
      <c r="D526">
        <v>850</v>
      </c>
      <c r="E526">
        <v>920</v>
      </c>
      <c r="F526" t="s">
        <v>8219</v>
      </c>
      <c r="G526" t="s">
        <v>8224</v>
      </c>
      <c r="H526" t="s">
        <v>8246</v>
      </c>
      <c r="I526">
        <v>1348545540</v>
      </c>
      <c r="J526" s="7">
        <f t="shared" si="50"/>
        <v>41151.708321759259</v>
      </c>
      <c r="K526">
        <v>1346345999</v>
      </c>
      <c r="L526" s="7">
        <f t="shared" si="51"/>
        <v>41177.165972222225</v>
      </c>
      <c r="M526" t="b">
        <v>0</v>
      </c>
      <c r="N526">
        <v>27</v>
      </c>
      <c r="O526" t="b">
        <v>1</v>
      </c>
      <c r="P526" t="s">
        <v>8276</v>
      </c>
      <c r="Q526">
        <f t="shared" si="52"/>
        <v>108.24</v>
      </c>
      <c r="R526" s="12">
        <f t="shared" si="53"/>
        <v>34.07</v>
      </c>
      <c r="S526" t="s">
        <v>8325</v>
      </c>
      <c r="T526" t="s">
        <v>8326</v>
      </c>
    </row>
    <row r="527" spans="1:20" ht="60" hidden="1">
      <c r="A527">
        <v>525</v>
      </c>
      <c r="B527" s="2" t="s">
        <v>526</v>
      </c>
      <c r="C527" s="2" t="s">
        <v>4635</v>
      </c>
      <c r="D527">
        <v>850</v>
      </c>
      <c r="E527">
        <v>850</v>
      </c>
      <c r="F527" t="s">
        <v>8219</v>
      </c>
      <c r="G527" t="s">
        <v>8229</v>
      </c>
      <c r="H527" t="s">
        <v>8251</v>
      </c>
      <c r="I527">
        <v>1449701284</v>
      </c>
      <c r="J527" s="7">
        <f t="shared" si="50"/>
        <v>42307.908379629633</v>
      </c>
      <c r="K527">
        <v>1446241684</v>
      </c>
      <c r="L527" s="7">
        <f t="shared" si="51"/>
        <v>42347.950046296297</v>
      </c>
      <c r="M527" t="b">
        <v>0</v>
      </c>
      <c r="N527">
        <v>21</v>
      </c>
      <c r="O527" t="b">
        <v>1</v>
      </c>
      <c r="P527" t="s">
        <v>8271</v>
      </c>
      <c r="Q527">
        <f t="shared" si="52"/>
        <v>100</v>
      </c>
      <c r="R527" s="12">
        <f t="shared" si="53"/>
        <v>40.479999999999997</v>
      </c>
      <c r="S527" t="s">
        <v>8317</v>
      </c>
      <c r="T527" t="s">
        <v>8318</v>
      </c>
    </row>
    <row r="528" spans="1:20" ht="45" hidden="1">
      <c r="A528">
        <v>526</v>
      </c>
      <c r="B528" s="2" t="s">
        <v>527</v>
      </c>
      <c r="C528" s="2" t="s">
        <v>4636</v>
      </c>
      <c r="D528">
        <v>850</v>
      </c>
      <c r="E528">
        <v>2879</v>
      </c>
      <c r="F528" t="s">
        <v>8219</v>
      </c>
      <c r="G528" t="s">
        <v>8224</v>
      </c>
      <c r="H528" t="s">
        <v>8246</v>
      </c>
      <c r="I528">
        <v>1461963600</v>
      </c>
      <c r="J528" s="7">
        <f t="shared" si="50"/>
        <v>42462.140868055561</v>
      </c>
      <c r="K528">
        <v>1459567371</v>
      </c>
      <c r="L528" s="7">
        <f t="shared" si="51"/>
        <v>42489.875</v>
      </c>
      <c r="M528" t="b">
        <v>0</v>
      </c>
      <c r="N528">
        <v>46</v>
      </c>
      <c r="O528" t="b">
        <v>1</v>
      </c>
      <c r="P528" t="s">
        <v>8271</v>
      </c>
      <c r="Q528">
        <f t="shared" si="52"/>
        <v>338.71</v>
      </c>
      <c r="R528" s="12">
        <f t="shared" si="53"/>
        <v>62.59</v>
      </c>
      <c r="S528" t="s">
        <v>8317</v>
      </c>
      <c r="T528" t="s">
        <v>8318</v>
      </c>
    </row>
    <row r="529" spans="1:20" ht="60" hidden="1">
      <c r="A529">
        <v>527</v>
      </c>
      <c r="B529" s="2" t="s">
        <v>528</v>
      </c>
      <c r="C529" s="2" t="s">
        <v>4637</v>
      </c>
      <c r="D529">
        <v>900</v>
      </c>
      <c r="E529">
        <v>900</v>
      </c>
      <c r="F529" t="s">
        <v>8219</v>
      </c>
      <c r="G529" t="s">
        <v>8224</v>
      </c>
      <c r="H529" t="s">
        <v>8246</v>
      </c>
      <c r="I529">
        <v>1304395140</v>
      </c>
      <c r="J529" s="7">
        <f t="shared" si="50"/>
        <v>40587.75675925926</v>
      </c>
      <c r="K529">
        <v>1297620584</v>
      </c>
      <c r="L529" s="7">
        <f t="shared" si="51"/>
        <v>40666.165972222225</v>
      </c>
      <c r="M529" t="b">
        <v>0</v>
      </c>
      <c r="N529">
        <v>18</v>
      </c>
      <c r="O529" t="b">
        <v>1</v>
      </c>
      <c r="P529" t="s">
        <v>8266</v>
      </c>
      <c r="Q529">
        <f t="shared" si="52"/>
        <v>100</v>
      </c>
      <c r="R529" s="12">
        <f t="shared" si="53"/>
        <v>50</v>
      </c>
      <c r="S529" t="s">
        <v>8310</v>
      </c>
      <c r="T529" t="s">
        <v>8312</v>
      </c>
    </row>
    <row r="530" spans="1:20" ht="30" hidden="1">
      <c r="A530">
        <v>528</v>
      </c>
      <c r="B530" s="2" t="s">
        <v>529</v>
      </c>
      <c r="C530" s="2" t="s">
        <v>4638</v>
      </c>
      <c r="D530">
        <v>900</v>
      </c>
      <c r="E530">
        <v>1035</v>
      </c>
      <c r="F530" t="s">
        <v>8219</v>
      </c>
      <c r="G530" t="s">
        <v>8239</v>
      </c>
      <c r="H530" t="s">
        <v>8249</v>
      </c>
      <c r="I530">
        <v>1489238940</v>
      </c>
      <c r="J530" s="7">
        <f t="shared" si="50"/>
        <v>42772.776076388895</v>
      </c>
      <c r="K530">
        <v>1486406253</v>
      </c>
      <c r="L530" s="7">
        <f t="shared" si="51"/>
        <v>42805.561805555553</v>
      </c>
      <c r="M530" t="b">
        <v>0</v>
      </c>
      <c r="N530">
        <v>32</v>
      </c>
      <c r="O530" t="b">
        <v>1</v>
      </c>
      <c r="P530" t="s">
        <v>8285</v>
      </c>
      <c r="Q530">
        <f t="shared" si="52"/>
        <v>115</v>
      </c>
      <c r="R530" s="12">
        <f t="shared" si="53"/>
        <v>32.340000000000003</v>
      </c>
      <c r="S530" t="s">
        <v>8338</v>
      </c>
      <c r="T530" t="s">
        <v>8339</v>
      </c>
    </row>
    <row r="531" spans="1:20" ht="60" hidden="1">
      <c r="A531">
        <v>529</v>
      </c>
      <c r="B531" s="2" t="s">
        <v>530</v>
      </c>
      <c r="C531" s="2" t="s">
        <v>4639</v>
      </c>
      <c r="D531">
        <v>900</v>
      </c>
      <c r="E531">
        <v>980</v>
      </c>
      <c r="F531" t="s">
        <v>8219</v>
      </c>
      <c r="G531" t="s">
        <v>8224</v>
      </c>
      <c r="H531" t="s">
        <v>8246</v>
      </c>
      <c r="I531">
        <v>1367902740</v>
      </c>
      <c r="J531" s="7">
        <f t="shared" si="50"/>
        <v>41382.096180555556</v>
      </c>
      <c r="K531">
        <v>1366251510</v>
      </c>
      <c r="L531" s="7">
        <f t="shared" si="51"/>
        <v>41401.207638888889</v>
      </c>
      <c r="M531" t="b">
        <v>0</v>
      </c>
      <c r="N531">
        <v>13</v>
      </c>
      <c r="O531" t="b">
        <v>1</v>
      </c>
      <c r="P531" t="s">
        <v>8276</v>
      </c>
      <c r="Q531">
        <f t="shared" si="52"/>
        <v>108.89</v>
      </c>
      <c r="R531" s="12">
        <f t="shared" si="53"/>
        <v>75.38</v>
      </c>
      <c r="S531" t="s">
        <v>8325</v>
      </c>
      <c r="T531" t="s">
        <v>8326</v>
      </c>
    </row>
    <row r="532" spans="1:20" ht="60" hidden="1">
      <c r="A532">
        <v>530</v>
      </c>
      <c r="B532" s="2" t="s">
        <v>531</v>
      </c>
      <c r="C532" s="2" t="s">
        <v>4640</v>
      </c>
      <c r="D532">
        <v>900</v>
      </c>
      <c r="E532">
        <v>1200</v>
      </c>
      <c r="F532" t="s">
        <v>8219</v>
      </c>
      <c r="G532" t="s">
        <v>8224</v>
      </c>
      <c r="H532" t="s">
        <v>8246</v>
      </c>
      <c r="I532">
        <v>1427319366</v>
      </c>
      <c r="J532" s="7">
        <f t="shared" si="50"/>
        <v>42058.941736111112</v>
      </c>
      <c r="K532">
        <v>1424730966</v>
      </c>
      <c r="L532" s="7">
        <f t="shared" si="51"/>
        <v>42088.90006944444</v>
      </c>
      <c r="M532" t="b">
        <v>0</v>
      </c>
      <c r="N532">
        <v>42</v>
      </c>
      <c r="O532" t="b">
        <v>1</v>
      </c>
      <c r="P532" t="s">
        <v>8279</v>
      </c>
      <c r="Q532">
        <f t="shared" si="52"/>
        <v>133.33000000000001</v>
      </c>
      <c r="R532" s="12">
        <f t="shared" si="53"/>
        <v>28.57</v>
      </c>
      <c r="S532" t="s">
        <v>8325</v>
      </c>
      <c r="T532" t="s">
        <v>8329</v>
      </c>
    </row>
    <row r="533" spans="1:20" ht="60" hidden="1">
      <c r="A533">
        <v>531</v>
      </c>
      <c r="B533" s="2" t="s">
        <v>532</v>
      </c>
      <c r="C533" s="2" t="s">
        <v>4641</v>
      </c>
      <c r="D533">
        <v>900</v>
      </c>
      <c r="E533">
        <v>1408</v>
      </c>
      <c r="F533" t="s">
        <v>8219</v>
      </c>
      <c r="G533" t="s">
        <v>8224</v>
      </c>
      <c r="H533" t="s">
        <v>8246</v>
      </c>
      <c r="I533">
        <v>1416270292</v>
      </c>
      <c r="J533" s="7">
        <f t="shared" si="50"/>
        <v>41930.975601851853</v>
      </c>
      <c r="K533">
        <v>1413674692</v>
      </c>
      <c r="L533" s="7">
        <f t="shared" si="51"/>
        <v>41961.017268518524</v>
      </c>
      <c r="M533" t="b">
        <v>0</v>
      </c>
      <c r="N533">
        <v>26</v>
      </c>
      <c r="O533" t="b">
        <v>1</v>
      </c>
      <c r="P533" t="s">
        <v>8300</v>
      </c>
      <c r="Q533">
        <f t="shared" si="52"/>
        <v>156.44</v>
      </c>
      <c r="R533" s="12">
        <f t="shared" si="53"/>
        <v>54.15</v>
      </c>
      <c r="S533" t="s">
        <v>8325</v>
      </c>
      <c r="T533" t="s">
        <v>8354</v>
      </c>
    </row>
    <row r="534" spans="1:20" ht="60" hidden="1">
      <c r="A534">
        <v>532</v>
      </c>
      <c r="B534" s="2" t="s">
        <v>533</v>
      </c>
      <c r="C534" s="2" t="s">
        <v>4642</v>
      </c>
      <c r="D534">
        <v>900</v>
      </c>
      <c r="E534">
        <v>1066</v>
      </c>
      <c r="F534" t="s">
        <v>8219</v>
      </c>
      <c r="G534" t="s">
        <v>8225</v>
      </c>
      <c r="H534" t="s">
        <v>8247</v>
      </c>
      <c r="I534">
        <v>1400176386</v>
      </c>
      <c r="J534" s="7">
        <f t="shared" si="50"/>
        <v>41744.745208333334</v>
      </c>
      <c r="K534">
        <v>1397584386</v>
      </c>
      <c r="L534" s="7">
        <f t="shared" si="51"/>
        <v>41774.745208333334</v>
      </c>
      <c r="M534" t="b">
        <v>0</v>
      </c>
      <c r="N534">
        <v>36</v>
      </c>
      <c r="O534" t="b">
        <v>1</v>
      </c>
      <c r="P534" t="s">
        <v>8300</v>
      </c>
      <c r="Q534">
        <f t="shared" si="52"/>
        <v>118.44</v>
      </c>
      <c r="R534" s="12">
        <f t="shared" si="53"/>
        <v>29.61</v>
      </c>
      <c r="S534" t="s">
        <v>8325</v>
      </c>
      <c r="T534" t="s">
        <v>8354</v>
      </c>
    </row>
    <row r="535" spans="1:20" ht="60" hidden="1">
      <c r="A535">
        <v>533</v>
      </c>
      <c r="B535" s="2" t="s">
        <v>534</v>
      </c>
      <c r="C535" s="2" t="s">
        <v>4643</v>
      </c>
      <c r="D535">
        <v>900</v>
      </c>
      <c r="E535">
        <v>1290</v>
      </c>
      <c r="F535" t="s">
        <v>8219</v>
      </c>
      <c r="G535" t="s">
        <v>8225</v>
      </c>
      <c r="H535" t="s">
        <v>8247</v>
      </c>
      <c r="I535">
        <v>1488538892</v>
      </c>
      <c r="J535" s="7">
        <f t="shared" si="50"/>
        <v>42783.459398148145</v>
      </c>
      <c r="K535">
        <v>1487329292</v>
      </c>
      <c r="L535" s="7">
        <f t="shared" si="51"/>
        <v>42797.459398148145</v>
      </c>
      <c r="M535" t="b">
        <v>0</v>
      </c>
      <c r="N535">
        <v>25</v>
      </c>
      <c r="O535" t="b">
        <v>1</v>
      </c>
      <c r="P535" t="s">
        <v>8303</v>
      </c>
      <c r="Q535">
        <f t="shared" si="52"/>
        <v>143.33000000000001</v>
      </c>
      <c r="R535" s="12">
        <f t="shared" si="53"/>
        <v>51.6</v>
      </c>
      <c r="S535" t="s">
        <v>8317</v>
      </c>
      <c r="T535" t="s">
        <v>8357</v>
      </c>
    </row>
    <row r="536" spans="1:20" ht="60" hidden="1">
      <c r="A536">
        <v>534</v>
      </c>
      <c r="B536" s="2" t="s">
        <v>535</v>
      </c>
      <c r="C536" s="2" t="s">
        <v>4644</v>
      </c>
      <c r="D536">
        <v>900</v>
      </c>
      <c r="E536">
        <v>905</v>
      </c>
      <c r="F536" t="s">
        <v>8219</v>
      </c>
      <c r="G536" t="s">
        <v>8224</v>
      </c>
      <c r="H536" t="s">
        <v>8246</v>
      </c>
      <c r="I536">
        <v>1404312846</v>
      </c>
      <c r="J536" s="7">
        <f t="shared" si="50"/>
        <v>41802.62090277778</v>
      </c>
      <c r="K536">
        <v>1402584846</v>
      </c>
      <c r="L536" s="7">
        <f t="shared" si="51"/>
        <v>41822.62090277778</v>
      </c>
      <c r="M536" t="b">
        <v>0</v>
      </c>
      <c r="N536">
        <v>15</v>
      </c>
      <c r="O536" t="b">
        <v>1</v>
      </c>
      <c r="P536" t="s">
        <v>8271</v>
      </c>
      <c r="Q536">
        <f t="shared" si="52"/>
        <v>100.56</v>
      </c>
      <c r="R536" s="12">
        <f t="shared" si="53"/>
        <v>60.33</v>
      </c>
      <c r="S536" t="s">
        <v>8317</v>
      </c>
      <c r="T536" t="s">
        <v>8318</v>
      </c>
    </row>
    <row r="537" spans="1:20" ht="45" hidden="1">
      <c r="A537">
        <v>535</v>
      </c>
      <c r="B537" s="2" t="s">
        <v>536</v>
      </c>
      <c r="C537" s="2" t="s">
        <v>4645</v>
      </c>
      <c r="D537">
        <v>900</v>
      </c>
      <c r="E537">
        <v>1175</v>
      </c>
      <c r="F537" t="s">
        <v>8219</v>
      </c>
      <c r="G537" t="s">
        <v>8224</v>
      </c>
      <c r="H537" t="s">
        <v>8246</v>
      </c>
      <c r="I537">
        <v>1420048208</v>
      </c>
      <c r="J537" s="7">
        <f t="shared" si="50"/>
        <v>41974.743148148147</v>
      </c>
      <c r="K537">
        <v>1417456208</v>
      </c>
      <c r="L537" s="7">
        <f t="shared" si="51"/>
        <v>42004.743148148147</v>
      </c>
      <c r="M537" t="b">
        <v>0</v>
      </c>
      <c r="N537">
        <v>12</v>
      </c>
      <c r="O537" t="b">
        <v>1</v>
      </c>
      <c r="P537" t="s">
        <v>8271</v>
      </c>
      <c r="Q537">
        <f t="shared" si="52"/>
        <v>130.56</v>
      </c>
      <c r="R537" s="12">
        <f t="shared" si="53"/>
        <v>97.92</v>
      </c>
      <c r="S537" t="s">
        <v>8317</v>
      </c>
      <c r="T537" t="s">
        <v>8318</v>
      </c>
    </row>
    <row r="538" spans="1:20" ht="60" hidden="1">
      <c r="A538">
        <v>536</v>
      </c>
      <c r="B538" s="2" t="s">
        <v>537</v>
      </c>
      <c r="C538" s="2" t="s">
        <v>4646</v>
      </c>
      <c r="D538">
        <v>900</v>
      </c>
      <c r="E538">
        <v>1025</v>
      </c>
      <c r="F538" t="s">
        <v>8219</v>
      </c>
      <c r="G538" t="s">
        <v>8224</v>
      </c>
      <c r="H538" t="s">
        <v>8246</v>
      </c>
      <c r="I538">
        <v>1425185940</v>
      </c>
      <c r="J538" s="7">
        <f t="shared" si="50"/>
        <v>42026.176180555558</v>
      </c>
      <c r="K538">
        <v>1421900022</v>
      </c>
      <c r="L538" s="7">
        <f t="shared" si="51"/>
        <v>42064.207638888889</v>
      </c>
      <c r="M538" t="b">
        <v>0</v>
      </c>
      <c r="N538">
        <v>27</v>
      </c>
      <c r="O538" t="b">
        <v>1</v>
      </c>
      <c r="P538" t="s">
        <v>8271</v>
      </c>
      <c r="Q538">
        <f t="shared" si="52"/>
        <v>113.89</v>
      </c>
      <c r="R538" s="12">
        <f t="shared" si="53"/>
        <v>37.96</v>
      </c>
      <c r="S538" t="s">
        <v>8317</v>
      </c>
      <c r="T538" t="s">
        <v>8318</v>
      </c>
    </row>
    <row r="539" spans="1:20" ht="60" hidden="1">
      <c r="A539">
        <v>537</v>
      </c>
      <c r="B539" s="2" t="s">
        <v>538</v>
      </c>
      <c r="C539" s="2" t="s">
        <v>4647</v>
      </c>
      <c r="D539">
        <v>930</v>
      </c>
      <c r="E539">
        <v>986</v>
      </c>
      <c r="F539" t="s">
        <v>8219</v>
      </c>
      <c r="G539" t="s">
        <v>8224</v>
      </c>
      <c r="H539" t="s">
        <v>8246</v>
      </c>
      <c r="I539">
        <v>1475163921</v>
      </c>
      <c r="J539" s="7">
        <f t="shared" si="50"/>
        <v>42612.656493055561</v>
      </c>
      <c r="K539">
        <v>1472571921</v>
      </c>
      <c r="L539" s="7">
        <f t="shared" si="51"/>
        <v>42642.656493055561</v>
      </c>
      <c r="M539" t="b">
        <v>0</v>
      </c>
      <c r="N539">
        <v>25</v>
      </c>
      <c r="O539" t="b">
        <v>1</v>
      </c>
      <c r="P539" t="s">
        <v>8301</v>
      </c>
      <c r="Q539">
        <f t="shared" si="52"/>
        <v>106.02</v>
      </c>
      <c r="R539" s="12">
        <f t="shared" si="53"/>
        <v>39.44</v>
      </c>
      <c r="S539" t="s">
        <v>8319</v>
      </c>
      <c r="T539" t="s">
        <v>8355</v>
      </c>
    </row>
    <row r="540" spans="1:20" ht="60" hidden="1">
      <c r="A540">
        <v>538</v>
      </c>
      <c r="B540" s="2" t="s">
        <v>539</v>
      </c>
      <c r="C540" s="2" t="s">
        <v>4648</v>
      </c>
      <c r="D540">
        <v>960</v>
      </c>
      <c r="E540">
        <v>1142</v>
      </c>
      <c r="F540" t="s">
        <v>8219</v>
      </c>
      <c r="G540" t="s">
        <v>8224</v>
      </c>
      <c r="H540" t="s">
        <v>8246</v>
      </c>
      <c r="I540">
        <v>1411012740</v>
      </c>
      <c r="J540" s="7">
        <f t="shared" si="50"/>
        <v>41884.599849537037</v>
      </c>
      <c r="K540">
        <v>1409667827</v>
      </c>
      <c r="L540" s="7">
        <f t="shared" si="51"/>
        <v>41900.165972222225</v>
      </c>
      <c r="M540" t="b">
        <v>0</v>
      </c>
      <c r="N540">
        <v>27</v>
      </c>
      <c r="O540" t="b">
        <v>1</v>
      </c>
      <c r="P540" t="s">
        <v>8271</v>
      </c>
      <c r="Q540">
        <f t="shared" si="52"/>
        <v>118.96</v>
      </c>
      <c r="R540" s="12">
        <f t="shared" si="53"/>
        <v>42.3</v>
      </c>
      <c r="S540" t="s">
        <v>8317</v>
      </c>
      <c r="T540" t="s">
        <v>8318</v>
      </c>
    </row>
    <row r="541" spans="1:20" ht="45" hidden="1">
      <c r="A541">
        <v>539</v>
      </c>
      <c r="B541" s="2" t="s">
        <v>540</v>
      </c>
      <c r="C541" s="2" t="s">
        <v>4649</v>
      </c>
      <c r="D541">
        <v>978</v>
      </c>
      <c r="E541">
        <v>1216</v>
      </c>
      <c r="F541" t="s">
        <v>8219</v>
      </c>
      <c r="G541" t="s">
        <v>8224</v>
      </c>
      <c r="H541" t="s">
        <v>8246</v>
      </c>
      <c r="I541">
        <v>1422937620</v>
      </c>
      <c r="J541" s="7">
        <f t="shared" si="50"/>
        <v>42011.202581018515</v>
      </c>
      <c r="K541">
        <v>1420606303</v>
      </c>
      <c r="L541" s="7">
        <f t="shared" si="51"/>
        <v>42038.185416666667</v>
      </c>
      <c r="M541" t="b">
        <v>0</v>
      </c>
      <c r="N541">
        <v>27</v>
      </c>
      <c r="O541" t="b">
        <v>1</v>
      </c>
      <c r="P541" t="s">
        <v>8271</v>
      </c>
      <c r="Q541">
        <f t="shared" si="52"/>
        <v>124.34</v>
      </c>
      <c r="R541" s="12">
        <f t="shared" si="53"/>
        <v>45.04</v>
      </c>
      <c r="S541" t="s">
        <v>8317</v>
      </c>
      <c r="T541" t="s">
        <v>8318</v>
      </c>
    </row>
    <row r="542" spans="1:20" ht="60" hidden="1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7">
        <f t="shared" si="50"/>
        <v>42009.817199074074</v>
      </c>
      <c r="K542">
        <v>1420486606</v>
      </c>
      <c r="L542" s="7">
        <f t="shared" si="51"/>
        <v>42039.817199074074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52"/>
        <v>0.01</v>
      </c>
      <c r="R542" s="12">
        <f t="shared" si="53"/>
        <v>1</v>
      </c>
      <c r="S542" t="s">
        <v>8319</v>
      </c>
      <c r="T542" t="s">
        <v>8320</v>
      </c>
    </row>
    <row r="543" spans="1:20" ht="15" customHeight="1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7">
        <f>(((I543/60)/60)/24)+DATE(1970,1,1)</f>
        <v>42306.046689814815</v>
      </c>
      <c r="K543">
        <v>1443488834</v>
      </c>
      <c r="L543" s="7">
        <f>(((K543/60)/60)/24)+DATE(1970,1,1)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52"/>
        <v>0.56000000000000005</v>
      </c>
      <c r="R543" s="12">
        <f t="shared" si="53"/>
        <v>25</v>
      </c>
      <c r="S543" t="s">
        <v>8319</v>
      </c>
      <c r="T543" t="s">
        <v>8320</v>
      </c>
    </row>
    <row r="544" spans="1:20" ht="45" hidden="1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7">
        <f t="shared" si="50"/>
        <v>42433.737453703703</v>
      </c>
      <c r="K544">
        <v>1457113316</v>
      </c>
      <c r="L544" s="7">
        <f t="shared" si="51"/>
        <v>42493.695787037039</v>
      </c>
      <c r="M544" t="b">
        <v>0</v>
      </c>
      <c r="N544">
        <v>1</v>
      </c>
      <c r="O544" t="b">
        <v>0</v>
      </c>
      <c r="P544" t="s">
        <v>8272</v>
      </c>
      <c r="Q544">
        <f t="shared" si="52"/>
        <v>0</v>
      </c>
      <c r="R544" s="12">
        <f t="shared" si="53"/>
        <v>1</v>
      </c>
      <c r="S544" t="s">
        <v>8319</v>
      </c>
      <c r="T544" t="s">
        <v>8320</v>
      </c>
    </row>
    <row r="545" spans="1:20" ht="60" hidden="1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7">
        <f t="shared" si="50"/>
        <v>41914.092152777775</v>
      </c>
      <c r="K545">
        <v>1412215962</v>
      </c>
      <c r="L545" s="7">
        <f t="shared" si="51"/>
        <v>41944.092152777775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52"/>
        <v>0.32</v>
      </c>
      <c r="R545" s="12">
        <f t="shared" si="53"/>
        <v>35</v>
      </c>
      <c r="S545" t="s">
        <v>8319</v>
      </c>
      <c r="T545" t="s">
        <v>8320</v>
      </c>
    </row>
    <row r="546" spans="1:20" ht="60" hidden="1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7">
        <f t="shared" si="50"/>
        <v>42525.656944444447</v>
      </c>
      <c r="K546">
        <v>1465055160</v>
      </c>
      <c r="L546" s="7">
        <f t="shared" si="51"/>
        <v>42555.656944444447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52"/>
        <v>1.2</v>
      </c>
      <c r="R546" s="12">
        <f t="shared" si="53"/>
        <v>3</v>
      </c>
      <c r="S546" t="s">
        <v>8319</v>
      </c>
      <c r="T546" t="s">
        <v>8320</v>
      </c>
    </row>
    <row r="547" spans="1:20" ht="60" hidden="1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7">
        <f t="shared" si="50"/>
        <v>42283.592465277776</v>
      </c>
      <c r="K547">
        <v>1444140789</v>
      </c>
      <c r="L547" s="7">
        <f t="shared" si="51"/>
        <v>42323.634131944447</v>
      </c>
      <c r="M547" t="b">
        <v>0</v>
      </c>
      <c r="N547">
        <v>34</v>
      </c>
      <c r="O547" t="b">
        <v>0</v>
      </c>
      <c r="P547" t="s">
        <v>8272</v>
      </c>
      <c r="Q547">
        <f t="shared" si="52"/>
        <v>27.38</v>
      </c>
      <c r="R547" s="12">
        <f t="shared" si="53"/>
        <v>402.71</v>
      </c>
      <c r="S547" t="s">
        <v>8319</v>
      </c>
      <c r="T547" t="s">
        <v>8320</v>
      </c>
    </row>
    <row r="548" spans="1:20" ht="60" hidden="1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7">
        <f t="shared" si="50"/>
        <v>42249.667997685188</v>
      </c>
      <c r="K548">
        <v>1441209715</v>
      </c>
      <c r="L548" s="7">
        <f t="shared" si="51"/>
        <v>42294.667997685188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52"/>
        <v>0.09</v>
      </c>
      <c r="R548" s="12">
        <f t="shared" si="53"/>
        <v>26</v>
      </c>
      <c r="S548" t="s">
        <v>8319</v>
      </c>
      <c r="T548" t="s">
        <v>8320</v>
      </c>
    </row>
    <row r="549" spans="1:20" ht="60" hidden="1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7">
        <f t="shared" si="50"/>
        <v>42380.696342592593</v>
      </c>
      <c r="K549">
        <v>1452530564</v>
      </c>
      <c r="L549" s="7">
        <f t="shared" si="51"/>
        <v>42410.696342592593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52"/>
        <v>0</v>
      </c>
      <c r="R549" s="12" t="str">
        <f t="shared" si="53"/>
        <v>No pledges</v>
      </c>
      <c r="S549" t="s">
        <v>8319</v>
      </c>
      <c r="T549" t="s">
        <v>8320</v>
      </c>
    </row>
    <row r="550" spans="1:20" ht="45" hidden="1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7">
        <f t="shared" si="50"/>
        <v>42276.903333333335</v>
      </c>
      <c r="K550">
        <v>1443562848</v>
      </c>
      <c r="L550" s="7">
        <f t="shared" si="51"/>
        <v>42306.903333333335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52"/>
        <v>0.09</v>
      </c>
      <c r="R550" s="12">
        <f t="shared" si="53"/>
        <v>9</v>
      </c>
      <c r="S550" t="s">
        <v>8319</v>
      </c>
      <c r="T550" t="s">
        <v>8320</v>
      </c>
    </row>
    <row r="551" spans="1:20" ht="15" customHeight="1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7">
        <f>(((I551/60)/60)/24)+DATE(1970,1,1)</f>
        <v>42193.636828703704</v>
      </c>
      <c r="K551">
        <v>1433776622</v>
      </c>
      <c r="L551" s="7">
        <f>(((K551/60)/60)/24)+DATE(1970,1,1)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52"/>
        <v>2.72</v>
      </c>
      <c r="R551" s="12">
        <f t="shared" si="53"/>
        <v>8.5</v>
      </c>
      <c r="S551" t="s">
        <v>8319</v>
      </c>
      <c r="T551" t="s">
        <v>8320</v>
      </c>
    </row>
    <row r="552" spans="1:20" ht="60" hidden="1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7">
        <f t="shared" si="50"/>
        <v>42753.678761574076</v>
      </c>
      <c r="K552">
        <v>1484756245</v>
      </c>
      <c r="L552" s="7">
        <f t="shared" si="51"/>
        <v>42766.208333333328</v>
      </c>
      <c r="M552" t="b">
        <v>0</v>
      </c>
      <c r="N552">
        <v>4</v>
      </c>
      <c r="O552" t="b">
        <v>0</v>
      </c>
      <c r="P552" t="s">
        <v>8272</v>
      </c>
      <c r="Q552">
        <f t="shared" si="52"/>
        <v>0.7</v>
      </c>
      <c r="R552" s="12">
        <f t="shared" si="53"/>
        <v>8.75</v>
      </c>
      <c r="S552" t="s">
        <v>8319</v>
      </c>
      <c r="T552" t="s">
        <v>8320</v>
      </c>
    </row>
    <row r="553" spans="1:20" ht="60" hidden="1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7">
        <f t="shared" si="50"/>
        <v>42173.275740740741</v>
      </c>
      <c r="K553">
        <v>1434609424</v>
      </c>
      <c r="L553" s="7">
        <f t="shared" si="51"/>
        <v>42217.745138888888</v>
      </c>
      <c r="M553" t="b">
        <v>0</v>
      </c>
      <c r="N553">
        <v>28</v>
      </c>
      <c r="O553" t="b">
        <v>0</v>
      </c>
      <c r="P553" t="s">
        <v>8272</v>
      </c>
      <c r="Q553">
        <f t="shared" si="52"/>
        <v>5.04</v>
      </c>
      <c r="R553" s="12">
        <f t="shared" si="53"/>
        <v>135.04</v>
      </c>
      <c r="S553" t="s">
        <v>8319</v>
      </c>
      <c r="T553" t="s">
        <v>8320</v>
      </c>
    </row>
    <row r="554" spans="1:20" ht="45" hidden="1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7">
        <f t="shared" si="50"/>
        <v>42318.616851851853</v>
      </c>
      <c r="K554">
        <v>1447166896</v>
      </c>
      <c r="L554" s="7">
        <f t="shared" si="51"/>
        <v>42378.616851851853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52"/>
        <v>0</v>
      </c>
      <c r="R554" s="12" t="str">
        <f t="shared" si="53"/>
        <v>No pledges</v>
      </c>
      <c r="S554" t="s">
        <v>8319</v>
      </c>
      <c r="T554" t="s">
        <v>8320</v>
      </c>
    </row>
    <row r="555" spans="1:20" ht="45" hidden="1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7">
        <f t="shared" si="50"/>
        <v>41927.71980324074</v>
      </c>
      <c r="K555">
        <v>1413393391</v>
      </c>
      <c r="L555" s="7">
        <f t="shared" si="51"/>
        <v>41957.761469907404</v>
      </c>
      <c r="M555" t="b">
        <v>0</v>
      </c>
      <c r="N555">
        <v>6</v>
      </c>
      <c r="O555" t="b">
        <v>0</v>
      </c>
      <c r="P555" t="s">
        <v>8272</v>
      </c>
      <c r="Q555">
        <f t="shared" si="52"/>
        <v>0.49</v>
      </c>
      <c r="R555" s="12">
        <f t="shared" si="53"/>
        <v>20.5</v>
      </c>
      <c r="S555" t="s">
        <v>8319</v>
      </c>
      <c r="T555" t="s">
        <v>8320</v>
      </c>
    </row>
    <row r="556" spans="1:20" ht="60" hidden="1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7">
        <f t="shared" si="50"/>
        <v>41901.684861111113</v>
      </c>
      <c r="K556">
        <v>1411143972</v>
      </c>
      <c r="L556" s="7">
        <f t="shared" si="51"/>
        <v>41931.684861111113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52"/>
        <v>36.590000000000003</v>
      </c>
      <c r="R556" s="12">
        <f t="shared" si="53"/>
        <v>64.36</v>
      </c>
      <c r="S556" t="s">
        <v>8319</v>
      </c>
      <c r="T556" t="s">
        <v>8320</v>
      </c>
    </row>
    <row r="557" spans="1:20" ht="60" hidden="1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7">
        <f t="shared" si="50"/>
        <v>42503.353506944448</v>
      </c>
      <c r="K557">
        <v>1463128143</v>
      </c>
      <c r="L557" s="7">
        <f t="shared" si="51"/>
        <v>42533.353506944448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52"/>
        <v>0</v>
      </c>
      <c r="R557" s="12" t="str">
        <f t="shared" si="53"/>
        <v>No pledges</v>
      </c>
      <c r="S557" t="s">
        <v>8319</v>
      </c>
      <c r="T557" t="s">
        <v>8320</v>
      </c>
    </row>
    <row r="558" spans="1:20" ht="30" hidden="1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7">
        <f t="shared" si="50"/>
        <v>42345.860150462962</v>
      </c>
      <c r="K558">
        <v>1449520717</v>
      </c>
      <c r="L558" s="7">
        <f t="shared" si="51"/>
        <v>42375.860150462962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52"/>
        <v>2.5</v>
      </c>
      <c r="R558" s="12">
        <f t="shared" si="53"/>
        <v>200</v>
      </c>
      <c r="S558" t="s">
        <v>8319</v>
      </c>
      <c r="T558" t="s">
        <v>8320</v>
      </c>
    </row>
    <row r="559" spans="1:20" ht="60" hidden="1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7">
        <f t="shared" si="50"/>
        <v>42676.942164351851</v>
      </c>
      <c r="K559">
        <v>1478126203</v>
      </c>
      <c r="L559" s="7">
        <f t="shared" si="51"/>
        <v>42706.983831018515</v>
      </c>
      <c r="M559" t="b">
        <v>0</v>
      </c>
      <c r="N559">
        <v>20</v>
      </c>
      <c r="O559" t="b">
        <v>0</v>
      </c>
      <c r="P559" t="s">
        <v>8272</v>
      </c>
      <c r="Q559">
        <f t="shared" si="52"/>
        <v>0.91</v>
      </c>
      <c r="R559" s="12">
        <f t="shared" si="53"/>
        <v>68.3</v>
      </c>
      <c r="S559" t="s">
        <v>8319</v>
      </c>
      <c r="T559" t="s">
        <v>8320</v>
      </c>
    </row>
    <row r="560" spans="1:20" ht="60" hidden="1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7">
        <f t="shared" si="50"/>
        <v>42057.883159722223</v>
      </c>
      <c r="K560">
        <v>1424639505</v>
      </c>
      <c r="L560" s="7">
        <f t="shared" si="51"/>
        <v>42087.841493055559</v>
      </c>
      <c r="M560" t="b">
        <v>0</v>
      </c>
      <c r="N560">
        <v>0</v>
      </c>
      <c r="O560" t="b">
        <v>0</v>
      </c>
      <c r="P560" t="s">
        <v>8272</v>
      </c>
      <c r="Q560">
        <f t="shared" si="52"/>
        <v>0</v>
      </c>
      <c r="R560" s="12" t="str">
        <f t="shared" si="53"/>
        <v>No pledges</v>
      </c>
      <c r="S560" t="s">
        <v>8319</v>
      </c>
      <c r="T560" t="s">
        <v>8320</v>
      </c>
    </row>
    <row r="561" spans="1:20" ht="60" hidden="1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7">
        <f t="shared" si="50"/>
        <v>42321.283101851848</v>
      </c>
      <c r="K561">
        <v>1447397260</v>
      </c>
      <c r="L561" s="7">
        <f t="shared" si="51"/>
        <v>42351.283101851848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52"/>
        <v>0.02</v>
      </c>
      <c r="R561" s="12">
        <f t="shared" si="53"/>
        <v>50</v>
      </c>
      <c r="S561" t="s">
        <v>8319</v>
      </c>
      <c r="T561" t="s">
        <v>8320</v>
      </c>
    </row>
    <row r="562" spans="1:20" ht="45" hidden="1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7">
        <f t="shared" si="50"/>
        <v>41960.771354166667</v>
      </c>
      <c r="K562">
        <v>1416249045</v>
      </c>
      <c r="L562" s="7">
        <f t="shared" si="51"/>
        <v>41990.771354166667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52"/>
        <v>0.01</v>
      </c>
      <c r="R562" s="12">
        <f t="shared" si="53"/>
        <v>4</v>
      </c>
      <c r="S562" t="s">
        <v>8319</v>
      </c>
      <c r="T562" t="s">
        <v>8320</v>
      </c>
    </row>
    <row r="563" spans="1:20" ht="60" hidden="1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7">
        <f t="shared" si="50"/>
        <v>42268.658715277779</v>
      </c>
      <c r="K563">
        <v>1442850513</v>
      </c>
      <c r="L563" s="7">
        <f t="shared" si="51"/>
        <v>42303.658715277779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52"/>
        <v>0.37</v>
      </c>
      <c r="R563" s="12">
        <f t="shared" si="53"/>
        <v>27.5</v>
      </c>
      <c r="S563" t="s">
        <v>8319</v>
      </c>
      <c r="T563" t="s">
        <v>8320</v>
      </c>
    </row>
    <row r="564" spans="1:20" ht="60" hidden="1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7">
        <f t="shared" si="50"/>
        <v>42692.389062500006</v>
      </c>
      <c r="K564">
        <v>1479460815</v>
      </c>
      <c r="L564" s="7">
        <f t="shared" si="51"/>
        <v>42722.389062500006</v>
      </c>
      <c r="M564" t="b">
        <v>0</v>
      </c>
      <c r="N564">
        <v>0</v>
      </c>
      <c r="O564" t="b">
        <v>0</v>
      </c>
      <c r="P564" t="s">
        <v>8272</v>
      </c>
      <c r="Q564">
        <f t="shared" si="52"/>
        <v>0</v>
      </c>
      <c r="R564" s="12" t="str">
        <f t="shared" si="53"/>
        <v>No pledges</v>
      </c>
      <c r="S564" t="s">
        <v>8319</v>
      </c>
      <c r="T564" t="s">
        <v>8320</v>
      </c>
    </row>
    <row r="565" spans="1:20" ht="60" hidden="1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7">
        <f t="shared" si="50"/>
        <v>42022.069988425923</v>
      </c>
      <c r="K565">
        <v>1421545247</v>
      </c>
      <c r="L565" s="7">
        <f t="shared" si="51"/>
        <v>42052.069988425923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52"/>
        <v>0.09</v>
      </c>
      <c r="R565" s="12">
        <f t="shared" si="53"/>
        <v>34</v>
      </c>
      <c r="S565" t="s">
        <v>8319</v>
      </c>
      <c r="T565" t="s">
        <v>8320</v>
      </c>
    </row>
    <row r="566" spans="1:20" ht="60" hidden="1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7">
        <f t="shared" si="50"/>
        <v>42411.942997685182</v>
      </c>
      <c r="K566">
        <v>1455230275</v>
      </c>
      <c r="L566" s="7">
        <f t="shared" si="51"/>
        <v>42441.942997685182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52"/>
        <v>0.01</v>
      </c>
      <c r="R566" s="12">
        <f t="shared" si="53"/>
        <v>1</v>
      </c>
      <c r="S566" t="s">
        <v>8319</v>
      </c>
      <c r="T566" t="s">
        <v>8320</v>
      </c>
    </row>
    <row r="567" spans="1:20" ht="60" hidden="1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7">
        <f t="shared" si="50"/>
        <v>42165.785289351858</v>
      </c>
      <c r="K567">
        <v>1433962249</v>
      </c>
      <c r="L567" s="7">
        <f t="shared" si="51"/>
        <v>42195.785289351858</v>
      </c>
      <c r="M567" t="b">
        <v>0</v>
      </c>
      <c r="N567">
        <v>0</v>
      </c>
      <c r="O567" t="b">
        <v>0</v>
      </c>
      <c r="P567" t="s">
        <v>8272</v>
      </c>
      <c r="Q567">
        <f t="shared" si="52"/>
        <v>0</v>
      </c>
      <c r="R567" s="12" t="str">
        <f t="shared" si="53"/>
        <v>No pledges</v>
      </c>
      <c r="S567" t="s">
        <v>8319</v>
      </c>
      <c r="T567" t="s">
        <v>8320</v>
      </c>
    </row>
    <row r="568" spans="1:20" ht="60" hidden="1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7">
        <f t="shared" si="50"/>
        <v>42535.68440972222</v>
      </c>
      <c r="K568">
        <v>1465921533</v>
      </c>
      <c r="L568" s="7">
        <f t="shared" si="51"/>
        <v>42565.68440972222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52"/>
        <v>0.02</v>
      </c>
      <c r="R568" s="12">
        <f t="shared" si="53"/>
        <v>1</v>
      </c>
      <c r="S568" t="s">
        <v>8319</v>
      </c>
      <c r="T568" t="s">
        <v>8320</v>
      </c>
    </row>
    <row r="569" spans="1:20" ht="60" hidden="1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7">
        <f t="shared" si="50"/>
        <v>41975.842523148152</v>
      </c>
      <c r="K569">
        <v>1417551194</v>
      </c>
      <c r="L569" s="7">
        <f t="shared" si="51"/>
        <v>42005.842523148152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52"/>
        <v>0</v>
      </c>
      <c r="R569" s="12" t="str">
        <f t="shared" si="53"/>
        <v>No pledges</v>
      </c>
      <c r="S569" t="s">
        <v>8319</v>
      </c>
      <c r="T569" t="s">
        <v>8320</v>
      </c>
    </row>
    <row r="570" spans="1:20" ht="75" hidden="1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7">
        <f t="shared" si="50"/>
        <v>42348.9215625</v>
      </c>
      <c r="K570">
        <v>1449785223</v>
      </c>
      <c r="L570" s="7">
        <f t="shared" si="51"/>
        <v>42385.458333333328</v>
      </c>
      <c r="M570" t="b">
        <v>0</v>
      </c>
      <c r="N570">
        <v>5</v>
      </c>
      <c r="O570" t="b">
        <v>0</v>
      </c>
      <c r="P570" t="s">
        <v>8272</v>
      </c>
      <c r="Q570">
        <f t="shared" si="52"/>
        <v>1</v>
      </c>
      <c r="R570" s="12">
        <f t="shared" si="53"/>
        <v>49</v>
      </c>
      <c r="S570" t="s">
        <v>8319</v>
      </c>
      <c r="T570" t="s">
        <v>8320</v>
      </c>
    </row>
    <row r="571" spans="1:20" ht="15" customHeight="1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7">
        <f>(((I571/60)/60)/24)+DATE(1970,1,1)</f>
        <v>42370.847361111111</v>
      </c>
      <c r="K571">
        <v>1449087612</v>
      </c>
      <c r="L571" s="7">
        <f>(((K571/60)/60)/24)+DATE(1970,1,1)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52"/>
        <v>0.8</v>
      </c>
      <c r="R571" s="12">
        <f t="shared" si="53"/>
        <v>20</v>
      </c>
      <c r="S571" t="s">
        <v>8319</v>
      </c>
      <c r="T571" t="s">
        <v>8320</v>
      </c>
    </row>
    <row r="572" spans="1:20" ht="30" hidden="1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7">
        <f t="shared" si="50"/>
        <v>42388.798252314817</v>
      </c>
      <c r="K572">
        <v>1453230569</v>
      </c>
      <c r="L572" s="7">
        <f t="shared" si="51"/>
        <v>42418.798252314817</v>
      </c>
      <c r="M572" t="b">
        <v>0</v>
      </c>
      <c r="N572">
        <v>1</v>
      </c>
      <c r="O572" t="b">
        <v>0</v>
      </c>
      <c r="P572" t="s">
        <v>8272</v>
      </c>
      <c r="Q572">
        <f t="shared" si="52"/>
        <v>0.17</v>
      </c>
      <c r="R572" s="12">
        <f t="shared" si="53"/>
        <v>142</v>
      </c>
      <c r="S572" t="s">
        <v>8319</v>
      </c>
      <c r="T572" t="s">
        <v>8320</v>
      </c>
    </row>
    <row r="573" spans="1:20" ht="60" hidden="1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7">
        <f t="shared" si="50"/>
        <v>42192.816238425927</v>
      </c>
      <c r="K573">
        <v>1436297723</v>
      </c>
      <c r="L573" s="7">
        <f t="shared" si="51"/>
        <v>42212.165972222225</v>
      </c>
      <c r="M573" t="b">
        <v>0</v>
      </c>
      <c r="N573">
        <v>2</v>
      </c>
      <c r="O573" t="b">
        <v>0</v>
      </c>
      <c r="P573" t="s">
        <v>8272</v>
      </c>
      <c r="Q573">
        <f t="shared" si="52"/>
        <v>0.42</v>
      </c>
      <c r="R573" s="12">
        <f t="shared" si="53"/>
        <v>53</v>
      </c>
      <c r="S573" t="s">
        <v>8319</v>
      </c>
      <c r="T573" t="s">
        <v>8320</v>
      </c>
    </row>
    <row r="574" spans="1:20" ht="15" customHeight="1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7">
        <f>(((I574/60)/60)/24)+DATE(1970,1,1)</f>
        <v>42312.757962962962</v>
      </c>
      <c r="K574">
        <v>1444065088</v>
      </c>
      <c r="L574" s="7">
        <f>(((K574/60)/60)/24)+DATE(1970,1,1)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 t="shared" si="52"/>
        <v>0</v>
      </c>
      <c r="R574" s="12" t="str">
        <f t="shared" si="53"/>
        <v>No pledges</v>
      </c>
      <c r="S574" t="s">
        <v>8319</v>
      </c>
      <c r="T574" t="s">
        <v>8320</v>
      </c>
    </row>
    <row r="575" spans="1:20" ht="60" hidden="1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7">
        <f t="shared" si="50"/>
        <v>41963.050127314811</v>
      </c>
      <c r="K575">
        <v>1416445931</v>
      </c>
      <c r="L575" s="7">
        <f t="shared" si="51"/>
        <v>42022.05</v>
      </c>
      <c r="M575" t="b">
        <v>0</v>
      </c>
      <c r="N575">
        <v>9</v>
      </c>
      <c r="O575" t="b">
        <v>0</v>
      </c>
      <c r="P575" t="s">
        <v>8272</v>
      </c>
      <c r="Q575">
        <f t="shared" si="52"/>
        <v>0.39</v>
      </c>
      <c r="R575" s="12">
        <f t="shared" si="53"/>
        <v>38.44</v>
      </c>
      <c r="S575" t="s">
        <v>8319</v>
      </c>
      <c r="T575" t="s">
        <v>8320</v>
      </c>
    </row>
    <row r="576" spans="1:20" ht="60" hidden="1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7">
        <f t="shared" si="50"/>
        <v>42632.443368055552</v>
      </c>
      <c r="K576">
        <v>1474281507</v>
      </c>
      <c r="L576" s="7">
        <f t="shared" si="51"/>
        <v>42662.443368055552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52"/>
        <v>0.72</v>
      </c>
      <c r="R576" s="12">
        <f t="shared" si="53"/>
        <v>20</v>
      </c>
      <c r="S576" t="s">
        <v>8319</v>
      </c>
      <c r="T576" t="s">
        <v>8320</v>
      </c>
    </row>
    <row r="577" spans="1:20" ht="60" hidden="1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7">
        <f t="shared" si="50"/>
        <v>42138.692627314813</v>
      </c>
      <c r="K577">
        <v>1431621443</v>
      </c>
      <c r="L577" s="7">
        <f t="shared" si="51"/>
        <v>42168.692627314813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52"/>
        <v>0.43</v>
      </c>
      <c r="R577" s="12">
        <f t="shared" si="53"/>
        <v>64.75</v>
      </c>
      <c r="S577" t="s">
        <v>8319</v>
      </c>
      <c r="T577" t="s">
        <v>8320</v>
      </c>
    </row>
    <row r="578" spans="1:20" ht="45" hidden="1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7">
        <f t="shared" ref="J578:J641" si="54">(((K578/60)/60)/24)+DATE(1970,1,1)</f>
        <v>42031.471666666665</v>
      </c>
      <c r="K578">
        <v>1422357552</v>
      </c>
      <c r="L578" s="7">
        <f t="shared" ref="L578:L641" si="55">(((I578/60)/60)/24)+DATE(1970,1,1)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56">ROUND(E578/D578*100,2)</f>
        <v>0</v>
      </c>
      <c r="R578" s="12">
        <f t="shared" ref="R578:R641" si="57">IFERROR(ROUND(IFERROR(E578/N578,""),2),"No pledges")</f>
        <v>1</v>
      </c>
      <c r="S578" t="s">
        <v>8319</v>
      </c>
      <c r="T578" t="s">
        <v>8320</v>
      </c>
    </row>
    <row r="579" spans="1:20" ht="60" hidden="1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7">
        <f t="shared" si="54"/>
        <v>42450.589143518519</v>
      </c>
      <c r="K579">
        <v>1458569302</v>
      </c>
      <c r="L579" s="7">
        <f t="shared" si="55"/>
        <v>42510.589143518519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56"/>
        <v>0.2</v>
      </c>
      <c r="R579" s="12">
        <f t="shared" si="57"/>
        <v>10</v>
      </c>
      <c r="S579" t="s">
        <v>8319</v>
      </c>
      <c r="T579" t="s">
        <v>8320</v>
      </c>
    </row>
    <row r="580" spans="1:20" ht="30" hidden="1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7">
        <f t="shared" si="54"/>
        <v>42230.578622685185</v>
      </c>
      <c r="K580">
        <v>1439560393</v>
      </c>
      <c r="L580" s="7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56"/>
        <v>0.01</v>
      </c>
      <c r="R580" s="12">
        <f t="shared" si="57"/>
        <v>2</v>
      </c>
      <c r="S580" t="s">
        <v>8319</v>
      </c>
      <c r="T580" t="s">
        <v>8320</v>
      </c>
    </row>
    <row r="581" spans="1:20" ht="45" hidden="1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7">
        <f t="shared" si="54"/>
        <v>41968.852118055554</v>
      </c>
      <c r="K581">
        <v>1416947223</v>
      </c>
      <c r="L581" s="7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56"/>
        <v>1.46</v>
      </c>
      <c r="R581" s="12">
        <f t="shared" si="57"/>
        <v>35</v>
      </c>
      <c r="S581" t="s">
        <v>8319</v>
      </c>
      <c r="T581" t="s">
        <v>8320</v>
      </c>
    </row>
    <row r="582" spans="1:20" ht="15" customHeight="1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7">
        <f>(((I582/60)/60)/24)+DATE(1970,1,1)</f>
        <v>42635.908182870371</v>
      </c>
      <c r="K582">
        <v>1471988867</v>
      </c>
      <c r="L582" s="7">
        <f>(((K582/60)/60)/24)+DATE(1970,1,1)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56"/>
        <v>0.03</v>
      </c>
      <c r="R582" s="12">
        <f t="shared" si="57"/>
        <v>1</v>
      </c>
      <c r="S582" t="s">
        <v>8319</v>
      </c>
      <c r="T582" t="s">
        <v>8320</v>
      </c>
    </row>
    <row r="583" spans="1:20" ht="60" hidden="1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7">
        <f t="shared" si="54"/>
        <v>42188.012777777782</v>
      </c>
      <c r="K583">
        <v>1435882704</v>
      </c>
      <c r="L583" s="7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56"/>
        <v>0</v>
      </c>
      <c r="R583" s="12" t="str">
        <f t="shared" si="57"/>
        <v>No pledges</v>
      </c>
      <c r="S583" t="s">
        <v>8319</v>
      </c>
      <c r="T583" t="s">
        <v>8320</v>
      </c>
    </row>
    <row r="584" spans="1:20" ht="60" hidden="1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7">
        <f t="shared" si="54"/>
        <v>42055.739803240736</v>
      </c>
      <c r="K584">
        <v>1424454319</v>
      </c>
      <c r="L584" s="7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>
        <f t="shared" si="56"/>
        <v>0</v>
      </c>
      <c r="R584" s="12" t="str">
        <f t="shared" si="57"/>
        <v>No pledges</v>
      </c>
      <c r="S584" t="s">
        <v>8319</v>
      </c>
      <c r="T584" t="s">
        <v>8320</v>
      </c>
    </row>
    <row r="585" spans="1:20" ht="45" hidden="1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7">
        <f t="shared" si="54"/>
        <v>42052.93850694444</v>
      </c>
      <c r="K585">
        <v>1424212287</v>
      </c>
      <c r="L585" s="7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>
        <f t="shared" si="56"/>
        <v>0.01</v>
      </c>
      <c r="R585" s="12">
        <f t="shared" si="57"/>
        <v>1</v>
      </c>
      <c r="S585" t="s">
        <v>8319</v>
      </c>
      <c r="T585" t="s">
        <v>8320</v>
      </c>
    </row>
    <row r="586" spans="1:20" ht="15" customHeight="1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7">
        <f>(((I586/60)/60)/24)+DATE(1970,1,1)</f>
        <v>42079.674953703703</v>
      </c>
      <c r="K586">
        <v>1423933916</v>
      </c>
      <c r="L586" s="7">
        <f>(((K586/60)/60)/24)+DATE(1970,1,1)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56"/>
        <v>1</v>
      </c>
      <c r="R586" s="12">
        <f t="shared" si="57"/>
        <v>5</v>
      </c>
      <c r="S586" t="s">
        <v>8319</v>
      </c>
      <c r="T586" t="s">
        <v>8320</v>
      </c>
    </row>
    <row r="587" spans="1:20" ht="45" hidden="1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7">
        <f t="shared" si="54"/>
        <v>42283.3909375</v>
      </c>
      <c r="K587">
        <v>1444123377</v>
      </c>
      <c r="L587" s="7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>
        <f t="shared" si="56"/>
        <v>0</v>
      </c>
      <c r="R587" s="12" t="str">
        <f t="shared" si="57"/>
        <v>No pledges</v>
      </c>
      <c r="S587" t="s">
        <v>8319</v>
      </c>
      <c r="T587" t="s">
        <v>8320</v>
      </c>
    </row>
    <row r="588" spans="1:20" ht="45" hidden="1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7">
        <f t="shared" si="54"/>
        <v>42020.854247685187</v>
      </c>
      <c r="K588">
        <v>1421440207</v>
      </c>
      <c r="L588" s="7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56"/>
        <v>0.56000000000000005</v>
      </c>
      <c r="R588" s="12">
        <f t="shared" si="57"/>
        <v>14</v>
      </c>
      <c r="S588" t="s">
        <v>8319</v>
      </c>
      <c r="T588" t="s">
        <v>8320</v>
      </c>
    </row>
    <row r="589" spans="1:20" ht="75" hidden="1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7">
        <f t="shared" si="54"/>
        <v>42080.757326388892</v>
      </c>
      <c r="K589">
        <v>1426615833</v>
      </c>
      <c r="L589" s="7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56"/>
        <v>9.08</v>
      </c>
      <c r="R589" s="12">
        <f t="shared" si="57"/>
        <v>389.29</v>
      </c>
      <c r="S589" t="s">
        <v>8319</v>
      </c>
      <c r="T589" t="s">
        <v>8320</v>
      </c>
    </row>
    <row r="590" spans="1:20" ht="60" hidden="1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7">
        <f t="shared" si="54"/>
        <v>42631.769513888896</v>
      </c>
      <c r="K590">
        <v>1474223286</v>
      </c>
      <c r="L590" s="7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>
        <f t="shared" si="56"/>
        <v>3.34</v>
      </c>
      <c r="R590" s="12">
        <f t="shared" si="57"/>
        <v>150.5</v>
      </c>
      <c r="S590" t="s">
        <v>8319</v>
      </c>
      <c r="T590" t="s">
        <v>8320</v>
      </c>
    </row>
    <row r="591" spans="1:20" hidden="1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7">
        <f t="shared" si="54"/>
        <v>42178.614571759259</v>
      </c>
      <c r="K591">
        <v>1435070699</v>
      </c>
      <c r="L591" s="7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56"/>
        <v>0.01</v>
      </c>
      <c r="R591" s="12">
        <f t="shared" si="57"/>
        <v>1</v>
      </c>
      <c r="S591" t="s">
        <v>8319</v>
      </c>
      <c r="T591" t="s">
        <v>8320</v>
      </c>
    </row>
    <row r="592" spans="1:20" ht="60" hidden="1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7">
        <f t="shared" si="54"/>
        <v>42377.554756944446</v>
      </c>
      <c r="K592">
        <v>1452259131</v>
      </c>
      <c r="L592" s="7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>
        <f t="shared" si="56"/>
        <v>4.46</v>
      </c>
      <c r="R592" s="12">
        <f t="shared" si="57"/>
        <v>24.78</v>
      </c>
      <c r="S592" t="s">
        <v>8319</v>
      </c>
      <c r="T592" t="s">
        <v>8320</v>
      </c>
    </row>
    <row r="593" spans="1:20" ht="45" hidden="1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7">
        <f t="shared" si="54"/>
        <v>42177.543171296296</v>
      </c>
      <c r="K593">
        <v>1434978130</v>
      </c>
      <c r="L593" s="7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56"/>
        <v>0.06</v>
      </c>
      <c r="R593" s="12">
        <f t="shared" si="57"/>
        <v>30.5</v>
      </c>
      <c r="S593" t="s">
        <v>8319</v>
      </c>
      <c r="T593" t="s">
        <v>8320</v>
      </c>
    </row>
    <row r="594" spans="1:20" ht="60" hidden="1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7">
        <f t="shared" si="54"/>
        <v>41946.232175925928</v>
      </c>
      <c r="K594">
        <v>1414992860</v>
      </c>
      <c r="L594" s="7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>
        <f t="shared" si="56"/>
        <v>3.33</v>
      </c>
      <c r="R594" s="12">
        <f t="shared" si="57"/>
        <v>250</v>
      </c>
      <c r="S594" t="s">
        <v>8319</v>
      </c>
      <c r="T594" t="s">
        <v>8320</v>
      </c>
    </row>
    <row r="595" spans="1:20" ht="60" hidden="1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7">
        <f t="shared" si="54"/>
        <v>42070.677604166667</v>
      </c>
      <c r="K595">
        <v>1425744945</v>
      </c>
      <c r="L595" s="7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>
        <f t="shared" si="56"/>
        <v>23</v>
      </c>
      <c r="R595" s="12">
        <f t="shared" si="57"/>
        <v>16.43</v>
      </c>
      <c r="S595" t="s">
        <v>8319</v>
      </c>
      <c r="T595" t="s">
        <v>8320</v>
      </c>
    </row>
    <row r="596" spans="1:20" ht="30" hidden="1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7">
        <f t="shared" si="54"/>
        <v>42446.780162037037</v>
      </c>
      <c r="K596">
        <v>1458240206</v>
      </c>
      <c r="L596" s="7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56"/>
        <v>0.1</v>
      </c>
      <c r="R596" s="12">
        <f t="shared" si="57"/>
        <v>13</v>
      </c>
      <c r="S596" t="s">
        <v>8319</v>
      </c>
      <c r="T596" t="s">
        <v>8320</v>
      </c>
    </row>
    <row r="597" spans="1:20" ht="60" hidden="1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7">
        <f t="shared" si="54"/>
        <v>42083.069884259254</v>
      </c>
      <c r="K597">
        <v>1426815638</v>
      </c>
      <c r="L597" s="7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>
        <f t="shared" si="56"/>
        <v>0.43</v>
      </c>
      <c r="R597" s="12">
        <f t="shared" si="57"/>
        <v>53.25</v>
      </c>
      <c r="S597" t="s">
        <v>8319</v>
      </c>
      <c r="T597" t="s">
        <v>8320</v>
      </c>
    </row>
    <row r="598" spans="1:20" ht="45" hidden="1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7">
        <f t="shared" si="54"/>
        <v>42646.896898148145</v>
      </c>
      <c r="K598">
        <v>1475530292</v>
      </c>
      <c r="L598" s="7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56"/>
        <v>0.03</v>
      </c>
      <c r="R598" s="12">
        <f t="shared" si="57"/>
        <v>3</v>
      </c>
      <c r="S598" t="s">
        <v>8319</v>
      </c>
      <c r="T598" t="s">
        <v>8320</v>
      </c>
    </row>
    <row r="599" spans="1:20" ht="45" hidden="1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7">
        <f t="shared" si="54"/>
        <v>42545.705266203702</v>
      </c>
      <c r="K599">
        <v>1466787335</v>
      </c>
      <c r="L599" s="7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>
        <f t="shared" si="56"/>
        <v>0.27</v>
      </c>
      <c r="R599" s="12">
        <f t="shared" si="57"/>
        <v>10</v>
      </c>
      <c r="S599" t="s">
        <v>8319</v>
      </c>
      <c r="T599" t="s">
        <v>8320</v>
      </c>
    </row>
    <row r="600" spans="1:20" ht="15" customHeight="1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7">
        <f>(((I600/60)/60)/24)+DATE(1970,1,1)</f>
        <v>41978.00209490741</v>
      </c>
      <c r="K600">
        <v>1415145781</v>
      </c>
      <c r="L600" s="7">
        <f>(((K600/60)/60)/24)+DATE(1970,1,1)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56"/>
        <v>34</v>
      </c>
      <c r="R600" s="12">
        <f t="shared" si="57"/>
        <v>121.43</v>
      </c>
      <c r="S600" t="s">
        <v>8319</v>
      </c>
      <c r="T600" t="s">
        <v>8320</v>
      </c>
    </row>
    <row r="601" spans="1:20" ht="60" hidden="1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7">
        <f t="shared" si="54"/>
        <v>42047.812523148154</v>
      </c>
      <c r="K601">
        <v>1423769402</v>
      </c>
      <c r="L601" s="7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>
        <f t="shared" si="56"/>
        <v>0.06</v>
      </c>
      <c r="R601" s="12">
        <f t="shared" si="57"/>
        <v>15.5</v>
      </c>
      <c r="S601" t="s">
        <v>8319</v>
      </c>
      <c r="T601" t="s">
        <v>8320</v>
      </c>
    </row>
    <row r="602" spans="1:20" ht="30" hidden="1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7">
        <f t="shared" si="54"/>
        <v>42073.798171296294</v>
      </c>
      <c r="K602">
        <v>1426014562</v>
      </c>
      <c r="L602" s="7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56"/>
        <v>2</v>
      </c>
      <c r="R602" s="12">
        <f t="shared" si="57"/>
        <v>100</v>
      </c>
      <c r="S602" t="s">
        <v>8319</v>
      </c>
      <c r="T602" t="s">
        <v>8320</v>
      </c>
    </row>
    <row r="603" spans="1:20" ht="60" hidden="1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7">
        <f t="shared" si="54"/>
        <v>41969.858090277776</v>
      </c>
      <c r="K603">
        <v>1417034139</v>
      </c>
      <c r="L603" s="7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56"/>
        <v>1.4</v>
      </c>
      <c r="R603" s="12">
        <f t="shared" si="57"/>
        <v>23.33</v>
      </c>
      <c r="S603" t="s">
        <v>8319</v>
      </c>
      <c r="T603" t="s">
        <v>8320</v>
      </c>
    </row>
    <row r="604" spans="1:20" ht="45" hidden="1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7">
        <f t="shared" si="54"/>
        <v>42143.79415509259</v>
      </c>
      <c r="K604">
        <v>1432062215</v>
      </c>
      <c r="L604" s="7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56"/>
        <v>0</v>
      </c>
      <c r="R604" s="12" t="str">
        <f t="shared" si="57"/>
        <v>No pledges</v>
      </c>
      <c r="S604" t="s">
        <v>8319</v>
      </c>
      <c r="T604" t="s">
        <v>8320</v>
      </c>
    </row>
    <row r="605" spans="1:20" ht="45" hidden="1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7">
        <f t="shared" si="54"/>
        <v>41835.639155092591</v>
      </c>
      <c r="K605">
        <v>1405437623</v>
      </c>
      <c r="L605" s="7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56"/>
        <v>3.93</v>
      </c>
      <c r="R605" s="12">
        <f t="shared" si="57"/>
        <v>45.39</v>
      </c>
      <c r="S605" t="s">
        <v>8319</v>
      </c>
      <c r="T605" t="s">
        <v>8320</v>
      </c>
    </row>
    <row r="606" spans="1:20" ht="15" customHeight="1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7">
        <f>(((I606/60)/60)/24)+DATE(1970,1,1)</f>
        <v>41879.035370370373</v>
      </c>
      <c r="K606">
        <v>1406595056</v>
      </c>
      <c r="L606" s="7">
        <f>(((K606/60)/60)/24)+DATE(1970,1,1)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56"/>
        <v>0</v>
      </c>
      <c r="R606" s="12" t="str">
        <f t="shared" si="57"/>
        <v>No pledges</v>
      </c>
      <c r="S606" t="s">
        <v>8319</v>
      </c>
      <c r="T606" t="s">
        <v>8320</v>
      </c>
    </row>
    <row r="607" spans="1:20" ht="30" hidden="1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7">
        <f t="shared" si="54"/>
        <v>42194.357731481476</v>
      </c>
      <c r="K607">
        <v>1436430908</v>
      </c>
      <c r="L607" s="7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>
        <f t="shared" si="56"/>
        <v>2.62</v>
      </c>
      <c r="R607" s="12">
        <f t="shared" si="57"/>
        <v>16.38</v>
      </c>
      <c r="S607" t="s">
        <v>8319</v>
      </c>
      <c r="T607" t="s">
        <v>8320</v>
      </c>
    </row>
    <row r="608" spans="1:20" ht="60" hidden="1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7">
        <f t="shared" si="54"/>
        <v>42102.650567129633</v>
      </c>
      <c r="K608">
        <v>1428507409</v>
      </c>
      <c r="L608" s="7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>
        <f t="shared" si="56"/>
        <v>0.2</v>
      </c>
      <c r="R608" s="12">
        <f t="shared" si="57"/>
        <v>10</v>
      </c>
      <c r="S608" t="s">
        <v>8319</v>
      </c>
      <c r="T608" t="s">
        <v>8320</v>
      </c>
    </row>
    <row r="609" spans="1:20" ht="60" hidden="1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7">
        <f t="shared" si="54"/>
        <v>42300.825648148151</v>
      </c>
      <c r="K609">
        <v>1445629736</v>
      </c>
      <c r="L609" s="7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>
        <f t="shared" si="56"/>
        <v>0</v>
      </c>
      <c r="R609" s="12" t="str">
        <f t="shared" si="57"/>
        <v>No pledges</v>
      </c>
      <c r="S609" t="s">
        <v>8319</v>
      </c>
      <c r="T609" t="s">
        <v>8320</v>
      </c>
    </row>
    <row r="610" spans="1:20" ht="60" hidden="1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7">
        <f t="shared" si="54"/>
        <v>42140.921064814815</v>
      </c>
      <c r="K610">
        <v>1431813980</v>
      </c>
      <c r="L610" s="7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56"/>
        <v>0.97</v>
      </c>
      <c r="R610" s="12">
        <f t="shared" si="57"/>
        <v>292.2</v>
      </c>
      <c r="S610" t="s">
        <v>8319</v>
      </c>
      <c r="T610" t="s">
        <v>8320</v>
      </c>
    </row>
    <row r="611" spans="1:20" ht="60" hidden="1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7">
        <f t="shared" si="54"/>
        <v>42307.034074074079</v>
      </c>
      <c r="K611">
        <v>1446166144</v>
      </c>
      <c r="L611" s="7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>
        <f t="shared" si="56"/>
        <v>0.64</v>
      </c>
      <c r="R611" s="12">
        <f t="shared" si="57"/>
        <v>5</v>
      </c>
      <c r="S611" t="s">
        <v>8319</v>
      </c>
      <c r="T611" t="s">
        <v>8320</v>
      </c>
    </row>
    <row r="612" spans="1:20" ht="45" hidden="1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7">
        <f t="shared" si="54"/>
        <v>42086.83085648148</v>
      </c>
      <c r="K612">
        <v>1427140586</v>
      </c>
      <c r="L612" s="7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56"/>
        <v>0</v>
      </c>
      <c r="R612" s="12" t="str">
        <f t="shared" si="57"/>
        <v>No pledges</v>
      </c>
      <c r="S612" t="s">
        <v>8319</v>
      </c>
      <c r="T612" t="s">
        <v>8320</v>
      </c>
    </row>
    <row r="613" spans="1:20" ht="60" hidden="1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7">
        <f t="shared" si="54"/>
        <v>42328.560613425929</v>
      </c>
      <c r="K613">
        <v>1448026037</v>
      </c>
      <c r="L613" s="7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56"/>
        <v>0</v>
      </c>
      <c r="R613" s="12" t="str">
        <f t="shared" si="57"/>
        <v>No pledges</v>
      </c>
      <c r="S613" t="s">
        <v>8319</v>
      </c>
      <c r="T613" t="s">
        <v>8320</v>
      </c>
    </row>
    <row r="614" spans="1:20" ht="30" hidden="1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7">
        <f t="shared" si="54"/>
        <v>42585.031782407401</v>
      </c>
      <c r="K614">
        <v>1470185146</v>
      </c>
      <c r="L614" s="7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>
        <f t="shared" si="56"/>
        <v>0</v>
      </c>
      <c r="R614" s="12" t="str">
        <f t="shared" si="57"/>
        <v>No pledges</v>
      </c>
      <c r="S614" t="s">
        <v>8319</v>
      </c>
      <c r="T614" t="s">
        <v>8320</v>
      </c>
    </row>
    <row r="615" spans="1:20" ht="60" hidden="1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7">
        <f t="shared" si="54"/>
        <v>42247.496759259258</v>
      </c>
      <c r="K615">
        <v>1441022120</v>
      </c>
      <c r="L615" s="7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>
        <f t="shared" si="56"/>
        <v>21.36</v>
      </c>
      <c r="R615" s="12">
        <f t="shared" si="57"/>
        <v>105.93</v>
      </c>
      <c r="S615" t="s">
        <v>8319</v>
      </c>
      <c r="T615" t="s">
        <v>8320</v>
      </c>
    </row>
    <row r="616" spans="1:20" ht="45" hidden="1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7">
        <f t="shared" si="54"/>
        <v>42515.061805555553</v>
      </c>
      <c r="K616">
        <v>1464139740</v>
      </c>
      <c r="L616" s="7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56"/>
        <v>0</v>
      </c>
      <c r="R616" s="12" t="str">
        <f t="shared" si="57"/>
        <v>No pledges</v>
      </c>
      <c r="S616" t="s">
        <v>8319</v>
      </c>
      <c r="T616" t="s">
        <v>8320</v>
      </c>
    </row>
    <row r="617" spans="1:20" ht="45" hidden="1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7">
        <f t="shared" si="54"/>
        <v>42242.122210648144</v>
      </c>
      <c r="K617">
        <v>1440557759</v>
      </c>
      <c r="L617" s="7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56"/>
        <v>0</v>
      </c>
      <c r="R617" s="12" t="str">
        <f t="shared" si="57"/>
        <v>No pledges</v>
      </c>
      <c r="S617" t="s">
        <v>8319</v>
      </c>
      <c r="T617" t="s">
        <v>8320</v>
      </c>
    </row>
    <row r="618" spans="1:20" ht="60" hidden="1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7">
        <f t="shared" si="54"/>
        <v>42761.376238425932</v>
      </c>
      <c r="K618">
        <v>1485421307</v>
      </c>
      <c r="L618" s="7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>
        <f t="shared" si="56"/>
        <v>0</v>
      </c>
      <c r="R618" s="12" t="str">
        <f t="shared" si="57"/>
        <v>No pledges</v>
      </c>
      <c r="S618" t="s">
        <v>8319</v>
      </c>
      <c r="T618" t="s">
        <v>8320</v>
      </c>
    </row>
    <row r="619" spans="1:20" ht="15" customHeight="1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7">
        <f>(((I619/60)/60)/24)+DATE(1970,1,1)</f>
        <v>42132.343090277776</v>
      </c>
      <c r="K619">
        <v>1427184843</v>
      </c>
      <c r="L619" s="7">
        <f>(((K619/60)/60)/24)+DATE(1970,1,1)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56"/>
        <v>3</v>
      </c>
      <c r="R619" s="12">
        <f t="shared" si="57"/>
        <v>20</v>
      </c>
      <c r="S619" t="s">
        <v>8319</v>
      </c>
      <c r="T619" t="s">
        <v>8320</v>
      </c>
    </row>
    <row r="620" spans="1:20" ht="60" hidden="1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7">
        <f t="shared" si="54"/>
        <v>42317.810219907406</v>
      </c>
      <c r="K620">
        <v>1447097203</v>
      </c>
      <c r="L620" s="7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56"/>
        <v>0</v>
      </c>
      <c r="R620" s="12" t="str">
        <f t="shared" si="57"/>
        <v>No pledges</v>
      </c>
      <c r="S620" t="s">
        <v>8319</v>
      </c>
      <c r="T620" t="s">
        <v>8320</v>
      </c>
    </row>
    <row r="621" spans="1:20" ht="30" hidden="1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7">
        <f t="shared" si="54"/>
        <v>41908.650347222225</v>
      </c>
      <c r="K621">
        <v>1411745790</v>
      </c>
      <c r="L621" s="7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>
        <f t="shared" si="56"/>
        <v>0</v>
      </c>
      <c r="R621" s="12">
        <f t="shared" si="57"/>
        <v>1</v>
      </c>
      <c r="S621" t="s">
        <v>8319</v>
      </c>
      <c r="T621" t="s">
        <v>8320</v>
      </c>
    </row>
    <row r="622" spans="1:20" ht="45" hidden="1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7">
        <f t="shared" si="54"/>
        <v>41831.716874999998</v>
      </c>
      <c r="K622">
        <v>1405098738</v>
      </c>
      <c r="L622" s="7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56"/>
        <v>1</v>
      </c>
      <c r="R622" s="12">
        <f t="shared" si="57"/>
        <v>300</v>
      </c>
      <c r="S622" t="s">
        <v>8319</v>
      </c>
      <c r="T622" t="s">
        <v>8320</v>
      </c>
    </row>
    <row r="623" spans="1:20" ht="60" hidden="1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7">
        <f t="shared" si="54"/>
        <v>42528.987696759257</v>
      </c>
      <c r="K623">
        <v>1465342937</v>
      </c>
      <c r="L623" s="7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56"/>
        <v>1.04</v>
      </c>
      <c r="R623" s="12">
        <f t="shared" si="57"/>
        <v>87</v>
      </c>
      <c r="S623" t="s">
        <v>8319</v>
      </c>
      <c r="T623" t="s">
        <v>8320</v>
      </c>
    </row>
    <row r="624" spans="1:20" ht="60" hidden="1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7">
        <f t="shared" si="54"/>
        <v>42532.774745370371</v>
      </c>
      <c r="K624">
        <v>1465670138</v>
      </c>
      <c r="L624" s="7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56"/>
        <v>5.68</v>
      </c>
      <c r="R624" s="12">
        <f t="shared" si="57"/>
        <v>37.89</v>
      </c>
      <c r="S624" t="s">
        <v>8319</v>
      </c>
      <c r="T624" t="s">
        <v>8320</v>
      </c>
    </row>
    <row r="625" spans="1:20" ht="60" hidden="1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7">
        <f t="shared" si="54"/>
        <v>42122.009224537032</v>
      </c>
      <c r="K625">
        <v>1430179997</v>
      </c>
      <c r="L625" s="7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56"/>
        <v>0</v>
      </c>
      <c r="R625" s="12" t="str">
        <f t="shared" si="57"/>
        <v>No pledges</v>
      </c>
      <c r="S625" t="s">
        <v>8319</v>
      </c>
      <c r="T625" t="s">
        <v>8320</v>
      </c>
    </row>
    <row r="626" spans="1:20" ht="45" hidden="1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7">
        <f t="shared" si="54"/>
        <v>42108.988900462966</v>
      </c>
      <c r="K626">
        <v>1429055041</v>
      </c>
      <c r="L626" s="7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56"/>
        <v>0</v>
      </c>
      <c r="R626" s="12" t="str">
        <f t="shared" si="57"/>
        <v>No pledges</v>
      </c>
      <c r="S626" t="s">
        <v>8319</v>
      </c>
      <c r="T626" t="s">
        <v>8320</v>
      </c>
    </row>
    <row r="627" spans="1:20" ht="60" hidden="1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7">
        <f t="shared" si="54"/>
        <v>42790.895567129628</v>
      </c>
      <c r="K627">
        <v>1487971777</v>
      </c>
      <c r="L627" s="7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>
        <f t="shared" si="56"/>
        <v>0</v>
      </c>
      <c r="R627" s="12" t="str">
        <f t="shared" si="57"/>
        <v>No pledges</v>
      </c>
      <c r="S627" t="s">
        <v>8319</v>
      </c>
      <c r="T627" t="s">
        <v>8320</v>
      </c>
    </row>
    <row r="628" spans="1:20" ht="60" hidden="1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7">
        <f t="shared" si="54"/>
        <v>42198.559479166666</v>
      </c>
      <c r="K628">
        <v>1436793939</v>
      </c>
      <c r="L628" s="7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>
        <f t="shared" si="56"/>
        <v>17.38</v>
      </c>
      <c r="R628" s="12">
        <f t="shared" si="57"/>
        <v>111.41</v>
      </c>
      <c r="S628" t="s">
        <v>8319</v>
      </c>
      <c r="T628" t="s">
        <v>8320</v>
      </c>
    </row>
    <row r="629" spans="1:20" ht="60" hidden="1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7">
        <f t="shared" si="54"/>
        <v>42384.306840277779</v>
      </c>
      <c r="K629">
        <v>1452842511</v>
      </c>
      <c r="L629" s="7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>
        <f t="shared" si="56"/>
        <v>0.02</v>
      </c>
      <c r="R629" s="12">
        <f t="shared" si="57"/>
        <v>90</v>
      </c>
      <c r="S629" t="s">
        <v>8319</v>
      </c>
      <c r="T629" t="s">
        <v>8320</v>
      </c>
    </row>
    <row r="630" spans="1:20" ht="45" hidden="1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7">
        <f t="shared" si="54"/>
        <v>41803.692789351851</v>
      </c>
      <c r="K630">
        <v>1402677457</v>
      </c>
      <c r="L630" s="7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56"/>
        <v>0</v>
      </c>
      <c r="R630" s="12" t="str">
        <f t="shared" si="57"/>
        <v>No pledges</v>
      </c>
      <c r="S630" t="s">
        <v>8319</v>
      </c>
      <c r="T630" t="s">
        <v>8320</v>
      </c>
    </row>
    <row r="631" spans="1:20" ht="60" hidden="1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7">
        <f t="shared" si="54"/>
        <v>42474.637824074074</v>
      </c>
      <c r="K631">
        <v>1460647108</v>
      </c>
      <c r="L631" s="7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56"/>
        <v>0.18</v>
      </c>
      <c r="R631" s="12">
        <f t="shared" si="57"/>
        <v>116.67</v>
      </c>
      <c r="S631" t="s">
        <v>8319</v>
      </c>
      <c r="T631" t="s">
        <v>8320</v>
      </c>
    </row>
    <row r="632" spans="1:20" ht="60" hidden="1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7">
        <f t="shared" si="54"/>
        <v>42223.619456018518</v>
      </c>
      <c r="K632">
        <v>1438959121</v>
      </c>
      <c r="L632" s="7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>
        <f t="shared" si="56"/>
        <v>0.08</v>
      </c>
      <c r="R632" s="12">
        <f t="shared" si="57"/>
        <v>10</v>
      </c>
      <c r="S632" t="s">
        <v>8319</v>
      </c>
      <c r="T632" t="s">
        <v>8320</v>
      </c>
    </row>
    <row r="633" spans="1:20" ht="45" hidden="1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7">
        <f t="shared" si="54"/>
        <v>42489.772326388891</v>
      </c>
      <c r="K633">
        <v>1461954729</v>
      </c>
      <c r="L633" s="7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56"/>
        <v>1.38</v>
      </c>
      <c r="R633" s="12">
        <f t="shared" si="57"/>
        <v>76.67</v>
      </c>
      <c r="S633" t="s">
        <v>8319</v>
      </c>
      <c r="T633" t="s">
        <v>8320</v>
      </c>
    </row>
    <row r="634" spans="1:20" ht="45" hidden="1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7">
        <f t="shared" si="54"/>
        <v>42303.659317129626</v>
      </c>
      <c r="K634">
        <v>1445874565</v>
      </c>
      <c r="L634" s="7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>
        <f t="shared" si="56"/>
        <v>0</v>
      </c>
      <c r="R634" s="12" t="str">
        <f t="shared" si="57"/>
        <v>No pledges</v>
      </c>
      <c r="S634" t="s">
        <v>8319</v>
      </c>
      <c r="T634" t="s">
        <v>8320</v>
      </c>
    </row>
    <row r="635" spans="1:20" ht="45" hidden="1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7">
        <f t="shared" si="54"/>
        <v>42507.29932870371</v>
      </c>
      <c r="K635">
        <v>1463469062</v>
      </c>
      <c r="L635" s="7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>
        <f t="shared" si="56"/>
        <v>12.45</v>
      </c>
      <c r="R635" s="12">
        <f t="shared" si="57"/>
        <v>49.8</v>
      </c>
      <c r="S635" t="s">
        <v>8319</v>
      </c>
      <c r="T635" t="s">
        <v>8320</v>
      </c>
    </row>
    <row r="636" spans="1:20" ht="45" hidden="1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7">
        <f t="shared" si="54"/>
        <v>42031.928576388891</v>
      </c>
      <c r="K636">
        <v>1422397029</v>
      </c>
      <c r="L636" s="7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56"/>
        <v>0.02</v>
      </c>
      <c r="R636" s="12">
        <f t="shared" si="57"/>
        <v>1</v>
      </c>
      <c r="S636" t="s">
        <v>8319</v>
      </c>
      <c r="T636" t="s">
        <v>8320</v>
      </c>
    </row>
    <row r="637" spans="1:20" ht="30" hidden="1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7">
        <f t="shared" si="54"/>
        <v>42076.092152777783</v>
      </c>
      <c r="K637">
        <v>1426212762</v>
      </c>
      <c r="L637" s="7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56"/>
        <v>0.01</v>
      </c>
      <c r="R637" s="12">
        <f t="shared" si="57"/>
        <v>2</v>
      </c>
      <c r="S637" t="s">
        <v>8319</v>
      </c>
      <c r="T637" t="s">
        <v>8320</v>
      </c>
    </row>
    <row r="638" spans="1:20" ht="15" customHeight="1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7">
        <f>(((I638/60)/60)/24)+DATE(1970,1,1)</f>
        <v>42161.44930555555</v>
      </c>
      <c r="K638">
        <v>1430996150</v>
      </c>
      <c r="L638" s="7">
        <f>(((K638/60)/60)/24)+DATE(1970,1,1)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56"/>
        <v>0.2</v>
      </c>
      <c r="R638" s="12">
        <f t="shared" si="57"/>
        <v>4</v>
      </c>
      <c r="S638" t="s">
        <v>8319</v>
      </c>
      <c r="T638" t="s">
        <v>8320</v>
      </c>
    </row>
    <row r="639" spans="1:20" ht="60" hidden="1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7">
        <f t="shared" si="54"/>
        <v>42762.962013888886</v>
      </c>
      <c r="K639">
        <v>1485558318</v>
      </c>
      <c r="L639" s="7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>
        <f t="shared" si="56"/>
        <v>0</v>
      </c>
      <c r="R639" s="12" t="str">
        <f t="shared" si="57"/>
        <v>No pledges</v>
      </c>
      <c r="S639" t="s">
        <v>8319</v>
      </c>
      <c r="T639" t="s">
        <v>8320</v>
      </c>
    </row>
    <row r="640" spans="1:20" hidden="1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7">
        <f t="shared" si="54"/>
        <v>42759.593310185184</v>
      </c>
      <c r="K640">
        <v>1485267262</v>
      </c>
      <c r="L640" s="7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>
        <f t="shared" si="56"/>
        <v>0.01</v>
      </c>
      <c r="R640" s="12">
        <f t="shared" si="57"/>
        <v>3</v>
      </c>
      <c r="S640" t="s">
        <v>8319</v>
      </c>
      <c r="T640" t="s">
        <v>8320</v>
      </c>
    </row>
    <row r="641" spans="1:20" ht="30" hidden="1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7">
        <f t="shared" si="54"/>
        <v>41865.583275462966</v>
      </c>
      <c r="K641">
        <v>1408024795</v>
      </c>
      <c r="L641" s="7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56"/>
        <v>0</v>
      </c>
      <c r="R641" s="12">
        <f t="shared" si="57"/>
        <v>1</v>
      </c>
      <c r="S641" t="s">
        <v>8319</v>
      </c>
      <c r="T641" t="s">
        <v>8320</v>
      </c>
    </row>
    <row r="642" spans="1:20" ht="60" hidden="1">
      <c r="A642">
        <v>640</v>
      </c>
      <c r="B642" s="2" t="s">
        <v>641</v>
      </c>
      <c r="C642" s="2" t="s">
        <v>4750</v>
      </c>
      <c r="D642">
        <v>999</v>
      </c>
      <c r="E642">
        <v>2065</v>
      </c>
      <c r="F642" t="s">
        <v>8219</v>
      </c>
      <c r="G642" t="s">
        <v>8224</v>
      </c>
      <c r="H642" t="s">
        <v>8246</v>
      </c>
      <c r="I642">
        <v>1400467759</v>
      </c>
      <c r="J642" s="7">
        <f t="shared" ref="J642:J705" si="58">(((K642/60)/60)/24)+DATE(1970,1,1)</f>
        <v>41755.117581018516</v>
      </c>
      <c r="K642">
        <v>1398480559</v>
      </c>
      <c r="L642" s="7">
        <f t="shared" ref="L642:L705" si="59">(((I642/60)/60)/24)+DATE(1970,1,1)</f>
        <v>41778.117581018516</v>
      </c>
      <c r="M642" t="b">
        <v>0</v>
      </c>
      <c r="N642">
        <v>48</v>
      </c>
      <c r="O642" t="b">
        <v>1</v>
      </c>
      <c r="P642" t="s">
        <v>8269</v>
      </c>
      <c r="Q642">
        <f t="shared" ref="Q642:Q705" si="60">ROUND(E642/D642*100,2)</f>
        <v>206.71</v>
      </c>
      <c r="R642" s="12">
        <f t="shared" ref="R642:R705" si="61">IFERROR(ROUND(IFERROR(E642/N642,""),2),"No pledges")</f>
        <v>43.02</v>
      </c>
      <c r="S642" t="s">
        <v>8310</v>
      </c>
      <c r="T642" t="s">
        <v>8315</v>
      </c>
    </row>
    <row r="643" spans="1:20" ht="60" hidden="1">
      <c r="A643">
        <v>641</v>
      </c>
      <c r="B643" s="2" t="s">
        <v>642</v>
      </c>
      <c r="C643" s="2" t="s">
        <v>4751</v>
      </c>
      <c r="D643">
        <v>999</v>
      </c>
      <c r="E643">
        <v>1047</v>
      </c>
      <c r="F643" t="s">
        <v>8219</v>
      </c>
      <c r="G643" t="s">
        <v>8224</v>
      </c>
      <c r="H643" t="s">
        <v>8246</v>
      </c>
      <c r="I643">
        <v>1333921508</v>
      </c>
      <c r="J643" s="7">
        <f t="shared" si="58"/>
        <v>40977.948009259257</v>
      </c>
      <c r="K643">
        <v>1331333108</v>
      </c>
      <c r="L643" s="7">
        <f t="shared" si="59"/>
        <v>41007.906342592592</v>
      </c>
      <c r="M643" t="b">
        <v>0</v>
      </c>
      <c r="N643">
        <v>32</v>
      </c>
      <c r="O643" t="b">
        <v>1</v>
      </c>
      <c r="P643" t="s">
        <v>8279</v>
      </c>
      <c r="Q643">
        <f t="shared" si="60"/>
        <v>104.8</v>
      </c>
      <c r="R643" s="12">
        <f t="shared" si="61"/>
        <v>32.72</v>
      </c>
      <c r="S643" t="s">
        <v>8325</v>
      </c>
      <c r="T643" t="s">
        <v>8329</v>
      </c>
    </row>
    <row r="644" spans="1:20" ht="15" customHeight="1">
      <c r="A644">
        <v>642</v>
      </c>
      <c r="B644" s="2" t="s">
        <v>643</v>
      </c>
      <c r="C644" s="2" t="s">
        <v>4752</v>
      </c>
      <c r="D644">
        <v>4000</v>
      </c>
      <c r="E644">
        <v>105881</v>
      </c>
      <c r="F644" t="s">
        <v>8219</v>
      </c>
      <c r="G644" t="s">
        <v>8224</v>
      </c>
      <c r="H644" t="s">
        <v>8246</v>
      </c>
      <c r="I644">
        <v>1393005600</v>
      </c>
      <c r="J644" s="7">
        <f t="shared" ref="J644:J661" si="62">(((I644/60)/60)/24)+DATE(1970,1,1)</f>
        <v>41691.75</v>
      </c>
      <c r="K644">
        <v>1390323617</v>
      </c>
      <c r="L644" s="7">
        <f t="shared" ref="L644:L661" si="63">(((K644/60)/60)/24)+DATE(1970,1,1)</f>
        <v>41660.708530092597</v>
      </c>
      <c r="M644" t="b">
        <v>0</v>
      </c>
      <c r="N644">
        <v>1980</v>
      </c>
      <c r="O644" t="b">
        <v>1</v>
      </c>
      <c r="P644" t="s">
        <v>8297</v>
      </c>
      <c r="Q644">
        <f>ROUND(E644/D644*100,2)</f>
        <v>2647.03</v>
      </c>
      <c r="R644" s="12">
        <f>IFERROR(ROUND(IFERROR(E644/N644,""),2),"No pledges")</f>
        <v>53.48</v>
      </c>
      <c r="S644" t="s">
        <v>8333</v>
      </c>
      <c r="T644" t="s">
        <v>8351</v>
      </c>
    </row>
    <row r="645" spans="1:20" ht="15" customHeight="1">
      <c r="A645">
        <v>643</v>
      </c>
      <c r="B645" s="2" t="s">
        <v>644</v>
      </c>
      <c r="C645" s="2" t="s">
        <v>4753</v>
      </c>
      <c r="D645">
        <v>2500</v>
      </c>
      <c r="E645">
        <v>30303.24</v>
      </c>
      <c r="F645" t="s">
        <v>8219</v>
      </c>
      <c r="G645" t="s">
        <v>8224</v>
      </c>
      <c r="H645" t="s">
        <v>8246</v>
      </c>
      <c r="I645">
        <v>1372136400</v>
      </c>
      <c r="J645" s="7">
        <f t="shared" si="62"/>
        <v>41450.208333333336</v>
      </c>
      <c r="K645">
        <v>1369864301</v>
      </c>
      <c r="L645" s="7">
        <f t="shared" si="63"/>
        <v>41423.910891203705</v>
      </c>
      <c r="M645" t="b">
        <v>0</v>
      </c>
      <c r="N645">
        <v>1113</v>
      </c>
      <c r="O645" t="b">
        <v>1</v>
      </c>
      <c r="P645" t="s">
        <v>8297</v>
      </c>
      <c r="Q645">
        <f>ROUND(E645/D645*100,2)</f>
        <v>1212.1300000000001</v>
      </c>
      <c r="R645" s="12">
        <f>IFERROR(ROUND(IFERROR(E645/N645,""),2),"No pledges")</f>
        <v>27.23</v>
      </c>
      <c r="S645" t="s">
        <v>8333</v>
      </c>
      <c r="T645" t="s">
        <v>8351</v>
      </c>
    </row>
    <row r="646" spans="1:20" ht="15" customHeight="1">
      <c r="A646">
        <v>644</v>
      </c>
      <c r="B646" s="2" t="s">
        <v>645</v>
      </c>
      <c r="C646" s="2" t="s">
        <v>4754</v>
      </c>
      <c r="D646">
        <v>2468</v>
      </c>
      <c r="E646">
        <v>7326.88</v>
      </c>
      <c r="F646" t="s">
        <v>8219</v>
      </c>
      <c r="G646" t="s">
        <v>8225</v>
      </c>
      <c r="H646" t="s">
        <v>8247</v>
      </c>
      <c r="I646">
        <v>1439625059</v>
      </c>
      <c r="J646" s="7">
        <f t="shared" si="62"/>
        <v>42231.32707175926</v>
      </c>
      <c r="K646">
        <v>1436860259</v>
      </c>
      <c r="L646" s="7">
        <f t="shared" si="63"/>
        <v>42199.32707175926</v>
      </c>
      <c r="M646" t="b">
        <v>0</v>
      </c>
      <c r="N646">
        <v>1019</v>
      </c>
      <c r="O646" t="b">
        <v>1</v>
      </c>
      <c r="P646" t="s">
        <v>8295</v>
      </c>
      <c r="Q646">
        <f>ROUND(E646/D646*100,2)</f>
        <v>296.88</v>
      </c>
      <c r="R646" s="12">
        <f>IFERROR(ROUND(IFERROR(E646/N646,""),2),"No pledges")</f>
        <v>7.19</v>
      </c>
      <c r="S646" t="s">
        <v>8319</v>
      </c>
      <c r="T646" t="s">
        <v>8349</v>
      </c>
    </row>
    <row r="647" spans="1:20" ht="15" customHeight="1">
      <c r="A647">
        <v>645</v>
      </c>
      <c r="B647" s="2" t="s">
        <v>646</v>
      </c>
      <c r="C647" s="2" t="s">
        <v>4755</v>
      </c>
      <c r="D647">
        <v>1000</v>
      </c>
      <c r="E647">
        <v>13566</v>
      </c>
      <c r="F647" t="s">
        <v>8219</v>
      </c>
      <c r="G647" t="s">
        <v>8224</v>
      </c>
      <c r="H647" t="s">
        <v>8246</v>
      </c>
      <c r="I647">
        <v>1449506836</v>
      </c>
      <c r="J647" s="7">
        <f t="shared" si="62"/>
        <v>42345.699490740735</v>
      </c>
      <c r="K647">
        <v>1446914836</v>
      </c>
      <c r="L647" s="7">
        <f t="shared" si="63"/>
        <v>42315.699490740735</v>
      </c>
      <c r="M647" t="b">
        <v>0</v>
      </c>
      <c r="N647">
        <v>944</v>
      </c>
      <c r="O647" t="b">
        <v>1</v>
      </c>
      <c r="P647" t="s">
        <v>8297</v>
      </c>
      <c r="Q647">
        <f>ROUND(E647/D647*100,2)</f>
        <v>1356.6</v>
      </c>
      <c r="R647" s="12">
        <f>IFERROR(ROUND(IFERROR(E647/N647,""),2),"No pledges")</f>
        <v>14.37</v>
      </c>
      <c r="S647" t="s">
        <v>8333</v>
      </c>
      <c r="T647" t="s">
        <v>8351</v>
      </c>
    </row>
    <row r="648" spans="1:20" ht="15" customHeight="1">
      <c r="A648">
        <v>646</v>
      </c>
      <c r="B648" s="2" t="s">
        <v>647</v>
      </c>
      <c r="C648" s="2" t="s">
        <v>4756</v>
      </c>
      <c r="D648">
        <v>2500</v>
      </c>
      <c r="E648">
        <v>45041</v>
      </c>
      <c r="F648" t="s">
        <v>8219</v>
      </c>
      <c r="G648" t="s">
        <v>8224</v>
      </c>
      <c r="H648" t="s">
        <v>8246</v>
      </c>
      <c r="I648">
        <v>1488862800</v>
      </c>
      <c r="J648" s="7">
        <f t="shared" si="62"/>
        <v>42801.208333333328</v>
      </c>
      <c r="K648">
        <v>1486745663</v>
      </c>
      <c r="L648" s="7">
        <f t="shared" si="63"/>
        <v>42776.704432870371</v>
      </c>
      <c r="M648" t="b">
        <v>0</v>
      </c>
      <c r="N648">
        <v>902</v>
      </c>
      <c r="O648" t="b">
        <v>1</v>
      </c>
      <c r="P648" t="s">
        <v>8297</v>
      </c>
      <c r="Q648">
        <f>ROUND(E648/D648*100,2)</f>
        <v>1801.64</v>
      </c>
      <c r="R648" s="12">
        <f>IFERROR(ROUND(IFERROR(E648/N648,""),2),"No pledges")</f>
        <v>49.93</v>
      </c>
      <c r="S648" t="s">
        <v>8333</v>
      </c>
      <c r="T648" t="s">
        <v>8351</v>
      </c>
    </row>
    <row r="649" spans="1:20" ht="15" customHeight="1">
      <c r="A649">
        <v>647</v>
      </c>
      <c r="B649" s="2" t="s">
        <v>648</v>
      </c>
      <c r="C649" s="2" t="s">
        <v>4757</v>
      </c>
      <c r="D649">
        <v>4000</v>
      </c>
      <c r="E649">
        <v>28167.25</v>
      </c>
      <c r="F649" t="s">
        <v>8219</v>
      </c>
      <c r="G649" t="s">
        <v>8224</v>
      </c>
      <c r="H649" t="s">
        <v>8246</v>
      </c>
      <c r="I649">
        <v>1351801368</v>
      </c>
      <c r="J649" s="7">
        <f t="shared" si="62"/>
        <v>41214.849166666667</v>
      </c>
      <c r="K649">
        <v>1349209368</v>
      </c>
      <c r="L649" s="7">
        <f t="shared" si="63"/>
        <v>41184.849166666667</v>
      </c>
      <c r="M649" t="b">
        <v>0</v>
      </c>
      <c r="N649">
        <v>721</v>
      </c>
      <c r="O649" t="b">
        <v>1</v>
      </c>
      <c r="P649" t="s">
        <v>8280</v>
      </c>
      <c r="Q649">
        <f>ROUND(E649/D649*100,2)</f>
        <v>704.18</v>
      </c>
      <c r="R649" s="12">
        <f>IFERROR(ROUND(IFERROR(E649/N649,""),2),"No pledges")</f>
        <v>39.07</v>
      </c>
      <c r="S649" t="s">
        <v>8325</v>
      </c>
      <c r="T649" t="s">
        <v>8330</v>
      </c>
    </row>
    <row r="650" spans="1:20" ht="15" customHeight="1">
      <c r="A650">
        <v>648</v>
      </c>
      <c r="B650" s="2" t="s">
        <v>649</v>
      </c>
      <c r="C650" s="2" t="s">
        <v>4758</v>
      </c>
      <c r="D650">
        <v>2800</v>
      </c>
      <c r="E650">
        <v>15039</v>
      </c>
      <c r="F650" t="s">
        <v>8219</v>
      </c>
      <c r="G650" t="s">
        <v>8224</v>
      </c>
      <c r="H650" t="s">
        <v>8246</v>
      </c>
      <c r="I650">
        <v>1454338123</v>
      </c>
      <c r="J650" s="7">
        <f t="shared" si="62"/>
        <v>42401.617164351846</v>
      </c>
      <c r="K650">
        <v>1451746123</v>
      </c>
      <c r="L650" s="7">
        <f t="shared" si="63"/>
        <v>42371.617164351846</v>
      </c>
      <c r="M650" t="b">
        <v>0</v>
      </c>
      <c r="N650">
        <v>680</v>
      </c>
      <c r="O650" t="b">
        <v>1</v>
      </c>
      <c r="P650" t="s">
        <v>8297</v>
      </c>
      <c r="Q650">
        <f>ROUND(E650/D650*100,2)</f>
        <v>537.11</v>
      </c>
      <c r="R650" s="12">
        <f>IFERROR(ROUND(IFERROR(E650/N650,""),2),"No pledges")</f>
        <v>22.12</v>
      </c>
      <c r="S650" t="s">
        <v>8333</v>
      </c>
      <c r="T650" t="s">
        <v>8351</v>
      </c>
    </row>
    <row r="651" spans="1:20" ht="15" customHeight="1">
      <c r="A651">
        <v>649</v>
      </c>
      <c r="B651" s="2" t="s">
        <v>650</v>
      </c>
      <c r="C651" s="2" t="s">
        <v>4759</v>
      </c>
      <c r="D651">
        <v>3000</v>
      </c>
      <c r="E651">
        <v>10554.11</v>
      </c>
      <c r="F651" t="s">
        <v>8219</v>
      </c>
      <c r="G651" t="s">
        <v>8224</v>
      </c>
      <c r="H651" t="s">
        <v>8246</v>
      </c>
      <c r="I651">
        <v>1445054400</v>
      </c>
      <c r="J651" s="7">
        <f t="shared" si="62"/>
        <v>42294.166666666672</v>
      </c>
      <c r="K651">
        <v>1443074571</v>
      </c>
      <c r="L651" s="7">
        <f t="shared" si="63"/>
        <v>42271.251979166671</v>
      </c>
      <c r="M651" t="b">
        <v>1</v>
      </c>
      <c r="N651">
        <v>478</v>
      </c>
      <c r="O651" t="b">
        <v>1</v>
      </c>
      <c r="P651" t="s">
        <v>8280</v>
      </c>
      <c r="Q651">
        <f>ROUND(E651/D651*100,2)</f>
        <v>351.8</v>
      </c>
      <c r="R651" s="12">
        <f>IFERROR(ROUND(IFERROR(E651/N651,""),2),"No pledges")</f>
        <v>22.08</v>
      </c>
      <c r="S651" t="s">
        <v>8325</v>
      </c>
      <c r="T651" t="s">
        <v>8330</v>
      </c>
    </row>
    <row r="652" spans="1:20" ht="15" customHeight="1">
      <c r="A652">
        <v>650</v>
      </c>
      <c r="B652" s="2" t="s">
        <v>651</v>
      </c>
      <c r="C652" s="2" t="s">
        <v>4760</v>
      </c>
      <c r="D652">
        <v>4000</v>
      </c>
      <c r="E652">
        <v>13864</v>
      </c>
      <c r="F652" t="s">
        <v>8219</v>
      </c>
      <c r="G652" t="s">
        <v>8225</v>
      </c>
      <c r="H652" t="s">
        <v>8247</v>
      </c>
      <c r="I652">
        <v>1373751325</v>
      </c>
      <c r="J652" s="7">
        <f t="shared" si="62"/>
        <v>41468.899594907409</v>
      </c>
      <c r="K652">
        <v>1371159325</v>
      </c>
      <c r="L652" s="7">
        <f t="shared" si="63"/>
        <v>41438.899594907409</v>
      </c>
      <c r="M652" t="b">
        <v>1</v>
      </c>
      <c r="N652">
        <v>473</v>
      </c>
      <c r="O652" t="b">
        <v>1</v>
      </c>
      <c r="P652" t="s">
        <v>8295</v>
      </c>
      <c r="Q652">
        <f>ROUND(E652/D652*100,2)</f>
        <v>346.6</v>
      </c>
      <c r="R652" s="12">
        <f>IFERROR(ROUND(IFERROR(E652/N652,""),2),"No pledges")</f>
        <v>29.31</v>
      </c>
      <c r="S652" t="s">
        <v>8319</v>
      </c>
      <c r="T652" t="s">
        <v>8349</v>
      </c>
    </row>
    <row r="653" spans="1:20" ht="15" customHeight="1">
      <c r="A653">
        <v>651</v>
      </c>
      <c r="B653" s="2" t="s">
        <v>652</v>
      </c>
      <c r="C653" s="2" t="s">
        <v>4761</v>
      </c>
      <c r="D653">
        <v>2560</v>
      </c>
      <c r="E653">
        <v>4308</v>
      </c>
      <c r="F653" t="s">
        <v>8219</v>
      </c>
      <c r="G653" t="s">
        <v>8225</v>
      </c>
      <c r="H653" t="s">
        <v>8247</v>
      </c>
      <c r="I653">
        <v>1425326400</v>
      </c>
      <c r="J653" s="7">
        <f t="shared" si="62"/>
        <v>42065.833333333328</v>
      </c>
      <c r="K653">
        <v>1421916830</v>
      </c>
      <c r="L653" s="7">
        <f t="shared" si="63"/>
        <v>42026.370717592596</v>
      </c>
      <c r="M653" t="b">
        <v>0</v>
      </c>
      <c r="N653">
        <v>410</v>
      </c>
      <c r="O653" t="b">
        <v>1</v>
      </c>
      <c r="P653" t="s">
        <v>8295</v>
      </c>
      <c r="Q653">
        <f>ROUND(E653/D653*100,2)</f>
        <v>168.28</v>
      </c>
      <c r="R653" s="12">
        <f>IFERROR(ROUND(IFERROR(E653/N653,""),2),"No pledges")</f>
        <v>10.51</v>
      </c>
      <c r="S653" t="s">
        <v>8319</v>
      </c>
      <c r="T653" t="s">
        <v>8349</v>
      </c>
    </row>
    <row r="654" spans="1:20" ht="15" customHeight="1">
      <c r="A654">
        <v>652</v>
      </c>
      <c r="B654" s="2" t="s">
        <v>653</v>
      </c>
      <c r="C654" s="2" t="s">
        <v>4762</v>
      </c>
      <c r="D654">
        <v>2500</v>
      </c>
      <c r="E654">
        <v>8301</v>
      </c>
      <c r="F654" t="s">
        <v>8219</v>
      </c>
      <c r="G654" t="s">
        <v>8225</v>
      </c>
      <c r="H654" t="s">
        <v>8247</v>
      </c>
      <c r="I654">
        <v>1450051200</v>
      </c>
      <c r="J654" s="7">
        <f t="shared" si="62"/>
        <v>42352</v>
      </c>
      <c r="K654">
        <v>1448269539</v>
      </c>
      <c r="L654" s="7">
        <f t="shared" si="63"/>
        <v>42331.378923611104</v>
      </c>
      <c r="M654" t="b">
        <v>0</v>
      </c>
      <c r="N654">
        <v>391</v>
      </c>
      <c r="O654" t="b">
        <v>1</v>
      </c>
      <c r="P654" t="s">
        <v>8297</v>
      </c>
      <c r="Q654">
        <f>ROUND(E654/D654*100,2)</f>
        <v>332.04</v>
      </c>
      <c r="R654" s="12">
        <f>IFERROR(ROUND(IFERROR(E654/N654,""),2),"No pledges")</f>
        <v>21.23</v>
      </c>
      <c r="S654" t="s">
        <v>8333</v>
      </c>
      <c r="T654" t="s">
        <v>8351</v>
      </c>
    </row>
    <row r="655" spans="1:20" ht="15" customHeight="1">
      <c r="A655">
        <v>653</v>
      </c>
      <c r="B655" s="2" t="s">
        <v>654</v>
      </c>
      <c r="C655" s="2" t="s">
        <v>4763</v>
      </c>
      <c r="D655">
        <v>3000</v>
      </c>
      <c r="E655">
        <v>15725</v>
      </c>
      <c r="F655" t="s">
        <v>8219</v>
      </c>
      <c r="G655" t="s">
        <v>8229</v>
      </c>
      <c r="H655" t="s">
        <v>8251</v>
      </c>
      <c r="I655">
        <v>1412285825</v>
      </c>
      <c r="J655" s="7">
        <f t="shared" si="62"/>
        <v>41914.900752314818</v>
      </c>
      <c r="K655">
        <v>1409261825</v>
      </c>
      <c r="L655" s="7">
        <f t="shared" si="63"/>
        <v>41879.900752314818</v>
      </c>
      <c r="M655" t="b">
        <v>0</v>
      </c>
      <c r="N655">
        <v>356</v>
      </c>
      <c r="O655" t="b">
        <v>1</v>
      </c>
      <c r="P655" t="s">
        <v>8297</v>
      </c>
      <c r="Q655">
        <f>ROUND(E655/D655*100,2)</f>
        <v>524.16999999999996</v>
      </c>
      <c r="R655" s="12">
        <f>IFERROR(ROUND(IFERROR(E655/N655,""),2),"No pledges")</f>
        <v>44.17</v>
      </c>
      <c r="S655" t="s">
        <v>8333</v>
      </c>
      <c r="T655" t="s">
        <v>8351</v>
      </c>
    </row>
    <row r="656" spans="1:20" ht="15" customHeight="1">
      <c r="A656">
        <v>654</v>
      </c>
      <c r="B656" s="2" t="s">
        <v>655</v>
      </c>
      <c r="C656" s="2" t="s">
        <v>4764</v>
      </c>
      <c r="D656">
        <v>2500</v>
      </c>
      <c r="E656">
        <v>10680</v>
      </c>
      <c r="F656" t="s">
        <v>8219</v>
      </c>
      <c r="G656" t="s">
        <v>8224</v>
      </c>
      <c r="H656" t="s">
        <v>8246</v>
      </c>
      <c r="I656">
        <v>1478923200</v>
      </c>
      <c r="J656" s="7">
        <f t="shared" si="62"/>
        <v>42686.166666666672</v>
      </c>
      <c r="K656">
        <v>1476184593</v>
      </c>
      <c r="L656" s="7">
        <f t="shared" si="63"/>
        <v>42654.469826388886</v>
      </c>
      <c r="M656" t="b">
        <v>0</v>
      </c>
      <c r="N656">
        <v>337</v>
      </c>
      <c r="O656" t="b">
        <v>1</v>
      </c>
      <c r="P656" t="s">
        <v>8298</v>
      </c>
      <c r="Q656">
        <f>ROUND(E656/D656*100,2)</f>
        <v>427.2</v>
      </c>
      <c r="R656" s="12">
        <f>IFERROR(ROUND(IFERROR(E656/N656,""),2),"No pledges")</f>
        <v>31.69</v>
      </c>
      <c r="S656" t="s">
        <v>8336</v>
      </c>
      <c r="T656" t="s">
        <v>8352</v>
      </c>
    </row>
    <row r="657" spans="1:20" ht="15" customHeight="1">
      <c r="A657">
        <v>655</v>
      </c>
      <c r="B657" s="2" t="s">
        <v>656</v>
      </c>
      <c r="C657" s="2" t="s">
        <v>4765</v>
      </c>
      <c r="D657">
        <v>3500</v>
      </c>
      <c r="E657">
        <v>19557</v>
      </c>
      <c r="F657" t="s">
        <v>8219</v>
      </c>
      <c r="G657" t="s">
        <v>8224</v>
      </c>
      <c r="H657" t="s">
        <v>8246</v>
      </c>
      <c r="I657">
        <v>1486311939</v>
      </c>
      <c r="J657" s="7">
        <f t="shared" si="62"/>
        <v>42771.684479166666</v>
      </c>
      <c r="K657">
        <v>1483719939</v>
      </c>
      <c r="L657" s="7">
        <f t="shared" si="63"/>
        <v>42741.684479166666</v>
      </c>
      <c r="M657" t="b">
        <v>1</v>
      </c>
      <c r="N657">
        <v>335</v>
      </c>
      <c r="O657" t="b">
        <v>1</v>
      </c>
      <c r="P657" t="s">
        <v>8285</v>
      </c>
      <c r="Q657">
        <f>ROUND(E657/D657*100,2)</f>
        <v>558.77</v>
      </c>
      <c r="R657" s="12">
        <f>IFERROR(ROUND(IFERROR(E657/N657,""),2),"No pledges")</f>
        <v>58.38</v>
      </c>
      <c r="S657" t="s">
        <v>8338</v>
      </c>
      <c r="T657" t="s">
        <v>8339</v>
      </c>
    </row>
    <row r="658" spans="1:20" ht="15" customHeight="1">
      <c r="A658">
        <v>656</v>
      </c>
      <c r="B658" s="2" t="s">
        <v>657</v>
      </c>
      <c r="C658" s="2" t="s">
        <v>4766</v>
      </c>
      <c r="D658">
        <v>1800</v>
      </c>
      <c r="E658">
        <v>8807</v>
      </c>
      <c r="F658" t="s">
        <v>8219</v>
      </c>
      <c r="G658" t="s">
        <v>8224</v>
      </c>
      <c r="H658" t="s">
        <v>8246</v>
      </c>
      <c r="I658">
        <v>1486616400</v>
      </c>
      <c r="J658" s="7">
        <f t="shared" si="62"/>
        <v>42775.208333333328</v>
      </c>
      <c r="K658">
        <v>1484037977</v>
      </c>
      <c r="L658" s="7">
        <f t="shared" si="63"/>
        <v>42745.365474537044</v>
      </c>
      <c r="M658" t="b">
        <v>0</v>
      </c>
      <c r="N658">
        <v>279</v>
      </c>
      <c r="O658" t="b">
        <v>1</v>
      </c>
      <c r="P658" t="s">
        <v>8297</v>
      </c>
      <c r="Q658">
        <f>ROUND(E658/D658*100,2)</f>
        <v>489.28</v>
      </c>
      <c r="R658" s="12">
        <f>IFERROR(ROUND(IFERROR(E658/N658,""),2),"No pledges")</f>
        <v>31.57</v>
      </c>
      <c r="S658" t="s">
        <v>8333</v>
      </c>
      <c r="T658" t="s">
        <v>8351</v>
      </c>
    </row>
    <row r="659" spans="1:20" ht="15" customHeight="1">
      <c r="A659">
        <v>657</v>
      </c>
      <c r="B659" s="2" t="s">
        <v>658</v>
      </c>
      <c r="C659" s="2" t="s">
        <v>4767</v>
      </c>
      <c r="D659">
        <v>3000</v>
      </c>
      <c r="E659">
        <v>7445.14</v>
      </c>
      <c r="F659" t="s">
        <v>8219</v>
      </c>
      <c r="G659" t="s">
        <v>8224</v>
      </c>
      <c r="H659" t="s">
        <v>8246</v>
      </c>
      <c r="I659">
        <v>1384557303</v>
      </c>
      <c r="J659" s="7">
        <f t="shared" si="62"/>
        <v>41593.968784722223</v>
      </c>
      <c r="K659">
        <v>1383257703</v>
      </c>
      <c r="L659" s="7">
        <f t="shared" si="63"/>
        <v>41578.927118055559</v>
      </c>
      <c r="M659" t="b">
        <v>1</v>
      </c>
      <c r="N659">
        <v>271</v>
      </c>
      <c r="O659" t="b">
        <v>1</v>
      </c>
      <c r="P659" t="s">
        <v>8295</v>
      </c>
      <c r="Q659">
        <f>ROUND(E659/D659*100,2)</f>
        <v>248.17</v>
      </c>
      <c r="R659" s="12">
        <f>IFERROR(ROUND(IFERROR(E659/N659,""),2),"No pledges")</f>
        <v>27.47</v>
      </c>
      <c r="S659" t="s">
        <v>8319</v>
      </c>
      <c r="T659" t="s">
        <v>8349</v>
      </c>
    </row>
    <row r="660" spans="1:20" ht="15" customHeight="1">
      <c r="A660">
        <v>658</v>
      </c>
      <c r="B660" s="2" t="s">
        <v>659</v>
      </c>
      <c r="C660" s="2" t="s">
        <v>4768</v>
      </c>
      <c r="D660">
        <v>3950</v>
      </c>
      <c r="E660">
        <v>11323</v>
      </c>
      <c r="F660" t="s">
        <v>8219</v>
      </c>
      <c r="G660" t="s">
        <v>8224</v>
      </c>
      <c r="H660" t="s">
        <v>8246</v>
      </c>
      <c r="I660">
        <v>1462661451</v>
      </c>
      <c r="J660" s="7">
        <f t="shared" si="62"/>
        <v>42497.951979166668</v>
      </c>
      <c r="K660">
        <v>1460069451</v>
      </c>
      <c r="L660" s="7">
        <f t="shared" si="63"/>
        <v>42467.951979166668</v>
      </c>
      <c r="M660" t="b">
        <v>0</v>
      </c>
      <c r="N660">
        <v>271</v>
      </c>
      <c r="O660" t="b">
        <v>1</v>
      </c>
      <c r="P660" t="s">
        <v>8297</v>
      </c>
      <c r="Q660">
        <f>ROUND(E660/D660*100,2)</f>
        <v>286.66000000000003</v>
      </c>
      <c r="R660" s="12">
        <f>IFERROR(ROUND(IFERROR(E660/N660,""),2),"No pledges")</f>
        <v>41.78</v>
      </c>
      <c r="S660" t="s">
        <v>8333</v>
      </c>
      <c r="T660" t="s">
        <v>8351</v>
      </c>
    </row>
    <row r="661" spans="1:20" ht="15" customHeight="1">
      <c r="A661">
        <v>659</v>
      </c>
      <c r="B661" s="2" t="s">
        <v>660</v>
      </c>
      <c r="C661" s="2" t="s">
        <v>4769</v>
      </c>
      <c r="D661">
        <v>2000</v>
      </c>
      <c r="E661">
        <v>10843</v>
      </c>
      <c r="F661" t="s">
        <v>8219</v>
      </c>
      <c r="G661" t="s">
        <v>8225</v>
      </c>
      <c r="H661" t="s">
        <v>8247</v>
      </c>
      <c r="I661">
        <v>1436151600</v>
      </c>
      <c r="J661" s="7">
        <f t="shared" si="62"/>
        <v>42191.125</v>
      </c>
      <c r="K661">
        <v>1433775668</v>
      </c>
      <c r="L661" s="7">
        <f t="shared" si="63"/>
        <v>42163.625787037032</v>
      </c>
      <c r="M661" t="b">
        <v>0</v>
      </c>
      <c r="N661">
        <v>263</v>
      </c>
      <c r="O661" t="b">
        <v>1</v>
      </c>
      <c r="P661" t="s">
        <v>8297</v>
      </c>
      <c r="Q661">
        <f>ROUND(E661/D661*100,2)</f>
        <v>542.15</v>
      </c>
      <c r="R661" s="12">
        <f>IFERROR(ROUND(IFERROR(E661/N661,""),2),"No pledges")</f>
        <v>41.23</v>
      </c>
      <c r="S661" t="s">
        <v>8333</v>
      </c>
      <c r="T661" t="s">
        <v>8351</v>
      </c>
    </row>
    <row r="662" spans="1:20" ht="60" hidden="1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7">
        <f>(((K662/60)/60)/24)+DATE(1970,1,1)</f>
        <v>41922.741655092592</v>
      </c>
      <c r="K662">
        <v>1412963279</v>
      </c>
      <c r="L662" s="7">
        <f>(((I662/60)/60)/24)+DATE(1970,1,1)</f>
        <v>41952.783321759263</v>
      </c>
      <c r="M662" t="b">
        <v>0</v>
      </c>
      <c r="N662">
        <v>18</v>
      </c>
      <c r="O662" t="b">
        <v>0</v>
      </c>
      <c r="P662" t="s">
        <v>8273</v>
      </c>
      <c r="Q662">
        <f>ROUND(E662/D662*100,2)</f>
        <v>3.06</v>
      </c>
      <c r="R662" s="12">
        <f>IFERROR(ROUND(IFERROR(E662/N662,""),2),"No pledges")</f>
        <v>84.94</v>
      </c>
      <c r="S662" t="s">
        <v>8319</v>
      </c>
      <c r="T662" t="s">
        <v>8321</v>
      </c>
    </row>
    <row r="663" spans="1:20" ht="45" hidden="1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7">
        <f>(((K663/60)/60)/24)+DATE(1970,1,1)</f>
        <v>42636.645358796297</v>
      </c>
      <c r="K663">
        <v>1474644559</v>
      </c>
      <c r="L663" s="7">
        <f>(((I663/60)/60)/24)+DATE(1970,1,1)</f>
        <v>42666.645358796297</v>
      </c>
      <c r="M663" t="b">
        <v>0</v>
      </c>
      <c r="N663">
        <v>9</v>
      </c>
      <c r="O663" t="b">
        <v>0</v>
      </c>
      <c r="P663" t="s">
        <v>8273</v>
      </c>
      <c r="Q663">
        <f>ROUND(E663/D663*100,2)</f>
        <v>0.95</v>
      </c>
      <c r="R663" s="12">
        <f>IFERROR(ROUND(IFERROR(E663/N663,""),2),"No pledges")</f>
        <v>10.56</v>
      </c>
      <c r="S663" t="s">
        <v>8319</v>
      </c>
      <c r="T663" t="s">
        <v>8321</v>
      </c>
    </row>
    <row r="664" spans="1:20" ht="45" hidden="1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7">
        <f>(((K664/60)/60)/24)+DATE(1970,1,1)</f>
        <v>41990.438043981485</v>
      </c>
      <c r="K664">
        <v>1418812247</v>
      </c>
      <c r="L664" s="7">
        <f>(((I664/60)/60)/24)+DATE(1970,1,1)</f>
        <v>42020.438043981485</v>
      </c>
      <c r="M664" t="b">
        <v>0</v>
      </c>
      <c r="N664">
        <v>4</v>
      </c>
      <c r="O664" t="b">
        <v>0</v>
      </c>
      <c r="P664" t="s">
        <v>8273</v>
      </c>
      <c r="Q664">
        <f>ROUND(E664/D664*100,2)</f>
        <v>0.4</v>
      </c>
      <c r="R664" s="12">
        <f>IFERROR(ROUND(IFERROR(E664/N664,""),2),"No pledges")</f>
        <v>39</v>
      </c>
      <c r="S664" t="s">
        <v>8319</v>
      </c>
      <c r="T664" t="s">
        <v>8321</v>
      </c>
    </row>
    <row r="665" spans="1:20" ht="60" hidden="1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7">
        <f>(((K665/60)/60)/24)+DATE(1970,1,1)</f>
        <v>42173.843240740738</v>
      </c>
      <c r="K665">
        <v>1434658456</v>
      </c>
      <c r="L665" s="7">
        <f>(((I665/60)/60)/24)+DATE(1970,1,1)</f>
        <v>42203.843240740738</v>
      </c>
      <c r="M665" t="b">
        <v>0</v>
      </c>
      <c r="N665">
        <v>7</v>
      </c>
      <c r="O665" t="b">
        <v>0</v>
      </c>
      <c r="P665" t="s">
        <v>8273</v>
      </c>
      <c r="Q665">
        <f>ROUND(E665/D665*100,2)</f>
        <v>0.35</v>
      </c>
      <c r="R665" s="12">
        <f>IFERROR(ROUND(IFERROR(E665/N665,""),2),"No pledges")</f>
        <v>100</v>
      </c>
      <c r="S665" t="s">
        <v>8319</v>
      </c>
      <c r="T665" t="s">
        <v>8321</v>
      </c>
    </row>
    <row r="666" spans="1:20" ht="60" hidden="1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7">
        <f>(((K666/60)/60)/24)+DATE(1970,1,1)</f>
        <v>42077.666377314818</v>
      </c>
      <c r="K666">
        <v>1426348775</v>
      </c>
      <c r="L666" s="7">
        <f>(((I666/60)/60)/24)+DATE(1970,1,1)</f>
        <v>42107.666377314818</v>
      </c>
      <c r="M666" t="b">
        <v>0</v>
      </c>
      <c r="N666">
        <v>29</v>
      </c>
      <c r="O666" t="b">
        <v>0</v>
      </c>
      <c r="P666" t="s">
        <v>8273</v>
      </c>
      <c r="Q666">
        <f>ROUND(E666/D666*100,2)</f>
        <v>7.53</v>
      </c>
      <c r="R666" s="12">
        <f>IFERROR(ROUND(IFERROR(E666/N666,""),2),"No pledges")</f>
        <v>31.17</v>
      </c>
      <c r="S666" t="s">
        <v>8319</v>
      </c>
      <c r="T666" t="s">
        <v>8321</v>
      </c>
    </row>
    <row r="667" spans="1:20" ht="60" hidden="1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7">
        <f>(((K667/60)/60)/24)+DATE(1970,1,1)</f>
        <v>42688.711354166662</v>
      </c>
      <c r="K667">
        <v>1479143061</v>
      </c>
      <c r="L667" s="7">
        <f>(((I667/60)/60)/24)+DATE(1970,1,1)</f>
        <v>42748.711354166662</v>
      </c>
      <c r="M667" t="b">
        <v>0</v>
      </c>
      <c r="N667">
        <v>12</v>
      </c>
      <c r="O667" t="b">
        <v>0</v>
      </c>
      <c r="P667" t="s">
        <v>8273</v>
      </c>
      <c r="Q667">
        <f>ROUND(E667/D667*100,2)</f>
        <v>18.64</v>
      </c>
      <c r="R667" s="12">
        <f>IFERROR(ROUND(IFERROR(E667/N667,""),2),"No pledges")</f>
        <v>155.33000000000001</v>
      </c>
      <c r="S667" t="s">
        <v>8319</v>
      </c>
      <c r="T667" t="s">
        <v>8321</v>
      </c>
    </row>
    <row r="668" spans="1:20" ht="60" hidden="1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7">
        <f>(((K668/60)/60)/24)+DATE(1970,1,1)</f>
        <v>41838.832152777781</v>
      </c>
      <c r="K668">
        <v>1405713498</v>
      </c>
      <c r="L668" s="7">
        <f>(((I668/60)/60)/24)+DATE(1970,1,1)</f>
        <v>41868.832152777781</v>
      </c>
      <c r="M668" t="b">
        <v>0</v>
      </c>
      <c r="N668">
        <v>4</v>
      </c>
      <c r="O668" t="b">
        <v>0</v>
      </c>
      <c r="P668" t="s">
        <v>8273</v>
      </c>
      <c r="Q668">
        <f>ROUND(E668/D668*100,2)</f>
        <v>0</v>
      </c>
      <c r="R668" s="12">
        <f>IFERROR(ROUND(IFERROR(E668/N668,""),2),"No pledges")</f>
        <v>2</v>
      </c>
      <c r="S668" t="s">
        <v>8319</v>
      </c>
      <c r="T668" t="s">
        <v>8321</v>
      </c>
    </row>
    <row r="669" spans="1:20" ht="60" hidden="1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7">
        <f>(((K669/60)/60)/24)+DATE(1970,1,1)</f>
        <v>42632.373414351852</v>
      </c>
      <c r="K669">
        <v>1474275463</v>
      </c>
      <c r="L669" s="7">
        <f>(((I669/60)/60)/24)+DATE(1970,1,1)</f>
        <v>42672.373414351852</v>
      </c>
      <c r="M669" t="b">
        <v>0</v>
      </c>
      <c r="N669">
        <v>28</v>
      </c>
      <c r="O669" t="b">
        <v>0</v>
      </c>
      <c r="P669" t="s">
        <v>8273</v>
      </c>
      <c r="Q669">
        <f>ROUND(E669/D669*100,2)</f>
        <v>10.02</v>
      </c>
      <c r="R669" s="12">
        <f>IFERROR(ROUND(IFERROR(E669/N669,""),2),"No pledges")</f>
        <v>178.93</v>
      </c>
      <c r="S669" t="s">
        <v>8319</v>
      </c>
      <c r="T669" t="s">
        <v>8321</v>
      </c>
    </row>
    <row r="670" spans="1:20" ht="45" hidden="1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7">
        <f>(((K670/60)/60)/24)+DATE(1970,1,1)</f>
        <v>42090.831273148149</v>
      </c>
      <c r="K670">
        <v>1427486222</v>
      </c>
      <c r="L670" s="7">
        <f>(((I670/60)/60)/24)+DATE(1970,1,1)</f>
        <v>42135.831273148149</v>
      </c>
      <c r="M670" t="b">
        <v>0</v>
      </c>
      <c r="N670">
        <v>25</v>
      </c>
      <c r="O670" t="b">
        <v>0</v>
      </c>
      <c r="P670" t="s">
        <v>8273</v>
      </c>
      <c r="Q670">
        <f>ROUND(E670/D670*100,2)</f>
        <v>4.5599999999999996</v>
      </c>
      <c r="R670" s="12">
        <f>IFERROR(ROUND(IFERROR(E670/N670,""),2),"No pledges")</f>
        <v>27.36</v>
      </c>
      <c r="S670" t="s">
        <v>8319</v>
      </c>
      <c r="T670" t="s">
        <v>8321</v>
      </c>
    </row>
    <row r="671" spans="1:20" ht="60" hidden="1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7">
        <f>(((K671/60)/60)/24)+DATE(1970,1,1)</f>
        <v>42527.625671296293</v>
      </c>
      <c r="K671">
        <v>1465225258</v>
      </c>
      <c r="L671" s="7">
        <f>(((I671/60)/60)/24)+DATE(1970,1,1)</f>
        <v>42557.625671296293</v>
      </c>
      <c r="M671" t="b">
        <v>0</v>
      </c>
      <c r="N671">
        <v>28</v>
      </c>
      <c r="O671" t="b">
        <v>0</v>
      </c>
      <c r="P671" t="s">
        <v>8273</v>
      </c>
      <c r="Q671">
        <f>ROUND(E671/D671*100,2)</f>
        <v>21.51</v>
      </c>
      <c r="R671" s="12">
        <f>IFERROR(ROUND(IFERROR(E671/N671,""),2),"No pledges")</f>
        <v>1536.25</v>
      </c>
      <c r="S671" t="s">
        <v>8319</v>
      </c>
      <c r="T671" t="s">
        <v>8321</v>
      </c>
    </row>
    <row r="672" spans="1:20" ht="60" hidden="1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7">
        <f>(((K672/60)/60)/24)+DATE(1970,1,1)</f>
        <v>42506.709722222222</v>
      </c>
      <c r="K672">
        <v>1463418120</v>
      </c>
      <c r="L672" s="7">
        <f>(((I672/60)/60)/24)+DATE(1970,1,1)</f>
        <v>42540.340277777781</v>
      </c>
      <c r="M672" t="b">
        <v>0</v>
      </c>
      <c r="N672">
        <v>310</v>
      </c>
      <c r="O672" t="b">
        <v>0</v>
      </c>
      <c r="P672" t="s">
        <v>8273</v>
      </c>
      <c r="Q672">
        <f>ROUND(E672/D672*100,2)</f>
        <v>29.28</v>
      </c>
      <c r="R672" s="12">
        <f>IFERROR(ROUND(IFERROR(E672/N672,""),2),"No pledges")</f>
        <v>85</v>
      </c>
      <c r="S672" t="s">
        <v>8319</v>
      </c>
      <c r="T672" t="s">
        <v>8321</v>
      </c>
    </row>
    <row r="673" spans="1:20" ht="60" hidden="1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7">
        <f>(((K673/60)/60)/24)+DATE(1970,1,1)</f>
        <v>41984.692731481482</v>
      </c>
      <c r="K673">
        <v>1418315852</v>
      </c>
      <c r="L673" s="7">
        <f>(((I673/60)/60)/24)+DATE(1970,1,1)</f>
        <v>42018.166666666672</v>
      </c>
      <c r="M673" t="b">
        <v>0</v>
      </c>
      <c r="N673">
        <v>15</v>
      </c>
      <c r="O673" t="b">
        <v>0</v>
      </c>
      <c r="P673" t="s">
        <v>8273</v>
      </c>
      <c r="Q673">
        <f>ROUND(E673/D673*100,2)</f>
        <v>39.43</v>
      </c>
      <c r="R673" s="12">
        <f>IFERROR(ROUND(IFERROR(E673/N673,""),2),"No pledges")</f>
        <v>788.53</v>
      </c>
      <c r="S673" t="s">
        <v>8319</v>
      </c>
      <c r="T673" t="s">
        <v>8321</v>
      </c>
    </row>
    <row r="674" spans="1:20" ht="60" hidden="1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7">
        <f>(((K674/60)/60)/24)+DATE(1970,1,1)</f>
        <v>41974.219490740739</v>
      </c>
      <c r="K674">
        <v>1417410964</v>
      </c>
      <c r="L674" s="7">
        <f>(((I674/60)/60)/24)+DATE(1970,1,1)</f>
        <v>42005.207638888889</v>
      </c>
      <c r="M674" t="b">
        <v>0</v>
      </c>
      <c r="N674">
        <v>215</v>
      </c>
      <c r="O674" t="b">
        <v>0</v>
      </c>
      <c r="P674" t="s">
        <v>8273</v>
      </c>
      <c r="Q674">
        <f>ROUND(E674/D674*100,2)</f>
        <v>21.63</v>
      </c>
      <c r="R674" s="12">
        <f>IFERROR(ROUND(IFERROR(E674/N674,""),2),"No pledges")</f>
        <v>50.3</v>
      </c>
      <c r="S674" t="s">
        <v>8319</v>
      </c>
      <c r="T674" t="s">
        <v>8321</v>
      </c>
    </row>
    <row r="675" spans="1:20" ht="60" hidden="1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7">
        <f>(((K675/60)/60)/24)+DATE(1970,1,1)</f>
        <v>41838.840474537035</v>
      </c>
      <c r="K675">
        <v>1405714217</v>
      </c>
      <c r="L675" s="7">
        <f>(((I675/60)/60)/24)+DATE(1970,1,1)</f>
        <v>41883.840474537035</v>
      </c>
      <c r="M675" t="b">
        <v>0</v>
      </c>
      <c r="N675">
        <v>3</v>
      </c>
      <c r="O675" t="b">
        <v>0</v>
      </c>
      <c r="P675" t="s">
        <v>8273</v>
      </c>
      <c r="Q675">
        <f>ROUND(E675/D675*100,2)</f>
        <v>0.21</v>
      </c>
      <c r="R675" s="12">
        <f>IFERROR(ROUND(IFERROR(E675/N675,""),2),"No pledges")</f>
        <v>68.33</v>
      </c>
      <c r="S675" t="s">
        <v>8319</v>
      </c>
      <c r="T675" t="s">
        <v>8321</v>
      </c>
    </row>
    <row r="676" spans="1:20" ht="30" hidden="1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7">
        <f>(((K676/60)/60)/24)+DATE(1970,1,1)</f>
        <v>41803.116053240738</v>
      </c>
      <c r="K676">
        <v>1402627627</v>
      </c>
      <c r="L676" s="7">
        <f>(((I676/60)/60)/24)+DATE(1970,1,1)</f>
        <v>41863.116053240738</v>
      </c>
      <c r="M676" t="b">
        <v>0</v>
      </c>
      <c r="N676">
        <v>2</v>
      </c>
      <c r="O676" t="b">
        <v>0</v>
      </c>
      <c r="P676" t="s">
        <v>8273</v>
      </c>
      <c r="Q676">
        <f>ROUND(E676/D676*100,2)</f>
        <v>0.03</v>
      </c>
      <c r="R676" s="12">
        <f>IFERROR(ROUND(IFERROR(E676/N676,""),2),"No pledges")</f>
        <v>7.5</v>
      </c>
      <c r="S676" t="s">
        <v>8319</v>
      </c>
      <c r="T676" t="s">
        <v>8321</v>
      </c>
    </row>
    <row r="677" spans="1:20" ht="60" hidden="1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7">
        <f>(((K677/60)/60)/24)+DATE(1970,1,1)</f>
        <v>41975.930601851855</v>
      </c>
      <c r="K677">
        <v>1417558804</v>
      </c>
      <c r="L677" s="7">
        <f>(((I677/60)/60)/24)+DATE(1970,1,1)</f>
        <v>42005.290972222225</v>
      </c>
      <c r="M677" t="b">
        <v>0</v>
      </c>
      <c r="N677">
        <v>26</v>
      </c>
      <c r="O677" t="b">
        <v>0</v>
      </c>
      <c r="P677" t="s">
        <v>8273</v>
      </c>
      <c r="Q677">
        <f>ROUND(E677/D677*100,2)</f>
        <v>14.85</v>
      </c>
      <c r="R677" s="12">
        <f>IFERROR(ROUND(IFERROR(E677/N677,""),2),"No pledges")</f>
        <v>34.270000000000003</v>
      </c>
      <c r="S677" t="s">
        <v>8319</v>
      </c>
      <c r="T677" t="s">
        <v>8321</v>
      </c>
    </row>
    <row r="678" spans="1:20" ht="60" hidden="1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7">
        <f>(((K678/60)/60)/24)+DATE(1970,1,1)</f>
        <v>42012.768298611118</v>
      </c>
      <c r="K678">
        <v>1420741581</v>
      </c>
      <c r="L678" s="7">
        <f>(((I678/60)/60)/24)+DATE(1970,1,1)</f>
        <v>42042.768298611118</v>
      </c>
      <c r="M678" t="b">
        <v>0</v>
      </c>
      <c r="N678">
        <v>24</v>
      </c>
      <c r="O678" t="b">
        <v>0</v>
      </c>
      <c r="P678" t="s">
        <v>8273</v>
      </c>
      <c r="Q678">
        <f>ROUND(E678/D678*100,2)</f>
        <v>1.47</v>
      </c>
      <c r="R678" s="12">
        <f>IFERROR(ROUND(IFERROR(E678/N678,""),2),"No pledges")</f>
        <v>61.29</v>
      </c>
      <c r="S678" t="s">
        <v>8319</v>
      </c>
      <c r="T678" t="s">
        <v>8321</v>
      </c>
    </row>
    <row r="679" spans="1:20" ht="75" hidden="1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7">
        <f>(((K679/60)/60)/24)+DATE(1970,1,1)</f>
        <v>42504.403877314813</v>
      </c>
      <c r="K679">
        <v>1463218895</v>
      </c>
      <c r="L679" s="7">
        <f>(((I679/60)/60)/24)+DATE(1970,1,1)</f>
        <v>42549.403877314813</v>
      </c>
      <c r="M679" t="b">
        <v>0</v>
      </c>
      <c r="N679">
        <v>96</v>
      </c>
      <c r="O679" t="b">
        <v>0</v>
      </c>
      <c r="P679" t="s">
        <v>8273</v>
      </c>
      <c r="Q679">
        <f>ROUND(E679/D679*100,2)</f>
        <v>25.58</v>
      </c>
      <c r="R679" s="12">
        <f>IFERROR(ROUND(IFERROR(E679/N679,""),2),"No pledges")</f>
        <v>133.25</v>
      </c>
      <c r="S679" t="s">
        <v>8319</v>
      </c>
      <c r="T679" t="s">
        <v>8321</v>
      </c>
    </row>
    <row r="680" spans="1:20" ht="60" hidden="1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7">
        <f>(((K680/60)/60)/24)+DATE(1970,1,1)</f>
        <v>42481.376597222217</v>
      </c>
      <c r="K680">
        <v>1461229338</v>
      </c>
      <c r="L680" s="7">
        <f>(((I680/60)/60)/24)+DATE(1970,1,1)</f>
        <v>42511.376597222217</v>
      </c>
      <c r="M680" t="b">
        <v>0</v>
      </c>
      <c r="N680">
        <v>17</v>
      </c>
      <c r="O680" t="b">
        <v>0</v>
      </c>
      <c r="P680" t="s">
        <v>8273</v>
      </c>
      <c r="Q680">
        <f>ROUND(E680/D680*100,2)</f>
        <v>3.82</v>
      </c>
      <c r="R680" s="12">
        <f>IFERROR(ROUND(IFERROR(E680/N680,""),2),"No pledges")</f>
        <v>65.180000000000007</v>
      </c>
      <c r="S680" t="s">
        <v>8319</v>
      </c>
      <c r="T680" t="s">
        <v>8321</v>
      </c>
    </row>
    <row r="681" spans="1:20" ht="60" hidden="1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7">
        <f>(((K681/60)/60)/24)+DATE(1970,1,1)</f>
        <v>42556.695706018523</v>
      </c>
      <c r="K681">
        <v>1467736909</v>
      </c>
      <c r="L681" s="7">
        <f>(((I681/60)/60)/24)+DATE(1970,1,1)</f>
        <v>42616.695706018523</v>
      </c>
      <c r="M681" t="b">
        <v>0</v>
      </c>
      <c r="N681">
        <v>94</v>
      </c>
      <c r="O681" t="b">
        <v>0</v>
      </c>
      <c r="P681" t="s">
        <v>8273</v>
      </c>
      <c r="Q681">
        <f>ROUND(E681/D681*100,2)</f>
        <v>15.49</v>
      </c>
      <c r="R681" s="12">
        <f>IFERROR(ROUND(IFERROR(E681/N681,""),2),"No pledges")</f>
        <v>93.9</v>
      </c>
      <c r="S681" t="s">
        <v>8319</v>
      </c>
      <c r="T681" t="s">
        <v>8321</v>
      </c>
    </row>
    <row r="682" spans="1:20" ht="60" hidden="1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7">
        <f>(((K682/60)/60)/24)+DATE(1970,1,1)</f>
        <v>41864.501516203702</v>
      </c>
      <c r="K682">
        <v>1407931331</v>
      </c>
      <c r="L682" s="7">
        <f>(((I682/60)/60)/24)+DATE(1970,1,1)</f>
        <v>41899.501516203702</v>
      </c>
      <c r="M682" t="b">
        <v>0</v>
      </c>
      <c r="N682">
        <v>129</v>
      </c>
      <c r="O682" t="b">
        <v>0</v>
      </c>
      <c r="P682" t="s">
        <v>8273</v>
      </c>
      <c r="Q682">
        <f>ROUND(E682/D682*100,2)</f>
        <v>25.91</v>
      </c>
      <c r="R682" s="12">
        <f>IFERROR(ROUND(IFERROR(E682/N682,""),2),"No pledges")</f>
        <v>150.65</v>
      </c>
      <c r="S682" t="s">
        <v>8319</v>
      </c>
      <c r="T682" t="s">
        <v>8321</v>
      </c>
    </row>
    <row r="683" spans="1:20" ht="15" customHeight="1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7">
        <f>(((I683/60)/60)/24)+DATE(1970,1,1)</f>
        <v>42669.805601851855</v>
      </c>
      <c r="K683">
        <v>1474917604</v>
      </c>
      <c r="L683" s="7">
        <f>(((K683/60)/60)/24)+DATE(1970,1,1)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>ROUND(E683/D683*100,2)</f>
        <v>0.04</v>
      </c>
      <c r="R683" s="12">
        <f>IFERROR(ROUND(IFERROR(E683/N683,""),2),"No pledges")</f>
        <v>1</v>
      </c>
      <c r="S683" t="s">
        <v>8319</v>
      </c>
      <c r="T683" t="s">
        <v>8321</v>
      </c>
    </row>
    <row r="684" spans="1:20" ht="45" hidden="1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7">
        <f>(((K684/60)/60)/24)+DATE(1970,1,1)</f>
        <v>42778.765300925923</v>
      </c>
      <c r="K684">
        <v>1486923722</v>
      </c>
      <c r="L684" s="7">
        <f>(((I684/60)/60)/24)+DATE(1970,1,1)</f>
        <v>42808.723634259266</v>
      </c>
      <c r="M684" t="b">
        <v>0</v>
      </c>
      <c r="N684">
        <v>4</v>
      </c>
      <c r="O684" t="b">
        <v>0</v>
      </c>
      <c r="P684" t="s">
        <v>8273</v>
      </c>
      <c r="Q684">
        <f>ROUND(E684/D684*100,2)</f>
        <v>0.11</v>
      </c>
      <c r="R684" s="12">
        <f>IFERROR(ROUND(IFERROR(E684/N684,""),2),"No pledges")</f>
        <v>13.25</v>
      </c>
      <c r="S684" t="s">
        <v>8319</v>
      </c>
      <c r="T684" t="s">
        <v>8321</v>
      </c>
    </row>
    <row r="685" spans="1:20" ht="60" hidden="1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7">
        <f>(((K685/60)/60)/24)+DATE(1970,1,1)</f>
        <v>42634.900046296301</v>
      </c>
      <c r="K685">
        <v>1474493764</v>
      </c>
      <c r="L685" s="7">
        <f>(((I685/60)/60)/24)+DATE(1970,1,1)</f>
        <v>42674.900046296301</v>
      </c>
      <c r="M685" t="b">
        <v>0</v>
      </c>
      <c r="N685">
        <v>3</v>
      </c>
      <c r="O685" t="b">
        <v>0</v>
      </c>
      <c r="P685" t="s">
        <v>8273</v>
      </c>
      <c r="Q685">
        <f>ROUND(E685/D685*100,2)</f>
        <v>0.85</v>
      </c>
      <c r="R685" s="12">
        <f>IFERROR(ROUND(IFERROR(E685/N685,""),2),"No pledges")</f>
        <v>99.33</v>
      </c>
      <c r="S685" t="s">
        <v>8319</v>
      </c>
      <c r="T685" t="s">
        <v>8321</v>
      </c>
    </row>
    <row r="686" spans="1:20" ht="30" hidden="1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7">
        <f>(((K686/60)/60)/24)+DATE(1970,1,1)</f>
        <v>41809.473275462966</v>
      </c>
      <c r="K686">
        <v>1403176891</v>
      </c>
      <c r="L686" s="7">
        <f>(((I686/60)/60)/24)+DATE(1970,1,1)</f>
        <v>41845.125</v>
      </c>
      <c r="M686" t="b">
        <v>0</v>
      </c>
      <c r="N686">
        <v>135</v>
      </c>
      <c r="O686" t="b">
        <v>0</v>
      </c>
      <c r="P686" t="s">
        <v>8273</v>
      </c>
      <c r="Q686">
        <f>ROUND(E686/D686*100,2)</f>
        <v>7.48</v>
      </c>
      <c r="R686" s="12">
        <f>IFERROR(ROUND(IFERROR(E686/N686,""),2),"No pledges")</f>
        <v>177.39</v>
      </c>
      <c r="S686" t="s">
        <v>8319</v>
      </c>
      <c r="T686" t="s">
        <v>8321</v>
      </c>
    </row>
    <row r="687" spans="1:20" ht="15" customHeight="1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7">
        <f>(((I687/60)/60)/24)+DATE(1970,1,1)</f>
        <v>42016.866574074069</v>
      </c>
      <c r="K687">
        <v>1417207672</v>
      </c>
      <c r="L687" s="7">
        <f>(((K687/60)/60)/24)+DATE(1970,1,1)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>ROUND(E687/D687*100,2)</f>
        <v>27.65</v>
      </c>
      <c r="R687" s="12">
        <f>IFERROR(ROUND(IFERROR(E687/N687,""),2),"No pledges")</f>
        <v>55.3</v>
      </c>
      <c r="S687" t="s">
        <v>8319</v>
      </c>
      <c r="T687" t="s">
        <v>8321</v>
      </c>
    </row>
    <row r="688" spans="1:20" ht="60" hidden="1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7">
        <f>(((K688/60)/60)/24)+DATE(1970,1,1)</f>
        <v>42189.673263888893</v>
      </c>
      <c r="K688">
        <v>1436026170</v>
      </c>
      <c r="L688" s="7">
        <f>(((I688/60)/60)/24)+DATE(1970,1,1)</f>
        <v>42219.673263888893</v>
      </c>
      <c r="M688" t="b">
        <v>0</v>
      </c>
      <c r="N688">
        <v>0</v>
      </c>
      <c r="O688" t="b">
        <v>0</v>
      </c>
      <c r="P688" t="s">
        <v>8273</v>
      </c>
      <c r="Q688">
        <f>ROUND(E688/D688*100,2)</f>
        <v>0</v>
      </c>
      <c r="R688" s="12" t="str">
        <f>IFERROR(ROUND(IFERROR(E688/N688,""),2),"No pledges")</f>
        <v>No pledges</v>
      </c>
      <c r="S688" t="s">
        <v>8319</v>
      </c>
      <c r="T688" t="s">
        <v>8321</v>
      </c>
    </row>
    <row r="689" spans="1:20" ht="60" hidden="1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7">
        <f>(((K689/60)/60)/24)+DATE(1970,1,1)</f>
        <v>42711.750613425931</v>
      </c>
      <c r="K689">
        <v>1481133653</v>
      </c>
      <c r="L689" s="7">
        <f>(((I689/60)/60)/24)+DATE(1970,1,1)</f>
        <v>42771.750613425931</v>
      </c>
      <c r="M689" t="b">
        <v>0</v>
      </c>
      <c r="N689">
        <v>6</v>
      </c>
      <c r="O689" t="b">
        <v>0</v>
      </c>
      <c r="P689" t="s">
        <v>8273</v>
      </c>
      <c r="Q689">
        <f>ROUND(E689/D689*100,2)</f>
        <v>3.55</v>
      </c>
      <c r="R689" s="12">
        <f>IFERROR(ROUND(IFERROR(E689/N689,""),2),"No pledges")</f>
        <v>591.66999999999996</v>
      </c>
      <c r="S689" t="s">
        <v>8319</v>
      </c>
      <c r="T689" t="s">
        <v>8321</v>
      </c>
    </row>
    <row r="690" spans="1:20" ht="60" hidden="1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7">
        <f>(((K690/60)/60)/24)+DATE(1970,1,1)</f>
        <v>42262.104780092588</v>
      </c>
      <c r="K690">
        <v>1442284253</v>
      </c>
      <c r="L690" s="7">
        <f>(((I690/60)/60)/24)+DATE(1970,1,1)</f>
        <v>42292.104780092588</v>
      </c>
      <c r="M690" t="b">
        <v>0</v>
      </c>
      <c r="N690">
        <v>36</v>
      </c>
      <c r="O690" t="b">
        <v>0</v>
      </c>
      <c r="P690" t="s">
        <v>8273</v>
      </c>
      <c r="Q690">
        <f>ROUND(E690/D690*100,2)</f>
        <v>72.989999999999995</v>
      </c>
      <c r="R690" s="12">
        <f>IFERROR(ROUND(IFERROR(E690/N690,""),2),"No pledges")</f>
        <v>405.5</v>
      </c>
      <c r="S690" t="s">
        <v>8319</v>
      </c>
      <c r="T690" t="s">
        <v>8321</v>
      </c>
    </row>
    <row r="691" spans="1:20" ht="60" hidden="1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7">
        <f>(((K691/60)/60)/24)+DATE(1970,1,1)</f>
        <v>42675.66778935185</v>
      </c>
      <c r="K691">
        <v>1478016097</v>
      </c>
      <c r="L691" s="7">
        <f>(((I691/60)/60)/24)+DATE(1970,1,1)</f>
        <v>42712.207638888889</v>
      </c>
      <c r="M691" t="b">
        <v>0</v>
      </c>
      <c r="N691">
        <v>336</v>
      </c>
      <c r="O691" t="b">
        <v>0</v>
      </c>
      <c r="P691" t="s">
        <v>8273</v>
      </c>
      <c r="Q691">
        <f>ROUND(E691/D691*100,2)</f>
        <v>57.65</v>
      </c>
      <c r="R691" s="12">
        <f>IFERROR(ROUND(IFERROR(E691/N691,""),2),"No pledges")</f>
        <v>343.15</v>
      </c>
      <c r="S691" t="s">
        <v>8319</v>
      </c>
      <c r="T691" t="s">
        <v>8321</v>
      </c>
    </row>
    <row r="692" spans="1:20" ht="30" hidden="1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7">
        <f>(((K692/60)/60)/24)+DATE(1970,1,1)</f>
        <v>42579.634733796294</v>
      </c>
      <c r="K692">
        <v>1469718841</v>
      </c>
      <c r="L692" s="7">
        <f>(((I692/60)/60)/24)+DATE(1970,1,1)</f>
        <v>42622.25</v>
      </c>
      <c r="M692" t="b">
        <v>0</v>
      </c>
      <c r="N692">
        <v>34</v>
      </c>
      <c r="O692" t="b">
        <v>0</v>
      </c>
      <c r="P692" t="s">
        <v>8273</v>
      </c>
      <c r="Q692">
        <f>ROUND(E692/D692*100,2)</f>
        <v>12.34</v>
      </c>
      <c r="R692" s="12">
        <f>IFERROR(ROUND(IFERROR(E692/N692,""),2),"No pledges")</f>
        <v>72.59</v>
      </c>
      <c r="S692" t="s">
        <v>8319</v>
      </c>
      <c r="T692" t="s">
        <v>8321</v>
      </c>
    </row>
    <row r="693" spans="1:20" ht="45" hidden="1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7">
        <f>(((K693/60)/60)/24)+DATE(1970,1,1)</f>
        <v>42158.028310185182</v>
      </c>
      <c r="K693">
        <v>1433292046</v>
      </c>
      <c r="L693" s="7">
        <f>(((I693/60)/60)/24)+DATE(1970,1,1)</f>
        <v>42186.028310185182</v>
      </c>
      <c r="M693" t="b">
        <v>0</v>
      </c>
      <c r="N693">
        <v>10</v>
      </c>
      <c r="O693" t="b">
        <v>0</v>
      </c>
      <c r="P693" t="s">
        <v>8273</v>
      </c>
      <c r="Q693">
        <f>ROUND(E693/D693*100,2)</f>
        <v>0.52</v>
      </c>
      <c r="R693" s="12">
        <f>IFERROR(ROUND(IFERROR(E693/N693,""),2),"No pledges")</f>
        <v>26</v>
      </c>
      <c r="S693" t="s">
        <v>8319</v>
      </c>
      <c r="T693" t="s">
        <v>8321</v>
      </c>
    </row>
    <row r="694" spans="1:20" ht="60" hidden="1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7">
        <f>(((K694/60)/60)/24)+DATE(1970,1,1)</f>
        <v>42696.37572916667</v>
      </c>
      <c r="K694">
        <v>1479805263</v>
      </c>
      <c r="L694" s="7">
        <f>(((I694/60)/60)/24)+DATE(1970,1,1)</f>
        <v>42726.37572916667</v>
      </c>
      <c r="M694" t="b">
        <v>0</v>
      </c>
      <c r="N694">
        <v>201</v>
      </c>
      <c r="O694" t="b">
        <v>0</v>
      </c>
      <c r="P694" t="s">
        <v>8273</v>
      </c>
      <c r="Q694">
        <f>ROUND(E694/D694*100,2)</f>
        <v>6.53</v>
      </c>
      <c r="R694" s="12">
        <f>IFERROR(ROUND(IFERROR(E694/N694,""),2),"No pledges")</f>
        <v>6.5</v>
      </c>
      <c r="S694" t="s">
        <v>8319</v>
      </c>
      <c r="T694" t="s">
        <v>8321</v>
      </c>
    </row>
    <row r="695" spans="1:20" ht="45" hidden="1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7">
        <f>(((K695/60)/60)/24)+DATE(1970,1,1)</f>
        <v>42094.808182870373</v>
      </c>
      <c r="K695">
        <v>1427829827</v>
      </c>
      <c r="L695" s="7">
        <f>(((I695/60)/60)/24)+DATE(1970,1,1)</f>
        <v>42124.808182870373</v>
      </c>
      <c r="M695" t="b">
        <v>0</v>
      </c>
      <c r="N695">
        <v>296</v>
      </c>
      <c r="O695" t="b">
        <v>0</v>
      </c>
      <c r="P695" t="s">
        <v>8273</v>
      </c>
      <c r="Q695">
        <f>ROUND(E695/D695*100,2)</f>
        <v>35.340000000000003</v>
      </c>
      <c r="R695" s="12">
        <f>IFERROR(ROUND(IFERROR(E695/N695,""),2),"No pledges")</f>
        <v>119.39</v>
      </c>
      <c r="S695" t="s">
        <v>8319</v>
      </c>
      <c r="T695" t="s">
        <v>8321</v>
      </c>
    </row>
    <row r="696" spans="1:20" ht="60" hidden="1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7">
        <f>(((K696/60)/60)/24)+DATE(1970,1,1)</f>
        <v>42737.663877314815</v>
      </c>
      <c r="K696">
        <v>1483372559</v>
      </c>
      <c r="L696" s="7">
        <f>(((I696/60)/60)/24)+DATE(1970,1,1)</f>
        <v>42767.663877314815</v>
      </c>
      <c r="M696" t="b">
        <v>0</v>
      </c>
      <c r="N696">
        <v>7</v>
      </c>
      <c r="O696" t="b">
        <v>0</v>
      </c>
      <c r="P696" t="s">
        <v>8273</v>
      </c>
      <c r="Q696">
        <f>ROUND(E696/D696*100,2)</f>
        <v>0.39</v>
      </c>
      <c r="R696" s="12">
        <f>IFERROR(ROUND(IFERROR(E696/N696,""),2),"No pledges")</f>
        <v>84.29</v>
      </c>
      <c r="S696" t="s">
        <v>8319</v>
      </c>
      <c r="T696" t="s">
        <v>8321</v>
      </c>
    </row>
    <row r="697" spans="1:20" ht="60" hidden="1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7">
        <f>(((K697/60)/60)/24)+DATE(1970,1,1)</f>
        <v>41913.521064814813</v>
      </c>
      <c r="K697">
        <v>1412166620</v>
      </c>
      <c r="L697" s="7">
        <f>(((I697/60)/60)/24)+DATE(1970,1,1)</f>
        <v>41943.521064814813</v>
      </c>
      <c r="M697" t="b">
        <v>0</v>
      </c>
      <c r="N697">
        <v>7</v>
      </c>
      <c r="O697" t="b">
        <v>0</v>
      </c>
      <c r="P697" t="s">
        <v>8273</v>
      </c>
      <c r="Q697">
        <f>ROUND(E697/D697*100,2)</f>
        <v>1.06</v>
      </c>
      <c r="R697" s="12">
        <f>IFERROR(ROUND(IFERROR(E697/N697,""),2),"No pledges")</f>
        <v>90.86</v>
      </c>
      <c r="S697" t="s">
        <v>8319</v>
      </c>
      <c r="T697" t="s">
        <v>8321</v>
      </c>
    </row>
    <row r="698" spans="1:20" ht="30" hidden="1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7">
        <f>(((K698/60)/60)/24)+DATE(1970,1,1)</f>
        <v>41815.927106481482</v>
      </c>
      <c r="K698">
        <v>1403734502</v>
      </c>
      <c r="L698" s="7">
        <f>(((I698/60)/60)/24)+DATE(1970,1,1)</f>
        <v>41845.927106481482</v>
      </c>
      <c r="M698" t="b">
        <v>0</v>
      </c>
      <c r="N698">
        <v>1</v>
      </c>
      <c r="O698" t="b">
        <v>0</v>
      </c>
      <c r="P698" t="s">
        <v>8273</v>
      </c>
      <c r="Q698">
        <f>ROUND(E698/D698*100,2)</f>
        <v>0</v>
      </c>
      <c r="R698" s="12">
        <f>IFERROR(ROUND(IFERROR(E698/N698,""),2),"No pledges")</f>
        <v>1</v>
      </c>
      <c r="S698" t="s">
        <v>8319</v>
      </c>
      <c r="T698" t="s">
        <v>8321</v>
      </c>
    </row>
    <row r="699" spans="1:20" ht="60" hidden="1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7">
        <f>(((K699/60)/60)/24)+DATE(1970,1,1)</f>
        <v>42388.523020833338</v>
      </c>
      <c r="K699">
        <v>1453206789</v>
      </c>
      <c r="L699" s="7">
        <f>(((I699/60)/60)/24)+DATE(1970,1,1)</f>
        <v>42403.523020833338</v>
      </c>
      <c r="M699" t="b">
        <v>0</v>
      </c>
      <c r="N699">
        <v>114</v>
      </c>
      <c r="O699" t="b">
        <v>0</v>
      </c>
      <c r="P699" t="s">
        <v>8273</v>
      </c>
      <c r="Q699">
        <f>ROUND(E699/D699*100,2)</f>
        <v>46.38</v>
      </c>
      <c r="R699" s="12">
        <f>IFERROR(ROUND(IFERROR(E699/N699,""),2),"No pledges")</f>
        <v>20.34</v>
      </c>
      <c r="S699" t="s">
        <v>8319</v>
      </c>
      <c r="T699" t="s">
        <v>8321</v>
      </c>
    </row>
    <row r="700" spans="1:20" ht="60" hidden="1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7">
        <f>(((K700/60)/60)/24)+DATE(1970,1,1)</f>
        <v>41866.931076388886</v>
      </c>
      <c r="K700">
        <v>1408141245</v>
      </c>
      <c r="L700" s="7">
        <f>(((I700/60)/60)/24)+DATE(1970,1,1)</f>
        <v>41900.083333333336</v>
      </c>
      <c r="M700" t="b">
        <v>0</v>
      </c>
      <c r="N700">
        <v>29</v>
      </c>
      <c r="O700" t="b">
        <v>0</v>
      </c>
      <c r="P700" t="s">
        <v>8273</v>
      </c>
      <c r="Q700">
        <f>ROUND(E700/D700*100,2)</f>
        <v>15.39</v>
      </c>
      <c r="R700" s="12">
        <f>IFERROR(ROUND(IFERROR(E700/N700,""),2),"No pledges")</f>
        <v>530.69000000000005</v>
      </c>
      <c r="S700" t="s">
        <v>8319</v>
      </c>
      <c r="T700" t="s">
        <v>8321</v>
      </c>
    </row>
    <row r="701" spans="1:20" ht="60" hidden="1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7">
        <f>(((K701/60)/60)/24)+DATE(1970,1,1)</f>
        <v>41563.485509259262</v>
      </c>
      <c r="K701">
        <v>1381923548</v>
      </c>
      <c r="L701" s="7">
        <f>(((I701/60)/60)/24)+DATE(1970,1,1)</f>
        <v>41600.666666666664</v>
      </c>
      <c r="M701" t="b">
        <v>0</v>
      </c>
      <c r="N701">
        <v>890</v>
      </c>
      <c r="O701" t="b">
        <v>0</v>
      </c>
      <c r="P701" t="s">
        <v>8273</v>
      </c>
      <c r="Q701">
        <f>ROUND(E701/D701*100,2)</f>
        <v>82.42</v>
      </c>
      <c r="R701" s="12">
        <f>IFERROR(ROUND(IFERROR(E701/N701,""),2),"No pledges")</f>
        <v>120.39</v>
      </c>
      <c r="S701" t="s">
        <v>8319</v>
      </c>
      <c r="T701" t="s">
        <v>8321</v>
      </c>
    </row>
    <row r="702" spans="1:20" ht="60" hidden="1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7">
        <f>(((K702/60)/60)/24)+DATE(1970,1,1)</f>
        <v>42715.688437500001</v>
      </c>
      <c r="K702">
        <v>1481473881</v>
      </c>
      <c r="L702" s="7">
        <f>(((I702/60)/60)/24)+DATE(1970,1,1)</f>
        <v>42745.688437500001</v>
      </c>
      <c r="M702" t="b">
        <v>0</v>
      </c>
      <c r="N702">
        <v>31</v>
      </c>
      <c r="O702" t="b">
        <v>0</v>
      </c>
      <c r="P702" t="s">
        <v>8273</v>
      </c>
      <c r="Q702">
        <f>ROUND(E702/D702*100,2)</f>
        <v>2.69</v>
      </c>
      <c r="R702" s="12">
        <f>IFERROR(ROUND(IFERROR(E702/N702,""),2),"No pledges")</f>
        <v>13</v>
      </c>
      <c r="S702" t="s">
        <v>8319</v>
      </c>
      <c r="T702" t="s">
        <v>8321</v>
      </c>
    </row>
    <row r="703" spans="1:20" ht="60" hidden="1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7">
        <f>(((K703/60)/60)/24)+DATE(1970,1,1)</f>
        <v>41813.662962962961</v>
      </c>
      <c r="K703">
        <v>1403538880</v>
      </c>
      <c r="L703" s="7">
        <f>(((I703/60)/60)/24)+DATE(1970,1,1)</f>
        <v>41843.662962962961</v>
      </c>
      <c r="M703" t="b">
        <v>0</v>
      </c>
      <c r="N703">
        <v>21</v>
      </c>
      <c r="O703" t="b">
        <v>0</v>
      </c>
      <c r="P703" t="s">
        <v>8273</v>
      </c>
      <c r="Q703">
        <f>ROUND(E703/D703*100,2)</f>
        <v>26.6</v>
      </c>
      <c r="R703" s="12">
        <f>IFERROR(ROUND(IFERROR(E703/N703,""),2),"No pledges")</f>
        <v>291.33</v>
      </c>
      <c r="S703" t="s">
        <v>8319</v>
      </c>
      <c r="T703" t="s">
        <v>8321</v>
      </c>
    </row>
    <row r="704" spans="1:20" ht="60" hidden="1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7">
        <f>(((K704/60)/60)/24)+DATE(1970,1,1)</f>
        <v>42668.726701388892</v>
      </c>
      <c r="K704">
        <v>1477416387</v>
      </c>
      <c r="L704" s="7">
        <f>(((I704/60)/60)/24)+DATE(1970,1,1)</f>
        <v>42698.768368055549</v>
      </c>
      <c r="M704" t="b">
        <v>0</v>
      </c>
      <c r="N704">
        <v>37</v>
      </c>
      <c r="O704" t="b">
        <v>0</v>
      </c>
      <c r="P704" t="s">
        <v>8273</v>
      </c>
      <c r="Q704">
        <f>ROUND(E704/D704*100,2)</f>
        <v>30.81</v>
      </c>
      <c r="R704" s="12">
        <f>IFERROR(ROUND(IFERROR(E704/N704,""),2),"No pledges")</f>
        <v>124.92</v>
      </c>
      <c r="S704" t="s">
        <v>8319</v>
      </c>
      <c r="T704" t="s">
        <v>8321</v>
      </c>
    </row>
    <row r="705" spans="1:20" ht="45" hidden="1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7">
        <f>(((K705/60)/60)/24)+DATE(1970,1,1)</f>
        <v>42711.950798611113</v>
      </c>
      <c r="K705">
        <v>1481150949</v>
      </c>
      <c r="L705" s="7">
        <f>(((I705/60)/60)/24)+DATE(1970,1,1)</f>
        <v>42766.98055555555</v>
      </c>
      <c r="M705" t="b">
        <v>0</v>
      </c>
      <c r="N705">
        <v>7</v>
      </c>
      <c r="O705" t="b">
        <v>0</v>
      </c>
      <c r="P705" t="s">
        <v>8273</v>
      </c>
      <c r="Q705">
        <f>ROUND(E705/D705*100,2)</f>
        <v>5.58</v>
      </c>
      <c r="R705" s="12">
        <f>IFERROR(ROUND(IFERROR(E705/N705,""),2),"No pledges")</f>
        <v>119.57</v>
      </c>
      <c r="S705" t="s">
        <v>8319</v>
      </c>
      <c r="T705" t="s">
        <v>8321</v>
      </c>
    </row>
    <row r="706" spans="1:20" ht="45" hidden="1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7">
        <f>(((K706/60)/60)/24)+DATE(1970,1,1)</f>
        <v>42726.192916666667</v>
      </c>
      <c r="K706">
        <v>1482381468</v>
      </c>
      <c r="L706" s="7">
        <f>(((I706/60)/60)/24)+DATE(1970,1,1)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>
        <f>ROUND(E706/D706*100,2)</f>
        <v>0.87</v>
      </c>
      <c r="R706" s="12">
        <f>IFERROR(ROUND(IFERROR(E706/N706,""),2),"No pledges")</f>
        <v>120.25</v>
      </c>
      <c r="S706" t="s">
        <v>8319</v>
      </c>
      <c r="T706" t="s">
        <v>8321</v>
      </c>
    </row>
    <row r="707" spans="1:20" ht="30" hidden="1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7">
        <f>(((K707/60)/60)/24)+DATE(1970,1,1)</f>
        <v>42726.491643518515</v>
      </c>
      <c r="K707">
        <v>1482407278</v>
      </c>
      <c r="L707" s="7">
        <f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>
        <f>ROUND(E707/D707*100,2)</f>
        <v>0.98</v>
      </c>
      <c r="R707" s="12">
        <f>IFERROR(ROUND(IFERROR(E707/N707,""),2),"No pledges")</f>
        <v>195.4</v>
      </c>
      <c r="S707" t="s">
        <v>8319</v>
      </c>
      <c r="T707" t="s">
        <v>8321</v>
      </c>
    </row>
    <row r="708" spans="1:20" ht="60" hidden="1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7">
        <f>(((K708/60)/60)/24)+DATE(1970,1,1)</f>
        <v>42676.995173611111</v>
      </c>
      <c r="K708">
        <v>1478130783</v>
      </c>
      <c r="L708" s="7">
        <f>(((I708/60)/60)/24)+DATE(1970,1,1)</f>
        <v>42718.777083333334</v>
      </c>
      <c r="M708" t="b">
        <v>0</v>
      </c>
      <c r="N708">
        <v>0</v>
      </c>
      <c r="O708" t="b">
        <v>0</v>
      </c>
      <c r="P708" t="s">
        <v>8273</v>
      </c>
      <c r="Q708">
        <f>ROUND(E708/D708*100,2)</f>
        <v>0</v>
      </c>
      <c r="R708" s="12" t="str">
        <f>IFERROR(ROUND(IFERROR(E708/N708,""),2),"No pledges")</f>
        <v>No pledges</v>
      </c>
      <c r="S708" t="s">
        <v>8319</v>
      </c>
      <c r="T708" t="s">
        <v>8321</v>
      </c>
    </row>
    <row r="709" spans="1:20" ht="60" hidden="1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7">
        <f>(((K709/60)/60)/24)+DATE(1970,1,1)</f>
        <v>42696.663506944446</v>
      </c>
      <c r="K709">
        <v>1479830127</v>
      </c>
      <c r="L709" s="7">
        <f>(((I709/60)/60)/24)+DATE(1970,1,1)</f>
        <v>42736.663506944446</v>
      </c>
      <c r="M709" t="b">
        <v>0</v>
      </c>
      <c r="N709">
        <v>456</v>
      </c>
      <c r="O709" t="b">
        <v>0</v>
      </c>
      <c r="P709" t="s">
        <v>8273</v>
      </c>
      <c r="Q709">
        <f>ROUND(E709/D709*100,2)</f>
        <v>78.930000000000007</v>
      </c>
      <c r="R709" s="12">
        <f>IFERROR(ROUND(IFERROR(E709/N709,""),2),"No pledges")</f>
        <v>117.7</v>
      </c>
      <c r="S709" t="s">
        <v>8319</v>
      </c>
      <c r="T709" t="s">
        <v>8321</v>
      </c>
    </row>
    <row r="710" spans="1:20" ht="60" hidden="1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7">
        <f>(((K710/60)/60)/24)+DATE(1970,1,1)</f>
        <v>41835.581018518518</v>
      </c>
      <c r="K710">
        <v>1405432600</v>
      </c>
      <c r="L710" s="7">
        <f>(((I710/60)/60)/24)+DATE(1970,1,1)</f>
        <v>41895.581018518518</v>
      </c>
      <c r="M710" t="b">
        <v>0</v>
      </c>
      <c r="N710">
        <v>369</v>
      </c>
      <c r="O710" t="b">
        <v>0</v>
      </c>
      <c r="P710" t="s">
        <v>8273</v>
      </c>
      <c r="Q710">
        <f>ROUND(E710/D710*100,2)</f>
        <v>22.09</v>
      </c>
      <c r="R710" s="12">
        <f>IFERROR(ROUND(IFERROR(E710/N710,""),2),"No pledges")</f>
        <v>23.95</v>
      </c>
      <c r="S710" t="s">
        <v>8319</v>
      </c>
      <c r="T710" t="s">
        <v>8321</v>
      </c>
    </row>
    <row r="711" spans="1:20" ht="30" hidden="1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7">
        <f>(((K711/60)/60)/24)+DATE(1970,1,1)</f>
        <v>41948.041192129633</v>
      </c>
      <c r="K711">
        <v>1415149159</v>
      </c>
      <c r="L711" s="7">
        <f>(((I711/60)/60)/24)+DATE(1970,1,1)</f>
        <v>41978.041192129633</v>
      </c>
      <c r="M711" t="b">
        <v>0</v>
      </c>
      <c r="N711">
        <v>2</v>
      </c>
      <c r="O711" t="b">
        <v>0</v>
      </c>
      <c r="P711" t="s">
        <v>8273</v>
      </c>
      <c r="Q711">
        <f>ROUND(E711/D711*100,2)</f>
        <v>0.41</v>
      </c>
      <c r="R711" s="12">
        <f>IFERROR(ROUND(IFERROR(E711/N711,""),2),"No pledges")</f>
        <v>30.5</v>
      </c>
      <c r="S711" t="s">
        <v>8319</v>
      </c>
      <c r="T711" t="s">
        <v>8321</v>
      </c>
    </row>
    <row r="712" spans="1:20" ht="15" customHeight="1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7">
        <f>(((I712/60)/60)/24)+DATE(1970,1,1)</f>
        <v>41871.030555555553</v>
      </c>
      <c r="K712">
        <v>1405640302</v>
      </c>
      <c r="L712" s="7">
        <f>(((K712/60)/60)/24)+DATE(1970,1,1)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>ROUND(E712/D712*100,2)</f>
        <v>0</v>
      </c>
      <c r="R712" s="12" t="str">
        <f>IFERROR(ROUND(IFERROR(E712/N712,""),2),"No pledges")</f>
        <v>No pledges</v>
      </c>
      <c r="S712" t="s">
        <v>8319</v>
      </c>
      <c r="T712" t="s">
        <v>8321</v>
      </c>
    </row>
    <row r="713" spans="1:20" ht="60" hidden="1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7">
        <f>(((K713/60)/60)/24)+DATE(1970,1,1)</f>
        <v>42678.459120370375</v>
      </c>
      <c r="K713">
        <v>1478257268</v>
      </c>
      <c r="L713" s="7">
        <f>(((I713/60)/60)/24)+DATE(1970,1,1)</f>
        <v>42718.500787037032</v>
      </c>
      <c r="M713" t="b">
        <v>0</v>
      </c>
      <c r="N713">
        <v>338</v>
      </c>
      <c r="O713" t="b">
        <v>0</v>
      </c>
      <c r="P713" t="s">
        <v>8273</v>
      </c>
      <c r="Q713">
        <f>ROUND(E713/D713*100,2)</f>
        <v>33.79</v>
      </c>
      <c r="R713" s="12">
        <f>IFERROR(ROUND(IFERROR(E713/N713,""),2),"No pledges")</f>
        <v>99.97</v>
      </c>
      <c r="S713" t="s">
        <v>8319</v>
      </c>
      <c r="T713" t="s">
        <v>8321</v>
      </c>
    </row>
    <row r="714" spans="1:20" ht="60" hidden="1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7">
        <f>(((K714/60)/60)/24)+DATE(1970,1,1)</f>
        <v>42384.680925925932</v>
      </c>
      <c r="K714">
        <v>1452874832</v>
      </c>
      <c r="L714" s="7">
        <f>(((I714/60)/60)/24)+DATE(1970,1,1)</f>
        <v>42414.680925925932</v>
      </c>
      <c r="M714" t="b">
        <v>0</v>
      </c>
      <c r="N714">
        <v>4</v>
      </c>
      <c r="O714" t="b">
        <v>0</v>
      </c>
      <c r="P714" t="s">
        <v>8273</v>
      </c>
      <c r="Q714">
        <f>ROUND(E714/D714*100,2)</f>
        <v>0.22</v>
      </c>
      <c r="R714" s="12">
        <f>IFERROR(ROUND(IFERROR(E714/N714,""),2),"No pledges")</f>
        <v>26.25</v>
      </c>
      <c r="S714" t="s">
        <v>8319</v>
      </c>
      <c r="T714" t="s">
        <v>8321</v>
      </c>
    </row>
    <row r="715" spans="1:20" ht="60" hidden="1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7">
        <f>(((K715/60)/60)/24)+DATE(1970,1,1)</f>
        <v>42496.529305555552</v>
      </c>
      <c r="K715">
        <v>1462538532</v>
      </c>
      <c r="L715" s="7">
        <f>(((I715/60)/60)/24)+DATE(1970,1,1)</f>
        <v>42526.529305555552</v>
      </c>
      <c r="M715" t="b">
        <v>0</v>
      </c>
      <c r="N715">
        <v>1</v>
      </c>
      <c r="O715" t="b">
        <v>0</v>
      </c>
      <c r="P715" t="s">
        <v>8273</v>
      </c>
      <c r="Q715">
        <f>ROUND(E715/D715*100,2)</f>
        <v>0.8</v>
      </c>
      <c r="R715" s="12">
        <f>IFERROR(ROUND(IFERROR(E715/N715,""),2),"No pledges")</f>
        <v>199</v>
      </c>
      <c r="S715" t="s">
        <v>8319</v>
      </c>
      <c r="T715" t="s">
        <v>8321</v>
      </c>
    </row>
    <row r="716" spans="1:20" ht="45" hidden="1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7">
        <f>(((K716/60)/60)/24)+DATE(1970,1,1)</f>
        <v>42734.787986111114</v>
      </c>
      <c r="K716">
        <v>1483124082</v>
      </c>
      <c r="L716" s="7">
        <f>(((I716/60)/60)/24)+DATE(1970,1,1)</f>
        <v>42794.787986111114</v>
      </c>
      <c r="M716" t="b">
        <v>0</v>
      </c>
      <c r="N716">
        <v>28</v>
      </c>
      <c r="O716" t="b">
        <v>0</v>
      </c>
      <c r="P716" t="s">
        <v>8273</v>
      </c>
      <c r="Q716">
        <f>ROUND(E716/D716*100,2)</f>
        <v>14.99</v>
      </c>
      <c r="R716" s="12">
        <f>IFERROR(ROUND(IFERROR(E716/N716,""),2),"No pledges")</f>
        <v>80.319999999999993</v>
      </c>
      <c r="S716" t="s">
        <v>8319</v>
      </c>
      <c r="T716" t="s">
        <v>8321</v>
      </c>
    </row>
    <row r="717" spans="1:20" ht="60" hidden="1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7">
        <f>(((K717/60)/60)/24)+DATE(1970,1,1)</f>
        <v>42273.090740740736</v>
      </c>
      <c r="K717">
        <v>1443233440</v>
      </c>
      <c r="L717" s="7">
        <f>(((I717/60)/60)/24)+DATE(1970,1,1)</f>
        <v>42313.132407407407</v>
      </c>
      <c r="M717" t="b">
        <v>0</v>
      </c>
      <c r="N717">
        <v>12</v>
      </c>
      <c r="O717" t="b">
        <v>0</v>
      </c>
      <c r="P717" t="s">
        <v>8273</v>
      </c>
      <c r="Q717">
        <f>ROUND(E717/D717*100,2)</f>
        <v>5.05</v>
      </c>
      <c r="R717" s="12">
        <f>IFERROR(ROUND(IFERROR(E717/N717,""),2),"No pledges")</f>
        <v>115.75</v>
      </c>
      <c r="S717" t="s">
        <v>8319</v>
      </c>
      <c r="T717" t="s">
        <v>8321</v>
      </c>
    </row>
    <row r="718" spans="1:20" ht="45" hidden="1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7">
        <f>(((K718/60)/60)/24)+DATE(1970,1,1)</f>
        <v>41940.658645833333</v>
      </c>
      <c r="K718">
        <v>1414511307</v>
      </c>
      <c r="L718" s="7">
        <f>(((I718/60)/60)/24)+DATE(1970,1,1)</f>
        <v>41974</v>
      </c>
      <c r="M718" t="b">
        <v>0</v>
      </c>
      <c r="N718">
        <v>16</v>
      </c>
      <c r="O718" t="b">
        <v>0</v>
      </c>
      <c r="P718" t="s">
        <v>8273</v>
      </c>
      <c r="Q718">
        <f>ROUND(E718/D718*100,2)</f>
        <v>10.210000000000001</v>
      </c>
      <c r="R718" s="12">
        <f>IFERROR(ROUND(IFERROR(E718/N718,""),2),"No pledges")</f>
        <v>44.69</v>
      </c>
      <c r="S718" t="s">
        <v>8319</v>
      </c>
      <c r="T718" t="s">
        <v>8321</v>
      </c>
    </row>
    <row r="719" spans="1:20" ht="30" hidden="1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7">
        <f>(((K719/60)/60)/24)+DATE(1970,1,1)</f>
        <v>41857.854189814818</v>
      </c>
      <c r="K719">
        <v>1407357002</v>
      </c>
      <c r="L719" s="7">
        <f>(((I719/60)/60)/24)+DATE(1970,1,1)</f>
        <v>41887.854189814818</v>
      </c>
      <c r="M719" t="b">
        <v>0</v>
      </c>
      <c r="N719">
        <v>4</v>
      </c>
      <c r="O719" t="b">
        <v>0</v>
      </c>
      <c r="P719" t="s">
        <v>8273</v>
      </c>
      <c r="Q719">
        <f>ROUND(E719/D719*100,2)</f>
        <v>0.31</v>
      </c>
      <c r="R719" s="12">
        <f>IFERROR(ROUND(IFERROR(E719/N719,""),2),"No pledges")</f>
        <v>76.25</v>
      </c>
      <c r="S719" t="s">
        <v>8319</v>
      </c>
      <c r="T719" t="s">
        <v>8321</v>
      </c>
    </row>
    <row r="720" spans="1:20" ht="60" hidden="1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7">
        <f>(((K720/60)/60)/24)+DATE(1970,1,1)</f>
        <v>42752.845451388886</v>
      </c>
      <c r="K720">
        <v>1484684247</v>
      </c>
      <c r="L720" s="7">
        <f>(((I720/60)/60)/24)+DATE(1970,1,1)</f>
        <v>42784.249305555553</v>
      </c>
      <c r="M720" t="b">
        <v>0</v>
      </c>
      <c r="N720">
        <v>4</v>
      </c>
      <c r="O720" t="b">
        <v>0</v>
      </c>
      <c r="P720" t="s">
        <v>8273</v>
      </c>
      <c r="Q720">
        <f>ROUND(E720/D720*100,2)</f>
        <v>0.75</v>
      </c>
      <c r="R720" s="12">
        <f>IFERROR(ROUND(IFERROR(E720/N720,""),2),"No pledges")</f>
        <v>22.5</v>
      </c>
      <c r="S720" t="s">
        <v>8319</v>
      </c>
      <c r="T720" t="s">
        <v>8321</v>
      </c>
    </row>
    <row r="721" spans="1:20" ht="60" hidden="1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7">
        <f>(((K721/60)/60)/24)+DATE(1970,1,1)</f>
        <v>42409.040231481486</v>
      </c>
      <c r="K721">
        <v>1454979476</v>
      </c>
      <c r="L721" s="7">
        <f>(((I721/60)/60)/24)+DATE(1970,1,1)</f>
        <v>42423.040231481486</v>
      </c>
      <c r="M721" t="b">
        <v>0</v>
      </c>
      <c r="N721">
        <v>10</v>
      </c>
      <c r="O721" t="b">
        <v>0</v>
      </c>
      <c r="P721" t="s">
        <v>8273</v>
      </c>
      <c r="Q721">
        <f>ROUND(E721/D721*100,2)</f>
        <v>1.29</v>
      </c>
      <c r="R721" s="12">
        <f>IFERROR(ROUND(IFERROR(E721/N721,""),2),"No pledges")</f>
        <v>19.399999999999999</v>
      </c>
      <c r="S721" t="s">
        <v>8319</v>
      </c>
      <c r="T721" t="s">
        <v>8321</v>
      </c>
    </row>
    <row r="722" spans="1:20" ht="15" customHeight="1">
      <c r="A722">
        <v>720</v>
      </c>
      <c r="B722" s="2" t="s">
        <v>721</v>
      </c>
      <c r="C722" s="2" t="s">
        <v>4830</v>
      </c>
      <c r="D722">
        <v>4900</v>
      </c>
      <c r="E722">
        <v>40140.01</v>
      </c>
      <c r="F722" t="s">
        <v>8219</v>
      </c>
      <c r="G722" t="s">
        <v>8224</v>
      </c>
      <c r="H722" t="s">
        <v>8246</v>
      </c>
      <c r="I722">
        <v>1341799647</v>
      </c>
      <c r="J722" s="7">
        <f t="shared" ref="J722:J762" si="64">(((I722/60)/60)/24)+DATE(1970,1,1)</f>
        <v>41099.088506944441</v>
      </c>
      <c r="K722">
        <v>1339207647</v>
      </c>
      <c r="L722" s="7">
        <f t="shared" ref="L722:L762" si="65">(((K722/60)/60)/24)+DATE(1970,1,1)</f>
        <v>41069.088506944441</v>
      </c>
      <c r="M722" t="b">
        <v>0</v>
      </c>
      <c r="N722">
        <v>263</v>
      </c>
      <c r="O722" t="b">
        <v>1</v>
      </c>
      <c r="P722" t="s">
        <v>8295</v>
      </c>
      <c r="Q722">
        <f>ROUND(E722/D722*100,2)</f>
        <v>819.18</v>
      </c>
      <c r="R722" s="12">
        <f>IFERROR(ROUND(IFERROR(E722/N722,""),2),"No pledges")</f>
        <v>152.62</v>
      </c>
      <c r="S722" t="s">
        <v>8319</v>
      </c>
      <c r="T722" t="s">
        <v>8349</v>
      </c>
    </row>
    <row r="723" spans="1:20" ht="15" customHeight="1">
      <c r="A723">
        <v>721</v>
      </c>
      <c r="B723" s="2" t="s">
        <v>722</v>
      </c>
      <c r="C723" s="2" t="s">
        <v>4831</v>
      </c>
      <c r="D723">
        <v>3000</v>
      </c>
      <c r="E723">
        <v>10067.5</v>
      </c>
      <c r="F723" t="s">
        <v>8219</v>
      </c>
      <c r="G723" t="s">
        <v>8224</v>
      </c>
      <c r="H723" t="s">
        <v>8246</v>
      </c>
      <c r="I723">
        <v>1304225940</v>
      </c>
      <c r="J723" s="7">
        <f t="shared" si="64"/>
        <v>40664.207638888889</v>
      </c>
      <c r="K723">
        <v>1301542937</v>
      </c>
      <c r="L723" s="7">
        <f t="shared" si="65"/>
        <v>40633.154363425929</v>
      </c>
      <c r="M723" t="b">
        <v>1</v>
      </c>
      <c r="N723">
        <v>241</v>
      </c>
      <c r="O723" t="b">
        <v>1</v>
      </c>
      <c r="P723" t="s">
        <v>8271</v>
      </c>
      <c r="Q723">
        <f>ROUND(E723/D723*100,2)</f>
        <v>335.58</v>
      </c>
      <c r="R723" s="12">
        <f>IFERROR(ROUND(IFERROR(E723/N723,""),2),"No pledges")</f>
        <v>41.77</v>
      </c>
      <c r="S723" t="s">
        <v>8317</v>
      </c>
      <c r="T723" t="s">
        <v>8318</v>
      </c>
    </row>
    <row r="724" spans="1:20" ht="15" customHeight="1">
      <c r="A724">
        <v>722</v>
      </c>
      <c r="B724" s="2" t="s">
        <v>723</v>
      </c>
      <c r="C724" s="2" t="s">
        <v>4832</v>
      </c>
      <c r="D724">
        <v>2500</v>
      </c>
      <c r="E724">
        <v>12413</v>
      </c>
      <c r="F724" t="s">
        <v>8219</v>
      </c>
      <c r="G724" t="s">
        <v>8224</v>
      </c>
      <c r="H724" t="s">
        <v>8246</v>
      </c>
      <c r="I724">
        <v>1369612474</v>
      </c>
      <c r="J724" s="7">
        <f t="shared" si="64"/>
        <v>41420.99622685185</v>
      </c>
      <c r="K724">
        <v>1367798074</v>
      </c>
      <c r="L724" s="7">
        <f t="shared" si="65"/>
        <v>41399.99622685185</v>
      </c>
      <c r="M724" t="b">
        <v>0</v>
      </c>
      <c r="N724">
        <v>240</v>
      </c>
      <c r="O724" t="b">
        <v>1</v>
      </c>
      <c r="P724" t="s">
        <v>8276</v>
      </c>
      <c r="Q724">
        <f>ROUND(E724/D724*100,2)</f>
        <v>496.52</v>
      </c>
      <c r="R724" s="12">
        <f>IFERROR(ROUND(IFERROR(E724/N724,""),2),"No pledges")</f>
        <v>51.72</v>
      </c>
      <c r="S724" t="s">
        <v>8325</v>
      </c>
      <c r="T724" t="s">
        <v>8326</v>
      </c>
    </row>
    <row r="725" spans="1:20" ht="15" customHeight="1">
      <c r="A725">
        <v>723</v>
      </c>
      <c r="B725" s="2" t="s">
        <v>724</v>
      </c>
      <c r="C725" s="2" t="s">
        <v>4833</v>
      </c>
      <c r="D725">
        <v>2500</v>
      </c>
      <c r="E725">
        <v>16862</v>
      </c>
      <c r="F725" t="s">
        <v>8219</v>
      </c>
      <c r="G725" t="s">
        <v>8224</v>
      </c>
      <c r="H725" t="s">
        <v>8246</v>
      </c>
      <c r="I725">
        <v>1353201444</v>
      </c>
      <c r="J725" s="7">
        <f t="shared" si="64"/>
        <v>41231.053749999999</v>
      </c>
      <c r="K725">
        <v>1350605844</v>
      </c>
      <c r="L725" s="7">
        <f t="shared" si="65"/>
        <v>41201.012083333335</v>
      </c>
      <c r="M725" t="b">
        <v>1</v>
      </c>
      <c r="N725">
        <v>238</v>
      </c>
      <c r="O725" t="b">
        <v>1</v>
      </c>
      <c r="P725" t="s">
        <v>8295</v>
      </c>
      <c r="Q725">
        <f>ROUND(E725/D725*100,2)</f>
        <v>674.48</v>
      </c>
      <c r="R725" s="12">
        <f>IFERROR(ROUND(IFERROR(E725/N725,""),2),"No pledges")</f>
        <v>70.849999999999994</v>
      </c>
      <c r="S725" t="s">
        <v>8319</v>
      </c>
      <c r="T725" t="s">
        <v>8349</v>
      </c>
    </row>
    <row r="726" spans="1:20" ht="15" customHeight="1">
      <c r="A726">
        <v>724</v>
      </c>
      <c r="B726" s="2" t="s">
        <v>725</v>
      </c>
      <c r="C726" s="2" t="s">
        <v>4834</v>
      </c>
      <c r="D726">
        <v>2000</v>
      </c>
      <c r="E726">
        <v>5574</v>
      </c>
      <c r="F726" t="s">
        <v>8219</v>
      </c>
      <c r="G726" t="s">
        <v>8224</v>
      </c>
      <c r="H726" t="s">
        <v>8246</v>
      </c>
      <c r="I726">
        <v>1470962274</v>
      </c>
      <c r="J726" s="7">
        <f t="shared" si="64"/>
        <v>42594.026319444441</v>
      </c>
      <c r="K726">
        <v>1468370274</v>
      </c>
      <c r="L726" s="7">
        <f t="shared" si="65"/>
        <v>42564.026319444441</v>
      </c>
      <c r="M726" t="b">
        <v>0</v>
      </c>
      <c r="N726">
        <v>237</v>
      </c>
      <c r="O726" t="b">
        <v>1</v>
      </c>
      <c r="P726" t="s">
        <v>8273</v>
      </c>
      <c r="Q726">
        <f>ROUND(E726/D726*100,2)</f>
        <v>278.7</v>
      </c>
      <c r="R726" s="12">
        <f>IFERROR(ROUND(IFERROR(E726/N726,""),2),"No pledges")</f>
        <v>23.52</v>
      </c>
      <c r="S726" t="s">
        <v>8319</v>
      </c>
      <c r="T726" t="s">
        <v>8321</v>
      </c>
    </row>
    <row r="727" spans="1:20" ht="15" customHeight="1">
      <c r="A727">
        <v>725</v>
      </c>
      <c r="B727" s="2" t="s">
        <v>726</v>
      </c>
      <c r="C727" s="2" t="s">
        <v>4835</v>
      </c>
      <c r="D727">
        <v>4500</v>
      </c>
      <c r="E727">
        <v>5056.22</v>
      </c>
      <c r="F727" t="s">
        <v>8219</v>
      </c>
      <c r="G727" t="s">
        <v>8224</v>
      </c>
      <c r="H727" t="s">
        <v>8246</v>
      </c>
      <c r="I727">
        <v>1357545600</v>
      </c>
      <c r="J727" s="7">
        <f t="shared" si="64"/>
        <v>41281.333333333336</v>
      </c>
      <c r="K727">
        <v>1354790790</v>
      </c>
      <c r="L727" s="7">
        <f t="shared" si="65"/>
        <v>41249.448958333334</v>
      </c>
      <c r="M727" t="b">
        <v>0</v>
      </c>
      <c r="N727">
        <v>211</v>
      </c>
      <c r="O727" t="b">
        <v>1</v>
      </c>
      <c r="P727" t="s">
        <v>8280</v>
      </c>
      <c r="Q727">
        <f>ROUND(E727/D727*100,2)</f>
        <v>112.36</v>
      </c>
      <c r="R727" s="12">
        <f>IFERROR(ROUND(IFERROR(E727/N727,""),2),"No pledges")</f>
        <v>23.96</v>
      </c>
      <c r="S727" t="s">
        <v>8325</v>
      </c>
      <c r="T727" t="s">
        <v>8330</v>
      </c>
    </row>
    <row r="728" spans="1:20" ht="15" customHeight="1">
      <c r="A728">
        <v>726</v>
      </c>
      <c r="B728" s="2" t="s">
        <v>727</v>
      </c>
      <c r="C728" s="2" t="s">
        <v>4836</v>
      </c>
      <c r="D728">
        <v>1000</v>
      </c>
      <c r="E728">
        <v>7795</v>
      </c>
      <c r="F728" t="s">
        <v>8219</v>
      </c>
      <c r="G728" t="s">
        <v>8226</v>
      </c>
      <c r="H728" t="s">
        <v>8248</v>
      </c>
      <c r="I728">
        <v>1487093020</v>
      </c>
      <c r="J728" s="7">
        <f t="shared" si="64"/>
        <v>42780.724768518514</v>
      </c>
      <c r="K728">
        <v>1485278620</v>
      </c>
      <c r="L728" s="7">
        <f t="shared" si="65"/>
        <v>42759.724768518514</v>
      </c>
      <c r="M728" t="b">
        <v>0</v>
      </c>
      <c r="N728">
        <v>210</v>
      </c>
      <c r="O728" t="b">
        <v>1</v>
      </c>
      <c r="P728" t="s">
        <v>8297</v>
      </c>
      <c r="Q728">
        <f>ROUND(E728/D728*100,2)</f>
        <v>779.5</v>
      </c>
      <c r="R728" s="12">
        <f>IFERROR(ROUND(IFERROR(E728/N728,""),2),"No pledges")</f>
        <v>37.119999999999997</v>
      </c>
      <c r="S728" t="s">
        <v>8333</v>
      </c>
      <c r="T728" t="s">
        <v>8351</v>
      </c>
    </row>
    <row r="729" spans="1:20" ht="15" customHeight="1">
      <c r="A729">
        <v>727</v>
      </c>
      <c r="B729" s="2" t="s">
        <v>728</v>
      </c>
      <c r="C729" s="2" t="s">
        <v>4837</v>
      </c>
      <c r="D729">
        <v>1000</v>
      </c>
      <c r="E729">
        <v>18671</v>
      </c>
      <c r="F729" t="s">
        <v>8219</v>
      </c>
      <c r="G729" t="s">
        <v>8225</v>
      </c>
      <c r="H729" t="s">
        <v>8247</v>
      </c>
      <c r="I729">
        <v>1481224736</v>
      </c>
      <c r="J729" s="7">
        <f t="shared" si="64"/>
        <v>42712.804814814815</v>
      </c>
      <c r="K729">
        <v>1480360736</v>
      </c>
      <c r="L729" s="7">
        <f t="shared" si="65"/>
        <v>42702.804814814815</v>
      </c>
      <c r="M729" t="b">
        <v>0</v>
      </c>
      <c r="N729">
        <v>206</v>
      </c>
      <c r="O729" t="b">
        <v>1</v>
      </c>
      <c r="P729" t="s">
        <v>8297</v>
      </c>
      <c r="Q729">
        <f>ROUND(E729/D729*100,2)</f>
        <v>1867.1</v>
      </c>
      <c r="R729" s="12">
        <f>IFERROR(ROUND(IFERROR(E729/N729,""),2),"No pledges")</f>
        <v>90.64</v>
      </c>
      <c r="S729" t="s">
        <v>8333</v>
      </c>
      <c r="T729" t="s">
        <v>8351</v>
      </c>
    </row>
    <row r="730" spans="1:20" ht="15" customHeight="1">
      <c r="A730">
        <v>728</v>
      </c>
      <c r="B730" s="2" t="s">
        <v>729</v>
      </c>
      <c r="C730" s="2" t="s">
        <v>4838</v>
      </c>
      <c r="D730">
        <v>2200</v>
      </c>
      <c r="E730">
        <v>3223</v>
      </c>
      <c r="F730" t="s">
        <v>8219</v>
      </c>
      <c r="G730" t="s">
        <v>8224</v>
      </c>
      <c r="H730" t="s">
        <v>8246</v>
      </c>
      <c r="I730">
        <v>1434045687</v>
      </c>
      <c r="J730" s="7">
        <f t="shared" si="64"/>
        <v>42166.75100694444</v>
      </c>
      <c r="K730">
        <v>1431453687</v>
      </c>
      <c r="L730" s="7">
        <f t="shared" si="65"/>
        <v>42136.75100694444</v>
      </c>
      <c r="M730" t="b">
        <v>0</v>
      </c>
      <c r="N730">
        <v>205</v>
      </c>
      <c r="O730" t="b">
        <v>1</v>
      </c>
      <c r="P730" t="s">
        <v>8297</v>
      </c>
      <c r="Q730">
        <f>ROUND(E730/D730*100,2)</f>
        <v>146.5</v>
      </c>
      <c r="R730" s="12">
        <f>IFERROR(ROUND(IFERROR(E730/N730,""),2),"No pledges")</f>
        <v>15.72</v>
      </c>
      <c r="S730" t="s">
        <v>8333</v>
      </c>
      <c r="T730" t="s">
        <v>8351</v>
      </c>
    </row>
    <row r="731" spans="1:20" ht="15" customHeight="1">
      <c r="A731">
        <v>729</v>
      </c>
      <c r="B731" s="2" t="s">
        <v>730</v>
      </c>
      <c r="C731" s="2" t="s">
        <v>4839</v>
      </c>
      <c r="D731">
        <v>1500</v>
      </c>
      <c r="E731">
        <v>4804</v>
      </c>
      <c r="F731" t="s">
        <v>8219</v>
      </c>
      <c r="G731" t="s">
        <v>8224</v>
      </c>
      <c r="H731" t="s">
        <v>8246</v>
      </c>
      <c r="I731">
        <v>1461722400</v>
      </c>
      <c r="J731" s="7">
        <f t="shared" si="64"/>
        <v>42487.083333333328</v>
      </c>
      <c r="K731">
        <v>1460235592</v>
      </c>
      <c r="L731" s="7">
        <f t="shared" si="65"/>
        <v>42469.874907407408</v>
      </c>
      <c r="M731" t="b">
        <v>0</v>
      </c>
      <c r="N731">
        <v>194</v>
      </c>
      <c r="O731" t="b">
        <v>1</v>
      </c>
      <c r="P731" t="s">
        <v>8297</v>
      </c>
      <c r="Q731">
        <f>ROUND(E731/D731*100,2)</f>
        <v>320.27</v>
      </c>
      <c r="R731" s="12">
        <f>IFERROR(ROUND(IFERROR(E731/N731,""),2),"No pledges")</f>
        <v>24.76</v>
      </c>
      <c r="S731" t="s">
        <v>8333</v>
      </c>
      <c r="T731" t="s">
        <v>8351</v>
      </c>
    </row>
    <row r="732" spans="1:20" ht="15" customHeight="1">
      <c r="A732">
        <v>730</v>
      </c>
      <c r="B732" s="2" t="s">
        <v>731</v>
      </c>
      <c r="C732" s="2" t="s">
        <v>4840</v>
      </c>
      <c r="D732">
        <v>1385</v>
      </c>
      <c r="E732">
        <v>7011</v>
      </c>
      <c r="F732" t="s">
        <v>8219</v>
      </c>
      <c r="G732" t="s">
        <v>8224</v>
      </c>
      <c r="H732" t="s">
        <v>8246</v>
      </c>
      <c r="I732">
        <v>1481432340</v>
      </c>
      <c r="J732" s="7">
        <f t="shared" si="64"/>
        <v>42715.207638888889</v>
      </c>
      <c r="K732">
        <v>1476764077</v>
      </c>
      <c r="L732" s="7">
        <f t="shared" si="65"/>
        <v>42661.176817129628</v>
      </c>
      <c r="M732" t="b">
        <v>0</v>
      </c>
      <c r="N732">
        <v>193</v>
      </c>
      <c r="O732" t="b">
        <v>1</v>
      </c>
      <c r="P732" t="s">
        <v>8295</v>
      </c>
      <c r="Q732">
        <f>ROUND(E732/D732*100,2)</f>
        <v>506.21</v>
      </c>
      <c r="R732" s="12">
        <f>IFERROR(ROUND(IFERROR(E732/N732,""),2),"No pledges")</f>
        <v>36.33</v>
      </c>
      <c r="S732" t="s">
        <v>8319</v>
      </c>
      <c r="T732" t="s">
        <v>8349</v>
      </c>
    </row>
    <row r="733" spans="1:20" ht="15" customHeight="1">
      <c r="A733">
        <v>731</v>
      </c>
      <c r="B733" s="2" t="s">
        <v>732</v>
      </c>
      <c r="C733" s="2" t="s">
        <v>4841</v>
      </c>
      <c r="D733">
        <v>1100</v>
      </c>
      <c r="E733">
        <v>4225</v>
      </c>
      <c r="F733" t="s">
        <v>8219</v>
      </c>
      <c r="G733" t="s">
        <v>8225</v>
      </c>
      <c r="H733" t="s">
        <v>8247</v>
      </c>
      <c r="I733">
        <v>1399324717</v>
      </c>
      <c r="J733" s="7">
        <f t="shared" si="64"/>
        <v>41764.887928240743</v>
      </c>
      <c r="K733">
        <v>1395436717</v>
      </c>
      <c r="L733" s="7">
        <f t="shared" si="65"/>
        <v>41719.887928240743</v>
      </c>
      <c r="M733" t="b">
        <v>0</v>
      </c>
      <c r="N733">
        <v>191</v>
      </c>
      <c r="O733" t="b">
        <v>1</v>
      </c>
      <c r="P733" t="s">
        <v>8295</v>
      </c>
      <c r="Q733">
        <f>ROUND(E733/D733*100,2)</f>
        <v>384.09</v>
      </c>
      <c r="R733" s="12">
        <f>IFERROR(ROUND(IFERROR(E733/N733,""),2),"No pledges")</f>
        <v>22.12</v>
      </c>
      <c r="S733" t="s">
        <v>8319</v>
      </c>
      <c r="T733" t="s">
        <v>8349</v>
      </c>
    </row>
    <row r="734" spans="1:20" ht="15" customHeight="1">
      <c r="A734">
        <v>732</v>
      </c>
      <c r="B734" s="2" t="s">
        <v>733</v>
      </c>
      <c r="C734" s="2" t="s">
        <v>4842</v>
      </c>
      <c r="D734">
        <v>3300</v>
      </c>
      <c r="E734">
        <v>5087</v>
      </c>
      <c r="F734" t="s">
        <v>8219</v>
      </c>
      <c r="G734" t="s">
        <v>8224</v>
      </c>
      <c r="H734" t="s">
        <v>8246</v>
      </c>
      <c r="I734">
        <v>1416268800</v>
      </c>
      <c r="J734" s="7">
        <f t="shared" si="64"/>
        <v>41961</v>
      </c>
      <c r="K734">
        <v>1413295358</v>
      </c>
      <c r="L734" s="7">
        <f t="shared" si="65"/>
        <v>41926.585162037038</v>
      </c>
      <c r="M734" t="b">
        <v>0</v>
      </c>
      <c r="N734">
        <v>181</v>
      </c>
      <c r="O734" t="b">
        <v>1</v>
      </c>
      <c r="P734" t="s">
        <v>8297</v>
      </c>
      <c r="Q734">
        <f>ROUND(E734/D734*100,2)</f>
        <v>154.15</v>
      </c>
      <c r="R734" s="12">
        <f>IFERROR(ROUND(IFERROR(E734/N734,""),2),"No pledges")</f>
        <v>28.1</v>
      </c>
      <c r="S734" t="s">
        <v>8333</v>
      </c>
      <c r="T734" t="s">
        <v>8351</v>
      </c>
    </row>
    <row r="735" spans="1:20" ht="15" customHeight="1">
      <c r="A735">
        <v>733</v>
      </c>
      <c r="B735" s="2" t="s">
        <v>734</v>
      </c>
      <c r="C735" s="2" t="s">
        <v>4843</v>
      </c>
      <c r="D735">
        <v>3500</v>
      </c>
      <c r="E735">
        <v>5907</v>
      </c>
      <c r="F735" t="s">
        <v>8219</v>
      </c>
      <c r="G735" t="s">
        <v>8224</v>
      </c>
      <c r="H735" t="s">
        <v>8246</v>
      </c>
      <c r="I735">
        <v>1364917965</v>
      </c>
      <c r="J735" s="7">
        <f t="shared" si="64"/>
        <v>41366.661631944444</v>
      </c>
      <c r="K735">
        <v>1362329565</v>
      </c>
      <c r="L735" s="7">
        <f t="shared" si="65"/>
        <v>41336.703298611108</v>
      </c>
      <c r="M735" t="b">
        <v>0</v>
      </c>
      <c r="N735">
        <v>180</v>
      </c>
      <c r="O735" t="b">
        <v>1</v>
      </c>
      <c r="P735" t="s">
        <v>8297</v>
      </c>
      <c r="Q735">
        <f>ROUND(E735/D735*100,2)</f>
        <v>168.77</v>
      </c>
      <c r="R735" s="12">
        <f>IFERROR(ROUND(IFERROR(E735/N735,""),2),"No pledges")</f>
        <v>32.82</v>
      </c>
      <c r="S735" t="s">
        <v>8333</v>
      </c>
      <c r="T735" t="s">
        <v>8351</v>
      </c>
    </row>
    <row r="736" spans="1:20" ht="15" customHeight="1">
      <c r="A736">
        <v>734</v>
      </c>
      <c r="B736" s="2" t="s">
        <v>735</v>
      </c>
      <c r="C736" s="2" t="s">
        <v>4844</v>
      </c>
      <c r="D736">
        <v>4000</v>
      </c>
      <c r="E736">
        <v>8105</v>
      </c>
      <c r="F736" t="s">
        <v>8219</v>
      </c>
      <c r="G736" t="s">
        <v>8224</v>
      </c>
      <c r="H736" t="s">
        <v>8246</v>
      </c>
      <c r="I736">
        <v>1356976800</v>
      </c>
      <c r="J736" s="7">
        <f t="shared" si="64"/>
        <v>41274.75</v>
      </c>
      <c r="K736">
        <v>1352820837</v>
      </c>
      <c r="L736" s="7">
        <f t="shared" si="65"/>
        <v>41226.648576388885</v>
      </c>
      <c r="M736" t="b">
        <v>0</v>
      </c>
      <c r="N736">
        <v>170</v>
      </c>
      <c r="O736" t="b">
        <v>1</v>
      </c>
      <c r="P736" t="s">
        <v>8279</v>
      </c>
      <c r="Q736">
        <f>ROUND(E736/D736*100,2)</f>
        <v>202.63</v>
      </c>
      <c r="R736" s="12">
        <f>IFERROR(ROUND(IFERROR(E736/N736,""),2),"No pledges")</f>
        <v>47.68</v>
      </c>
      <c r="S736" t="s">
        <v>8325</v>
      </c>
      <c r="T736" t="s">
        <v>8329</v>
      </c>
    </row>
    <row r="737" spans="1:20" ht="15" customHeight="1">
      <c r="A737">
        <v>735</v>
      </c>
      <c r="B737" s="2" t="s">
        <v>736</v>
      </c>
      <c r="C737" s="2" t="s">
        <v>4845</v>
      </c>
      <c r="D737">
        <v>2500</v>
      </c>
      <c r="E737">
        <v>3012</v>
      </c>
      <c r="F737" t="s">
        <v>8219</v>
      </c>
      <c r="G737" t="s">
        <v>8225</v>
      </c>
      <c r="H737" t="s">
        <v>8247</v>
      </c>
      <c r="I737">
        <v>1387533892</v>
      </c>
      <c r="J737" s="7">
        <f t="shared" si="64"/>
        <v>41628.420046296298</v>
      </c>
      <c r="K737">
        <v>1384941892</v>
      </c>
      <c r="L737" s="7">
        <f t="shared" si="65"/>
        <v>41598.420046296298</v>
      </c>
      <c r="M737" t="b">
        <v>0</v>
      </c>
      <c r="N737">
        <v>169</v>
      </c>
      <c r="O737" t="b">
        <v>1</v>
      </c>
      <c r="P737" t="s">
        <v>8274</v>
      </c>
      <c r="Q737">
        <f>ROUND(E737/D737*100,2)</f>
        <v>120.48</v>
      </c>
      <c r="R737" s="12">
        <f>IFERROR(ROUND(IFERROR(E737/N737,""),2),"No pledges")</f>
        <v>17.82</v>
      </c>
      <c r="S737" t="s">
        <v>8322</v>
      </c>
      <c r="T737" t="s">
        <v>8323</v>
      </c>
    </row>
    <row r="738" spans="1:20" ht="15" customHeight="1">
      <c r="A738">
        <v>736</v>
      </c>
      <c r="B738" s="2" t="s">
        <v>737</v>
      </c>
      <c r="C738" s="2" t="s">
        <v>4846</v>
      </c>
      <c r="D738">
        <v>2500</v>
      </c>
      <c r="E738">
        <v>15903.5</v>
      </c>
      <c r="F738" t="s">
        <v>8219</v>
      </c>
      <c r="G738" t="s">
        <v>8225</v>
      </c>
      <c r="H738" t="s">
        <v>8247</v>
      </c>
      <c r="I738">
        <v>1466377200</v>
      </c>
      <c r="J738" s="7">
        <f t="shared" si="64"/>
        <v>42540.958333333328</v>
      </c>
      <c r="K738">
        <v>1463351329</v>
      </c>
      <c r="L738" s="7">
        <f t="shared" si="65"/>
        <v>42505.936678240745</v>
      </c>
      <c r="M738" t="b">
        <v>0</v>
      </c>
      <c r="N738">
        <v>169</v>
      </c>
      <c r="O738" t="b">
        <v>1</v>
      </c>
      <c r="P738" t="s">
        <v>8297</v>
      </c>
      <c r="Q738">
        <f>ROUND(E738/D738*100,2)</f>
        <v>636.14</v>
      </c>
      <c r="R738" s="12">
        <f>IFERROR(ROUND(IFERROR(E738/N738,""),2),"No pledges")</f>
        <v>94.1</v>
      </c>
      <c r="S738" t="s">
        <v>8333</v>
      </c>
      <c r="T738" t="s">
        <v>8351</v>
      </c>
    </row>
    <row r="739" spans="1:20" ht="15" customHeight="1">
      <c r="A739">
        <v>737</v>
      </c>
      <c r="B739" s="2" t="s">
        <v>738</v>
      </c>
      <c r="C739" s="2" t="s">
        <v>4847</v>
      </c>
      <c r="D739">
        <v>3000</v>
      </c>
      <c r="E739">
        <v>4247</v>
      </c>
      <c r="F739" t="s">
        <v>8219</v>
      </c>
      <c r="G739" t="s">
        <v>8225</v>
      </c>
      <c r="H739" t="s">
        <v>8247</v>
      </c>
      <c r="I739">
        <v>1438531200</v>
      </c>
      <c r="J739" s="7">
        <f t="shared" si="64"/>
        <v>42218.666666666672</v>
      </c>
      <c r="K739">
        <v>1435921992</v>
      </c>
      <c r="L739" s="7">
        <f t="shared" si="65"/>
        <v>42188.467499999999</v>
      </c>
      <c r="M739" t="b">
        <v>0</v>
      </c>
      <c r="N739">
        <v>169</v>
      </c>
      <c r="O739" t="b">
        <v>1</v>
      </c>
      <c r="P739" t="s">
        <v>8271</v>
      </c>
      <c r="Q739">
        <f>ROUND(E739/D739*100,2)</f>
        <v>141.57</v>
      </c>
      <c r="R739" s="12">
        <f>IFERROR(ROUND(IFERROR(E739/N739,""),2),"No pledges")</f>
        <v>25.13</v>
      </c>
      <c r="S739" t="s">
        <v>8317</v>
      </c>
      <c r="T739" t="s">
        <v>8318</v>
      </c>
    </row>
    <row r="740" spans="1:20" ht="15" customHeight="1">
      <c r="A740">
        <v>738</v>
      </c>
      <c r="B740" s="2" t="s">
        <v>739</v>
      </c>
      <c r="C740" s="2" t="s">
        <v>4848</v>
      </c>
      <c r="D740">
        <v>3700</v>
      </c>
      <c r="E740">
        <v>9342</v>
      </c>
      <c r="F740" t="s">
        <v>8219</v>
      </c>
      <c r="G740" t="s">
        <v>8225</v>
      </c>
      <c r="H740" t="s">
        <v>8247</v>
      </c>
      <c r="I740">
        <v>1480784606</v>
      </c>
      <c r="J740" s="7">
        <f t="shared" si="64"/>
        <v>42707.710717592592</v>
      </c>
      <c r="K740">
        <v>1478189006</v>
      </c>
      <c r="L740" s="7">
        <f t="shared" si="65"/>
        <v>42677.669050925921</v>
      </c>
      <c r="M740" t="b">
        <v>0</v>
      </c>
      <c r="N740">
        <v>168</v>
      </c>
      <c r="O740" t="b">
        <v>1</v>
      </c>
      <c r="P740" t="s">
        <v>8276</v>
      </c>
      <c r="Q740">
        <f>ROUND(E740/D740*100,2)</f>
        <v>252.49</v>
      </c>
      <c r="R740" s="12">
        <f>IFERROR(ROUND(IFERROR(E740/N740,""),2),"No pledges")</f>
        <v>55.61</v>
      </c>
      <c r="S740" t="s">
        <v>8325</v>
      </c>
      <c r="T740" t="s">
        <v>8326</v>
      </c>
    </row>
    <row r="741" spans="1:20" ht="15" customHeight="1">
      <c r="A741">
        <v>739</v>
      </c>
      <c r="B741" s="2" t="s">
        <v>740</v>
      </c>
      <c r="C741" s="2" t="s">
        <v>4849</v>
      </c>
      <c r="D741">
        <v>4500</v>
      </c>
      <c r="E741">
        <v>4800.8</v>
      </c>
      <c r="F741" t="s">
        <v>8219</v>
      </c>
      <c r="G741" t="s">
        <v>8224</v>
      </c>
      <c r="H741" t="s">
        <v>8246</v>
      </c>
      <c r="I741">
        <v>1296633540</v>
      </c>
      <c r="J741" s="7">
        <f t="shared" si="64"/>
        <v>40576.332638888889</v>
      </c>
      <c r="K741">
        <v>1292316697</v>
      </c>
      <c r="L741" s="7">
        <f t="shared" si="65"/>
        <v>40526.36917824074</v>
      </c>
      <c r="M741" t="b">
        <v>1</v>
      </c>
      <c r="N741">
        <v>168</v>
      </c>
      <c r="O741" t="b">
        <v>1</v>
      </c>
      <c r="P741" t="s">
        <v>8269</v>
      </c>
      <c r="Q741">
        <f>ROUND(E741/D741*100,2)</f>
        <v>106.68</v>
      </c>
      <c r="R741" s="12">
        <f>IFERROR(ROUND(IFERROR(E741/N741,""),2),"No pledges")</f>
        <v>28.58</v>
      </c>
      <c r="S741" t="s">
        <v>8310</v>
      </c>
      <c r="T741" t="s">
        <v>8315</v>
      </c>
    </row>
    <row r="742" spans="1:20" ht="15" customHeight="1">
      <c r="A742">
        <v>740</v>
      </c>
      <c r="B742" s="2" t="s">
        <v>741</v>
      </c>
      <c r="C742" s="2" t="s">
        <v>4850</v>
      </c>
      <c r="D742">
        <v>3500</v>
      </c>
      <c r="E742">
        <v>9121</v>
      </c>
      <c r="F742" t="s">
        <v>8219</v>
      </c>
      <c r="G742" t="s">
        <v>8224</v>
      </c>
      <c r="H742" t="s">
        <v>8246</v>
      </c>
      <c r="I742">
        <v>1451530800</v>
      </c>
      <c r="J742" s="7">
        <f t="shared" si="64"/>
        <v>42369.125</v>
      </c>
      <c r="K742">
        <v>1448463086</v>
      </c>
      <c r="L742" s="7">
        <f t="shared" si="65"/>
        <v>42333.619050925925</v>
      </c>
      <c r="M742" t="b">
        <v>0</v>
      </c>
      <c r="N742">
        <v>167</v>
      </c>
      <c r="O742" t="b">
        <v>1</v>
      </c>
      <c r="P742" t="s">
        <v>8285</v>
      </c>
      <c r="Q742">
        <f>ROUND(E742/D742*100,2)</f>
        <v>260.60000000000002</v>
      </c>
      <c r="R742" s="12">
        <f>IFERROR(ROUND(IFERROR(E742/N742,""),2),"No pledges")</f>
        <v>54.62</v>
      </c>
      <c r="S742" t="s">
        <v>8338</v>
      </c>
      <c r="T742" t="s">
        <v>8339</v>
      </c>
    </row>
    <row r="743" spans="1:20" ht="15" customHeight="1">
      <c r="A743">
        <v>741</v>
      </c>
      <c r="B743" s="2" t="s">
        <v>742</v>
      </c>
      <c r="C743" s="2" t="s">
        <v>4851</v>
      </c>
      <c r="D743">
        <v>1000</v>
      </c>
      <c r="E743">
        <v>8064</v>
      </c>
      <c r="F743" t="s">
        <v>8219</v>
      </c>
      <c r="G743" t="s">
        <v>8225</v>
      </c>
      <c r="H743" t="s">
        <v>8247</v>
      </c>
      <c r="I743">
        <v>1488484300</v>
      </c>
      <c r="J743" s="7">
        <f t="shared" si="64"/>
        <v>42796.827546296292</v>
      </c>
      <c r="K743">
        <v>1485892300</v>
      </c>
      <c r="L743" s="7">
        <f t="shared" si="65"/>
        <v>42766.827546296292</v>
      </c>
      <c r="M743" t="b">
        <v>0</v>
      </c>
      <c r="N743">
        <v>163</v>
      </c>
      <c r="O743" t="b">
        <v>1</v>
      </c>
      <c r="P743" t="s">
        <v>8297</v>
      </c>
      <c r="Q743">
        <f>ROUND(E743/D743*100,2)</f>
        <v>806.4</v>
      </c>
      <c r="R743" s="12">
        <f>IFERROR(ROUND(IFERROR(E743/N743,""),2),"No pledges")</f>
        <v>49.47</v>
      </c>
      <c r="S743" t="s">
        <v>8333</v>
      </c>
      <c r="T743" t="s">
        <v>8351</v>
      </c>
    </row>
    <row r="744" spans="1:20" ht="15" customHeight="1">
      <c r="A744">
        <v>742</v>
      </c>
      <c r="B744" s="2" t="s">
        <v>743</v>
      </c>
      <c r="C744" s="2" t="s">
        <v>4852</v>
      </c>
      <c r="D744">
        <v>3000</v>
      </c>
      <c r="E744">
        <v>8447</v>
      </c>
      <c r="F744" t="s">
        <v>8219</v>
      </c>
      <c r="G744" t="s">
        <v>8224</v>
      </c>
      <c r="H744" t="s">
        <v>8246</v>
      </c>
      <c r="I744">
        <v>1485907200</v>
      </c>
      <c r="J744" s="7">
        <f t="shared" si="64"/>
        <v>42767</v>
      </c>
      <c r="K744">
        <v>1483292122</v>
      </c>
      <c r="L744" s="7">
        <f t="shared" si="65"/>
        <v>42736.732893518521</v>
      </c>
      <c r="M744" t="b">
        <v>1</v>
      </c>
      <c r="N744">
        <v>160</v>
      </c>
      <c r="O744" t="b">
        <v>1</v>
      </c>
      <c r="P744" t="s">
        <v>8285</v>
      </c>
      <c r="Q744">
        <f>ROUND(E744/D744*100,2)</f>
        <v>281.57</v>
      </c>
      <c r="R744" s="12">
        <f>IFERROR(ROUND(IFERROR(E744/N744,""),2),"No pledges")</f>
        <v>52.79</v>
      </c>
      <c r="S744" t="s">
        <v>8338</v>
      </c>
      <c r="T744" t="s">
        <v>8339</v>
      </c>
    </row>
    <row r="745" spans="1:20" ht="15" customHeight="1">
      <c r="A745">
        <v>743</v>
      </c>
      <c r="B745" s="2" t="s">
        <v>744</v>
      </c>
      <c r="C745" s="2" t="s">
        <v>4853</v>
      </c>
      <c r="D745">
        <v>2000</v>
      </c>
      <c r="E745">
        <v>6842</v>
      </c>
      <c r="F745" t="s">
        <v>8219</v>
      </c>
      <c r="G745" t="s">
        <v>8224</v>
      </c>
      <c r="H745" t="s">
        <v>8246</v>
      </c>
      <c r="I745">
        <v>1473680149</v>
      </c>
      <c r="J745" s="7">
        <f t="shared" si="64"/>
        <v>42625.483206018514</v>
      </c>
      <c r="K745">
        <v>1472470549</v>
      </c>
      <c r="L745" s="7">
        <f t="shared" si="65"/>
        <v>42611.483206018514</v>
      </c>
      <c r="M745" t="b">
        <v>0</v>
      </c>
      <c r="N745">
        <v>159</v>
      </c>
      <c r="O745" t="b">
        <v>1</v>
      </c>
      <c r="P745" t="s">
        <v>8280</v>
      </c>
      <c r="Q745">
        <f>ROUND(E745/D745*100,2)</f>
        <v>342.1</v>
      </c>
      <c r="R745" s="12">
        <f>IFERROR(ROUND(IFERROR(E745/N745,""),2),"No pledges")</f>
        <v>43.03</v>
      </c>
      <c r="S745" t="s">
        <v>8325</v>
      </c>
      <c r="T745" t="s">
        <v>8330</v>
      </c>
    </row>
    <row r="746" spans="1:20" ht="15" customHeight="1">
      <c r="A746">
        <v>744</v>
      </c>
      <c r="B746" s="2" t="s">
        <v>745</v>
      </c>
      <c r="C746" s="2" t="s">
        <v>4854</v>
      </c>
      <c r="D746">
        <v>3000</v>
      </c>
      <c r="E746">
        <v>5824</v>
      </c>
      <c r="F746" t="s">
        <v>8219</v>
      </c>
      <c r="G746" t="s">
        <v>8224</v>
      </c>
      <c r="H746" t="s">
        <v>8246</v>
      </c>
      <c r="I746">
        <v>1414817940</v>
      </c>
      <c r="J746" s="7">
        <f t="shared" si="64"/>
        <v>41944.207638888889</v>
      </c>
      <c r="K746">
        <v>1411489552</v>
      </c>
      <c r="L746" s="7">
        <f t="shared" si="65"/>
        <v>41905.684629629628</v>
      </c>
      <c r="M746" t="b">
        <v>1</v>
      </c>
      <c r="N746">
        <v>159</v>
      </c>
      <c r="O746" t="b">
        <v>1</v>
      </c>
      <c r="P746" t="s">
        <v>8277</v>
      </c>
      <c r="Q746">
        <f>ROUND(E746/D746*100,2)</f>
        <v>194.13</v>
      </c>
      <c r="R746" s="12">
        <f>IFERROR(ROUND(IFERROR(E746/N746,""),2),"No pledges")</f>
        <v>36.630000000000003</v>
      </c>
      <c r="S746" t="s">
        <v>8325</v>
      </c>
      <c r="T746" t="s">
        <v>8327</v>
      </c>
    </row>
    <row r="747" spans="1:20" ht="15" customHeight="1">
      <c r="A747">
        <v>745</v>
      </c>
      <c r="B747" s="2" t="s">
        <v>746</v>
      </c>
      <c r="C747" s="2" t="s">
        <v>4855</v>
      </c>
      <c r="D747">
        <v>4000</v>
      </c>
      <c r="E747">
        <v>4340.7</v>
      </c>
      <c r="F747" t="s">
        <v>8219</v>
      </c>
      <c r="G747" t="s">
        <v>8224</v>
      </c>
      <c r="H747" t="s">
        <v>8246</v>
      </c>
      <c r="I747">
        <v>1365609271</v>
      </c>
      <c r="J747" s="7">
        <f t="shared" si="64"/>
        <v>41374.662858796299</v>
      </c>
      <c r="K747">
        <v>1363017271</v>
      </c>
      <c r="L747" s="7">
        <f t="shared" si="65"/>
        <v>41344.662858796299</v>
      </c>
      <c r="M747" t="b">
        <v>1</v>
      </c>
      <c r="N747">
        <v>150</v>
      </c>
      <c r="O747" t="b">
        <v>1</v>
      </c>
      <c r="P747" t="s">
        <v>8288</v>
      </c>
      <c r="Q747">
        <f>ROUND(E747/D747*100,2)</f>
        <v>108.52</v>
      </c>
      <c r="R747" s="12">
        <f>IFERROR(ROUND(IFERROR(E747/N747,""),2),"No pledges")</f>
        <v>28.94</v>
      </c>
      <c r="S747" t="s">
        <v>8322</v>
      </c>
      <c r="T747" t="s">
        <v>8342</v>
      </c>
    </row>
    <row r="748" spans="1:20" ht="15" customHeight="1">
      <c r="A748">
        <v>746</v>
      </c>
      <c r="B748" s="2" t="s">
        <v>747</v>
      </c>
      <c r="C748" s="2" t="s">
        <v>4856</v>
      </c>
      <c r="D748">
        <v>3500</v>
      </c>
      <c r="E748">
        <v>5443</v>
      </c>
      <c r="F748" t="s">
        <v>8219</v>
      </c>
      <c r="G748" t="s">
        <v>8224</v>
      </c>
      <c r="H748" t="s">
        <v>8246</v>
      </c>
      <c r="I748">
        <v>1358198400</v>
      </c>
      <c r="J748" s="7">
        <f t="shared" si="64"/>
        <v>41288.888888888891</v>
      </c>
      <c r="K748">
        <v>1354580949</v>
      </c>
      <c r="L748" s="7">
        <f t="shared" si="65"/>
        <v>41247.020243055551</v>
      </c>
      <c r="M748" t="b">
        <v>0</v>
      </c>
      <c r="N748">
        <v>149</v>
      </c>
      <c r="O748" t="b">
        <v>1</v>
      </c>
      <c r="P748" t="s">
        <v>8274</v>
      </c>
      <c r="Q748">
        <f>ROUND(E748/D748*100,2)</f>
        <v>155.51</v>
      </c>
      <c r="R748" s="12">
        <f>IFERROR(ROUND(IFERROR(E748/N748,""),2),"No pledges")</f>
        <v>36.53</v>
      </c>
      <c r="S748" t="s">
        <v>8322</v>
      </c>
      <c r="T748" t="s">
        <v>8323</v>
      </c>
    </row>
    <row r="749" spans="1:20" ht="15" customHeight="1">
      <c r="A749">
        <v>747</v>
      </c>
      <c r="B749" s="2" t="s">
        <v>748</v>
      </c>
      <c r="C749" s="2" t="s">
        <v>4857</v>
      </c>
      <c r="D749">
        <v>4900</v>
      </c>
      <c r="E749">
        <v>7219</v>
      </c>
      <c r="F749" t="s">
        <v>8219</v>
      </c>
      <c r="G749" t="s">
        <v>8224</v>
      </c>
      <c r="H749" t="s">
        <v>8246</v>
      </c>
      <c r="I749">
        <v>1372297751</v>
      </c>
      <c r="J749" s="7">
        <f t="shared" si="64"/>
        <v>41452.075821759259</v>
      </c>
      <c r="K749">
        <v>1369705751</v>
      </c>
      <c r="L749" s="7">
        <f t="shared" si="65"/>
        <v>41422.075821759259</v>
      </c>
      <c r="M749" t="b">
        <v>0</v>
      </c>
      <c r="N749">
        <v>149</v>
      </c>
      <c r="O749" t="b">
        <v>1</v>
      </c>
      <c r="P749" t="s">
        <v>8274</v>
      </c>
      <c r="Q749">
        <f>ROUND(E749/D749*100,2)</f>
        <v>147.33000000000001</v>
      </c>
      <c r="R749" s="12">
        <f>IFERROR(ROUND(IFERROR(E749/N749,""),2),"No pledges")</f>
        <v>48.45</v>
      </c>
      <c r="S749" t="s">
        <v>8322</v>
      </c>
      <c r="T749" t="s">
        <v>8323</v>
      </c>
    </row>
    <row r="750" spans="1:20" ht="15" customHeight="1">
      <c r="A750">
        <v>748</v>
      </c>
      <c r="B750" s="2" t="s">
        <v>749</v>
      </c>
      <c r="C750" s="2" t="s">
        <v>4858</v>
      </c>
      <c r="D750">
        <v>2500</v>
      </c>
      <c r="E750">
        <v>5509</v>
      </c>
      <c r="F750" t="s">
        <v>8219</v>
      </c>
      <c r="G750" t="s">
        <v>8229</v>
      </c>
      <c r="H750" t="s">
        <v>8251</v>
      </c>
      <c r="I750">
        <v>1489320642</v>
      </c>
      <c r="J750" s="7">
        <f t="shared" si="64"/>
        <v>42806.507430555561</v>
      </c>
      <c r="K750">
        <v>1487164242</v>
      </c>
      <c r="L750" s="7">
        <f t="shared" si="65"/>
        <v>42781.549097222218</v>
      </c>
      <c r="M750" t="b">
        <v>0</v>
      </c>
      <c r="N750">
        <v>147</v>
      </c>
      <c r="O750" t="b">
        <v>1</v>
      </c>
      <c r="P750" t="s">
        <v>8297</v>
      </c>
      <c r="Q750">
        <f>ROUND(E750/D750*100,2)</f>
        <v>220.36</v>
      </c>
      <c r="R750" s="12">
        <f>IFERROR(ROUND(IFERROR(E750/N750,""),2),"No pledges")</f>
        <v>37.479999999999997</v>
      </c>
      <c r="S750" t="s">
        <v>8333</v>
      </c>
      <c r="T750" t="s">
        <v>8351</v>
      </c>
    </row>
    <row r="751" spans="1:20" ht="15" customHeight="1">
      <c r="A751">
        <v>749</v>
      </c>
      <c r="B751" s="2" t="s">
        <v>750</v>
      </c>
      <c r="C751" s="2" t="s">
        <v>4859</v>
      </c>
      <c r="D751">
        <v>2500</v>
      </c>
      <c r="E751">
        <v>6000</v>
      </c>
      <c r="F751" t="s">
        <v>8219</v>
      </c>
      <c r="G751" t="s">
        <v>8224</v>
      </c>
      <c r="H751" t="s">
        <v>8246</v>
      </c>
      <c r="I751">
        <v>1298699828</v>
      </c>
      <c r="J751" s="7">
        <f t="shared" si="64"/>
        <v>40600.24800925926</v>
      </c>
      <c r="K751">
        <v>1294811828</v>
      </c>
      <c r="L751" s="7">
        <f t="shared" si="65"/>
        <v>40555.24800925926</v>
      </c>
      <c r="M751" t="b">
        <v>1</v>
      </c>
      <c r="N751">
        <v>145</v>
      </c>
      <c r="O751" t="b">
        <v>1</v>
      </c>
      <c r="P751" t="s">
        <v>8269</v>
      </c>
      <c r="Q751">
        <f>ROUND(E751/D751*100,2)</f>
        <v>240</v>
      </c>
      <c r="R751" s="12">
        <f>IFERROR(ROUND(IFERROR(E751/N751,""),2),"No pledges")</f>
        <v>41.38</v>
      </c>
      <c r="S751" t="s">
        <v>8310</v>
      </c>
      <c r="T751" t="s">
        <v>8315</v>
      </c>
    </row>
    <row r="752" spans="1:20" ht="15" customHeight="1">
      <c r="A752">
        <v>750</v>
      </c>
      <c r="B752" s="2" t="s">
        <v>751</v>
      </c>
      <c r="C752" s="2" t="s">
        <v>4860</v>
      </c>
      <c r="D752">
        <v>2500</v>
      </c>
      <c r="E752">
        <v>7555</v>
      </c>
      <c r="F752" t="s">
        <v>8219</v>
      </c>
      <c r="G752" t="s">
        <v>8225</v>
      </c>
      <c r="H752" t="s">
        <v>8247</v>
      </c>
      <c r="I752">
        <v>1401465600</v>
      </c>
      <c r="J752" s="7">
        <f t="shared" si="64"/>
        <v>41789.666666666664</v>
      </c>
      <c r="K752">
        <v>1399032813</v>
      </c>
      <c r="L752" s="7">
        <f t="shared" si="65"/>
        <v>41761.509409722225</v>
      </c>
      <c r="M752" t="b">
        <v>0</v>
      </c>
      <c r="N752">
        <v>145</v>
      </c>
      <c r="O752" t="b">
        <v>1</v>
      </c>
      <c r="P752" t="s">
        <v>8303</v>
      </c>
      <c r="Q752">
        <f>ROUND(E752/D752*100,2)</f>
        <v>302.2</v>
      </c>
      <c r="R752" s="12">
        <f>IFERROR(ROUND(IFERROR(E752/N752,""),2),"No pledges")</f>
        <v>52.1</v>
      </c>
      <c r="S752" t="s">
        <v>8317</v>
      </c>
      <c r="T752" t="s">
        <v>8357</v>
      </c>
    </row>
    <row r="753" spans="1:20" ht="15" customHeight="1">
      <c r="A753">
        <v>751</v>
      </c>
      <c r="B753" s="2" t="s">
        <v>752</v>
      </c>
      <c r="C753" s="2" t="s">
        <v>4861</v>
      </c>
      <c r="D753">
        <v>1000</v>
      </c>
      <c r="E753">
        <v>11744.9</v>
      </c>
      <c r="F753" t="s">
        <v>8219</v>
      </c>
      <c r="G753" t="s">
        <v>8236</v>
      </c>
      <c r="H753" t="s">
        <v>8249</v>
      </c>
      <c r="I753">
        <v>1439707236</v>
      </c>
      <c r="J753" s="7">
        <f t="shared" si="64"/>
        <v>42232.278194444443</v>
      </c>
      <c r="K753">
        <v>1437115236</v>
      </c>
      <c r="L753" s="7">
        <f t="shared" si="65"/>
        <v>42202.278194444443</v>
      </c>
      <c r="M753" t="b">
        <v>0</v>
      </c>
      <c r="N753">
        <v>144</v>
      </c>
      <c r="O753" t="b">
        <v>1</v>
      </c>
      <c r="P753" t="s">
        <v>8297</v>
      </c>
      <c r="Q753">
        <f>ROUND(E753/D753*100,2)</f>
        <v>1174.49</v>
      </c>
      <c r="R753" s="12">
        <f>IFERROR(ROUND(IFERROR(E753/N753,""),2),"No pledges")</f>
        <v>81.56</v>
      </c>
      <c r="S753" t="s">
        <v>8333</v>
      </c>
      <c r="T753" t="s">
        <v>8351</v>
      </c>
    </row>
    <row r="754" spans="1:20" ht="15" customHeight="1">
      <c r="A754">
        <v>752</v>
      </c>
      <c r="B754" s="2" t="s">
        <v>753</v>
      </c>
      <c r="C754" s="2" t="s">
        <v>4862</v>
      </c>
      <c r="D754">
        <v>3500</v>
      </c>
      <c r="E754">
        <v>4818</v>
      </c>
      <c r="F754" t="s">
        <v>8219</v>
      </c>
      <c r="G754" t="s">
        <v>8224</v>
      </c>
      <c r="H754" t="s">
        <v>8246</v>
      </c>
      <c r="I754">
        <v>1382658169</v>
      </c>
      <c r="J754" s="7">
        <f t="shared" si="64"/>
        <v>41571.988067129627</v>
      </c>
      <c r="K754">
        <v>1380238969</v>
      </c>
      <c r="L754" s="7">
        <f t="shared" si="65"/>
        <v>41543.988067129627</v>
      </c>
      <c r="M754" t="b">
        <v>1</v>
      </c>
      <c r="N754">
        <v>141</v>
      </c>
      <c r="O754" t="b">
        <v>1</v>
      </c>
      <c r="P754" t="s">
        <v>8276</v>
      </c>
      <c r="Q754">
        <f>ROUND(E754/D754*100,2)</f>
        <v>137.66</v>
      </c>
      <c r="R754" s="12">
        <f>IFERROR(ROUND(IFERROR(E754/N754,""),2),"No pledges")</f>
        <v>34.17</v>
      </c>
      <c r="S754" t="s">
        <v>8325</v>
      </c>
      <c r="T754" t="s">
        <v>8326</v>
      </c>
    </row>
    <row r="755" spans="1:20" ht="15" customHeight="1">
      <c r="A755">
        <v>753</v>
      </c>
      <c r="B755" s="2" t="s">
        <v>754</v>
      </c>
      <c r="C755" s="2" t="s">
        <v>4863</v>
      </c>
      <c r="D755">
        <v>2600</v>
      </c>
      <c r="E755">
        <v>4524.1499999999996</v>
      </c>
      <c r="F755" t="s">
        <v>8219</v>
      </c>
      <c r="G755" t="s">
        <v>8224</v>
      </c>
      <c r="H755" t="s">
        <v>8246</v>
      </c>
      <c r="I755">
        <v>1471539138</v>
      </c>
      <c r="J755" s="7">
        <f t="shared" si="64"/>
        <v>42600.702986111108</v>
      </c>
      <c r="K755">
        <v>1468947138</v>
      </c>
      <c r="L755" s="7">
        <f t="shared" si="65"/>
        <v>42570.702986111108</v>
      </c>
      <c r="M755" t="b">
        <v>1</v>
      </c>
      <c r="N755">
        <v>140</v>
      </c>
      <c r="O755" t="b">
        <v>1</v>
      </c>
      <c r="P755" t="s">
        <v>8285</v>
      </c>
      <c r="Q755">
        <f>ROUND(E755/D755*100,2)</f>
        <v>174.01</v>
      </c>
      <c r="R755" s="12">
        <f>IFERROR(ROUND(IFERROR(E755/N755,""),2),"No pledges")</f>
        <v>32.32</v>
      </c>
      <c r="S755" t="s">
        <v>8338</v>
      </c>
      <c r="T755" t="s">
        <v>8339</v>
      </c>
    </row>
    <row r="756" spans="1:20" ht="15" customHeight="1">
      <c r="A756">
        <v>754</v>
      </c>
      <c r="B756" s="2" t="s">
        <v>755</v>
      </c>
      <c r="C756" s="2" t="s">
        <v>4864</v>
      </c>
      <c r="D756">
        <v>1500</v>
      </c>
      <c r="E756">
        <v>5666</v>
      </c>
      <c r="F756" t="s">
        <v>8219</v>
      </c>
      <c r="G756" t="s">
        <v>8229</v>
      </c>
      <c r="H756" t="s">
        <v>8251</v>
      </c>
      <c r="I756">
        <v>1467313039</v>
      </c>
      <c r="J756" s="7">
        <f t="shared" si="64"/>
        <v>42551.789803240739</v>
      </c>
      <c r="K756">
        <v>1464807439</v>
      </c>
      <c r="L756" s="7">
        <f t="shared" si="65"/>
        <v>42522.789803240739</v>
      </c>
      <c r="M756" t="b">
        <v>0</v>
      </c>
      <c r="N756">
        <v>139</v>
      </c>
      <c r="O756" t="b">
        <v>1</v>
      </c>
      <c r="P756" t="s">
        <v>8274</v>
      </c>
      <c r="Q756">
        <f>ROUND(E756/D756*100,2)</f>
        <v>377.73</v>
      </c>
      <c r="R756" s="12">
        <f>IFERROR(ROUND(IFERROR(E756/N756,""),2),"No pledges")</f>
        <v>40.76</v>
      </c>
      <c r="S756" t="s">
        <v>8322</v>
      </c>
      <c r="T756" t="s">
        <v>8323</v>
      </c>
    </row>
    <row r="757" spans="1:20" ht="15" customHeight="1">
      <c r="A757">
        <v>755</v>
      </c>
      <c r="B757" s="2" t="s">
        <v>756</v>
      </c>
      <c r="C757" s="2" t="s">
        <v>4865</v>
      </c>
      <c r="D757">
        <v>4000</v>
      </c>
      <c r="E757">
        <v>11215</v>
      </c>
      <c r="F757" t="s">
        <v>8219</v>
      </c>
      <c r="G757" t="s">
        <v>8229</v>
      </c>
      <c r="H757" t="s">
        <v>8251</v>
      </c>
      <c r="I757">
        <v>1459483200</v>
      </c>
      <c r="J757" s="7">
        <f t="shared" si="64"/>
        <v>42461.166666666672</v>
      </c>
      <c r="K757">
        <v>1456852647</v>
      </c>
      <c r="L757" s="7">
        <f t="shared" si="65"/>
        <v>42430.720451388886</v>
      </c>
      <c r="M757" t="b">
        <v>0</v>
      </c>
      <c r="N757">
        <v>138</v>
      </c>
      <c r="O757" t="b">
        <v>1</v>
      </c>
      <c r="P757" t="s">
        <v>8285</v>
      </c>
      <c r="Q757">
        <f>ROUND(E757/D757*100,2)</f>
        <v>280.38</v>
      </c>
      <c r="R757" s="12">
        <f>IFERROR(ROUND(IFERROR(E757/N757,""),2),"No pledges")</f>
        <v>81.27</v>
      </c>
      <c r="S757" t="s">
        <v>8338</v>
      </c>
      <c r="T757" t="s">
        <v>8339</v>
      </c>
    </row>
    <row r="758" spans="1:20" ht="15" customHeight="1">
      <c r="A758">
        <v>756</v>
      </c>
      <c r="B758" s="2" t="s">
        <v>757</v>
      </c>
      <c r="C758" s="2" t="s">
        <v>4866</v>
      </c>
      <c r="D758">
        <v>2000</v>
      </c>
      <c r="E758">
        <v>4067</v>
      </c>
      <c r="F758" t="s">
        <v>8219</v>
      </c>
      <c r="G758" t="s">
        <v>8225</v>
      </c>
      <c r="H758" t="s">
        <v>8247</v>
      </c>
      <c r="I758">
        <v>1470075210</v>
      </c>
      <c r="J758" s="7">
        <f t="shared" si="64"/>
        <v>42583.759374999994</v>
      </c>
      <c r="K758">
        <v>1468779210</v>
      </c>
      <c r="L758" s="7">
        <f t="shared" si="65"/>
        <v>42568.759374999994</v>
      </c>
      <c r="M758" t="b">
        <v>0</v>
      </c>
      <c r="N758">
        <v>133</v>
      </c>
      <c r="O758" t="b">
        <v>1</v>
      </c>
      <c r="P758" t="s">
        <v>8276</v>
      </c>
      <c r="Q758">
        <f>ROUND(E758/D758*100,2)</f>
        <v>203.35</v>
      </c>
      <c r="R758" s="12">
        <f>IFERROR(ROUND(IFERROR(E758/N758,""),2),"No pledges")</f>
        <v>30.58</v>
      </c>
      <c r="S758" t="s">
        <v>8325</v>
      </c>
      <c r="T758" t="s">
        <v>8326</v>
      </c>
    </row>
    <row r="759" spans="1:20" ht="15" customHeight="1">
      <c r="A759">
        <v>757</v>
      </c>
      <c r="B759" s="2" t="s">
        <v>758</v>
      </c>
      <c r="C759" s="2" t="s">
        <v>4867</v>
      </c>
      <c r="D759">
        <v>3350</v>
      </c>
      <c r="E759">
        <v>5358</v>
      </c>
      <c r="F759" t="s">
        <v>8219</v>
      </c>
      <c r="G759" t="s">
        <v>8224</v>
      </c>
      <c r="H759" t="s">
        <v>8246</v>
      </c>
      <c r="I759">
        <v>1404403381</v>
      </c>
      <c r="J759" s="7">
        <f t="shared" si="64"/>
        <v>41823.668761574074</v>
      </c>
      <c r="K759">
        <v>1401811381</v>
      </c>
      <c r="L759" s="7">
        <f t="shared" si="65"/>
        <v>41793.668761574074</v>
      </c>
      <c r="M759" t="b">
        <v>0</v>
      </c>
      <c r="N759">
        <v>133</v>
      </c>
      <c r="O759" t="b">
        <v>1</v>
      </c>
      <c r="P759" t="s">
        <v>8271</v>
      </c>
      <c r="Q759">
        <f>ROUND(E759/D759*100,2)</f>
        <v>159.94</v>
      </c>
      <c r="R759" s="12">
        <f>IFERROR(ROUND(IFERROR(E759/N759,""),2),"No pledges")</f>
        <v>40.29</v>
      </c>
      <c r="S759" t="s">
        <v>8317</v>
      </c>
      <c r="T759" t="s">
        <v>8318</v>
      </c>
    </row>
    <row r="760" spans="1:20" ht="15" customHeight="1">
      <c r="A760">
        <v>758</v>
      </c>
      <c r="B760" s="2" t="s">
        <v>759</v>
      </c>
      <c r="C760" s="2" t="s">
        <v>4868</v>
      </c>
      <c r="D760">
        <v>4000</v>
      </c>
      <c r="E760">
        <v>6207</v>
      </c>
      <c r="F760" t="s">
        <v>8219</v>
      </c>
      <c r="G760" t="s">
        <v>8224</v>
      </c>
      <c r="H760" t="s">
        <v>8246</v>
      </c>
      <c r="I760">
        <v>1461560340</v>
      </c>
      <c r="J760" s="7">
        <f t="shared" si="64"/>
        <v>42485.207638888889</v>
      </c>
      <c r="K760">
        <v>1458762717</v>
      </c>
      <c r="L760" s="7">
        <f t="shared" si="65"/>
        <v>42452.827743055561</v>
      </c>
      <c r="M760" t="b">
        <v>0</v>
      </c>
      <c r="N760">
        <v>133</v>
      </c>
      <c r="O760" t="b">
        <v>1</v>
      </c>
      <c r="P760" t="s">
        <v>8277</v>
      </c>
      <c r="Q760">
        <f>ROUND(E760/D760*100,2)</f>
        <v>155.18</v>
      </c>
      <c r="R760" s="12">
        <f>IFERROR(ROUND(IFERROR(E760/N760,""),2),"No pledges")</f>
        <v>46.67</v>
      </c>
      <c r="S760" t="s">
        <v>8325</v>
      </c>
      <c r="T760" t="s">
        <v>8327</v>
      </c>
    </row>
    <row r="761" spans="1:20" ht="15" customHeight="1">
      <c r="A761">
        <v>759</v>
      </c>
      <c r="B761" s="2" t="s">
        <v>760</v>
      </c>
      <c r="C761" s="2" t="s">
        <v>4869</v>
      </c>
      <c r="D761">
        <v>2500</v>
      </c>
      <c r="E761">
        <v>2600</v>
      </c>
      <c r="F761" t="s">
        <v>8219</v>
      </c>
      <c r="G761" t="s">
        <v>8225</v>
      </c>
      <c r="H761" t="s">
        <v>8247</v>
      </c>
      <c r="I761">
        <v>1426698000</v>
      </c>
      <c r="J761" s="7">
        <f t="shared" si="64"/>
        <v>42081.708333333328</v>
      </c>
      <c r="K761">
        <v>1424825479</v>
      </c>
      <c r="L761" s="7">
        <f t="shared" si="65"/>
        <v>42060.035636574074</v>
      </c>
      <c r="M761" t="b">
        <v>0</v>
      </c>
      <c r="N761">
        <v>132</v>
      </c>
      <c r="O761" t="b">
        <v>1</v>
      </c>
      <c r="P761" t="s">
        <v>8271</v>
      </c>
      <c r="Q761">
        <f>ROUND(E761/D761*100,2)</f>
        <v>104</v>
      </c>
      <c r="R761" s="12">
        <f>IFERROR(ROUND(IFERROR(E761/N761,""),2),"No pledges")</f>
        <v>19.7</v>
      </c>
      <c r="S761" t="s">
        <v>8317</v>
      </c>
      <c r="T761" t="s">
        <v>8318</v>
      </c>
    </row>
    <row r="762" spans="1:20" ht="15" customHeight="1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7">
        <f t="shared" si="64"/>
        <v>42700.805706018517</v>
      </c>
      <c r="K762">
        <v>1477592413</v>
      </c>
      <c r="L762" s="7">
        <f t="shared" si="65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>ROUND(E762/D762*100,2)</f>
        <v>0</v>
      </c>
      <c r="R762" s="12" t="str">
        <f>IFERROR(ROUND(IFERROR(E762/N762,""),2),"No pledges")</f>
        <v>No pledges</v>
      </c>
      <c r="S762" t="s">
        <v>8322</v>
      </c>
      <c r="T762" t="s">
        <v>8324</v>
      </c>
    </row>
    <row r="763" spans="1:20" ht="45" hidden="1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7">
        <f>(((K763/60)/60)/24)+DATE(1970,1,1)</f>
        <v>41642.751458333332</v>
      </c>
      <c r="K763">
        <v>1388772126</v>
      </c>
      <c r="L763" s="7">
        <f>(((I763/60)/60)/24)+DATE(1970,1,1)</f>
        <v>41672.751458333332</v>
      </c>
      <c r="M763" t="b">
        <v>0</v>
      </c>
      <c r="N763">
        <v>6</v>
      </c>
      <c r="O763" t="b">
        <v>0</v>
      </c>
      <c r="P763" t="s">
        <v>8275</v>
      </c>
      <c r="Q763">
        <f>ROUND(E763/D763*100,2)</f>
        <v>4.7</v>
      </c>
      <c r="R763" s="12">
        <f>IFERROR(ROUND(IFERROR(E763/N763,""),2),"No pledges")</f>
        <v>39.17</v>
      </c>
      <c r="S763" t="s">
        <v>8322</v>
      </c>
      <c r="T763" t="s">
        <v>8324</v>
      </c>
    </row>
    <row r="764" spans="1:20" ht="15" customHeight="1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7">
        <f>(((I764/60)/60)/24)+DATE(1970,1,1)</f>
        <v>42708.25</v>
      </c>
      <c r="K764">
        <v>1479328570</v>
      </c>
      <c r="L764" s="7">
        <f>(((K764/60)/60)/24)+DATE(1970,1,1)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>ROUND(E764/D764*100,2)</f>
        <v>0</v>
      </c>
      <c r="R764" s="12" t="str">
        <f>IFERROR(ROUND(IFERROR(E764/N764,""),2),"No pledges")</f>
        <v>No pledges</v>
      </c>
      <c r="S764" t="s">
        <v>8322</v>
      </c>
      <c r="T764" t="s">
        <v>8324</v>
      </c>
    </row>
    <row r="765" spans="1:20" ht="45" hidden="1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7">
        <f>(((K765/60)/60)/24)+DATE(1970,1,1)</f>
        <v>41471.446851851848</v>
      </c>
      <c r="K765">
        <v>1373971408</v>
      </c>
      <c r="L765" s="7">
        <f>(((I765/60)/60)/24)+DATE(1970,1,1)</f>
        <v>41501.446851851848</v>
      </c>
      <c r="M765" t="b">
        <v>0</v>
      </c>
      <c r="N765">
        <v>1</v>
      </c>
      <c r="O765" t="b">
        <v>0</v>
      </c>
      <c r="P765" t="s">
        <v>8275</v>
      </c>
      <c r="Q765">
        <f>ROUND(E765/D765*100,2)</f>
        <v>0.12</v>
      </c>
      <c r="R765" s="12">
        <f>IFERROR(ROUND(IFERROR(E765/N765,""),2),"No pledges")</f>
        <v>5</v>
      </c>
      <c r="S765" t="s">
        <v>8322</v>
      </c>
      <c r="T765" t="s">
        <v>8324</v>
      </c>
    </row>
    <row r="766" spans="1:20" ht="45" hidden="1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7">
        <f>(((K766/60)/60)/24)+DATE(1970,1,1)</f>
        <v>42227.173159722224</v>
      </c>
      <c r="K766">
        <v>1439266161</v>
      </c>
      <c r="L766" s="7">
        <f>(((I766/60)/60)/24)+DATE(1970,1,1)</f>
        <v>42257.173159722224</v>
      </c>
      <c r="M766" t="b">
        <v>0</v>
      </c>
      <c r="N766">
        <v>0</v>
      </c>
      <c r="O766" t="b">
        <v>0</v>
      </c>
      <c r="P766" t="s">
        <v>8275</v>
      </c>
      <c r="Q766">
        <f>ROUND(E766/D766*100,2)</f>
        <v>0</v>
      </c>
      <c r="R766" s="12" t="str">
        <f>IFERROR(ROUND(IFERROR(E766/N766,""),2),"No pledges")</f>
        <v>No pledges</v>
      </c>
      <c r="S766" t="s">
        <v>8322</v>
      </c>
      <c r="T766" t="s">
        <v>8324</v>
      </c>
    </row>
    <row r="767" spans="1:20" ht="60" hidden="1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7">
        <f>(((K767/60)/60)/24)+DATE(1970,1,1)</f>
        <v>41901.542638888888</v>
      </c>
      <c r="K767">
        <v>1411131684</v>
      </c>
      <c r="L767" s="7">
        <f>(((I767/60)/60)/24)+DATE(1970,1,1)</f>
        <v>41931.542638888888</v>
      </c>
      <c r="M767" t="b">
        <v>0</v>
      </c>
      <c r="N767">
        <v>44</v>
      </c>
      <c r="O767" t="b">
        <v>0</v>
      </c>
      <c r="P767" t="s">
        <v>8275</v>
      </c>
      <c r="Q767">
        <f>ROUND(E767/D767*100,2)</f>
        <v>36.01</v>
      </c>
      <c r="R767" s="12">
        <f>IFERROR(ROUND(IFERROR(E767/N767,""),2),"No pledges")</f>
        <v>57.3</v>
      </c>
      <c r="S767" t="s">
        <v>8322</v>
      </c>
      <c r="T767" t="s">
        <v>8324</v>
      </c>
    </row>
    <row r="768" spans="1:20" ht="15" customHeight="1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7">
        <f>(((I768/60)/60)/24)+DATE(1970,1,1)</f>
        <v>42051.783368055556</v>
      </c>
      <c r="K768">
        <v>1421520483</v>
      </c>
      <c r="L768" s="7">
        <f>(((K768/60)/60)/24)+DATE(1970,1,1)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>ROUND(E768/D768*100,2)</f>
        <v>0</v>
      </c>
      <c r="R768" s="12" t="str">
        <f>IFERROR(ROUND(IFERROR(E768/N768,""),2),"No pledges")</f>
        <v>No pledges</v>
      </c>
      <c r="S768" t="s">
        <v>8322</v>
      </c>
      <c r="T768" t="s">
        <v>8324</v>
      </c>
    </row>
    <row r="769" spans="1:20" ht="75" hidden="1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7">
        <f>(((K769/60)/60)/24)+DATE(1970,1,1)</f>
        <v>42115.143634259264</v>
      </c>
      <c r="K769">
        <v>1429586810</v>
      </c>
      <c r="L769" s="7">
        <f>(((I769/60)/60)/24)+DATE(1970,1,1)</f>
        <v>42145.143634259264</v>
      </c>
      <c r="M769" t="b">
        <v>0</v>
      </c>
      <c r="N769">
        <v>3</v>
      </c>
      <c r="O769" t="b">
        <v>0</v>
      </c>
      <c r="P769" t="s">
        <v>8275</v>
      </c>
      <c r="Q769">
        <f>ROUND(E769/D769*100,2)</f>
        <v>3.54</v>
      </c>
      <c r="R769" s="12">
        <f>IFERROR(ROUND(IFERROR(E769/N769,""),2),"No pledges")</f>
        <v>59</v>
      </c>
      <c r="S769" t="s">
        <v>8322</v>
      </c>
      <c r="T769" t="s">
        <v>8324</v>
      </c>
    </row>
    <row r="770" spans="1:20" ht="15" customHeight="1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7">
        <f t="shared" ref="J770:J771" si="66">(((I770/60)/60)/24)+DATE(1970,1,1)</f>
        <v>41624.207060185188</v>
      </c>
      <c r="K770">
        <v>1384577890</v>
      </c>
      <c r="L770" s="7">
        <f t="shared" ref="L770:L771" si="67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>ROUND(E770/D770*100,2)</f>
        <v>0</v>
      </c>
      <c r="R770" s="12" t="str">
        <f>IFERROR(ROUND(IFERROR(E770/N770,""),2),"No pledges")</f>
        <v>No pledges</v>
      </c>
      <c r="S770" t="s">
        <v>8322</v>
      </c>
      <c r="T770" t="s">
        <v>8324</v>
      </c>
    </row>
    <row r="771" spans="1:20" ht="15" customHeight="1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7">
        <f t="shared" si="66"/>
        <v>41634.996458333335</v>
      </c>
      <c r="K771">
        <v>1385510094</v>
      </c>
      <c r="L771" s="7">
        <f t="shared" si="67"/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>ROUND(E771/D771*100,2)</f>
        <v>41.4</v>
      </c>
      <c r="R771" s="12">
        <f>IFERROR(ROUND(IFERROR(E771/N771,""),2),"No pledges")</f>
        <v>31.85</v>
      </c>
      <c r="S771" t="s">
        <v>8322</v>
      </c>
      <c r="T771" t="s">
        <v>8324</v>
      </c>
    </row>
    <row r="772" spans="1:20" ht="60" hidden="1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7">
        <f>(((K772/60)/60)/24)+DATE(1970,1,1)</f>
        <v>41289.999641203707</v>
      </c>
      <c r="K772">
        <v>1358294369</v>
      </c>
      <c r="L772" s="7">
        <f>(((I772/60)/60)/24)+DATE(1970,1,1)</f>
        <v>41329.999641203707</v>
      </c>
      <c r="M772" t="b">
        <v>0</v>
      </c>
      <c r="N772">
        <v>0</v>
      </c>
      <c r="O772" t="b">
        <v>0</v>
      </c>
      <c r="P772" t="s">
        <v>8275</v>
      </c>
      <c r="Q772">
        <f>ROUND(E772/D772*100,2)</f>
        <v>0</v>
      </c>
      <c r="R772" s="12" t="str">
        <f>IFERROR(ROUND(IFERROR(E772/N772,""),2),"No pledges")</f>
        <v>No pledges</v>
      </c>
      <c r="S772" t="s">
        <v>8322</v>
      </c>
      <c r="T772" t="s">
        <v>8324</v>
      </c>
    </row>
    <row r="773" spans="1:20" ht="45" hidden="1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7">
        <f>(((K773/60)/60)/24)+DATE(1970,1,1)</f>
        <v>42349.824097222227</v>
      </c>
      <c r="K773">
        <v>1449863202</v>
      </c>
      <c r="L773" s="7">
        <f>(((I773/60)/60)/24)+DATE(1970,1,1)</f>
        <v>42399.824097222227</v>
      </c>
      <c r="M773" t="b">
        <v>0</v>
      </c>
      <c r="N773">
        <v>1</v>
      </c>
      <c r="O773" t="b">
        <v>0</v>
      </c>
      <c r="P773" t="s">
        <v>8275</v>
      </c>
      <c r="Q773">
        <f>ROUND(E773/D773*100,2)</f>
        <v>0.03</v>
      </c>
      <c r="R773" s="12">
        <f>IFERROR(ROUND(IFERROR(E773/N773,""),2),"No pledges")</f>
        <v>10</v>
      </c>
      <c r="S773" t="s">
        <v>8322</v>
      </c>
      <c r="T773" t="s">
        <v>8324</v>
      </c>
    </row>
    <row r="774" spans="1:20" ht="15" customHeight="1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7">
        <f>(((I774/60)/60)/24)+DATE(1970,1,1)</f>
        <v>40118.165972222225</v>
      </c>
      <c r="K774">
        <v>1252718519</v>
      </c>
      <c r="L774" s="7">
        <f>(((K774/60)/60)/24)+DATE(1970,1,1)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>ROUND(E774/D774*100,2)</f>
        <v>3.33</v>
      </c>
      <c r="R774" s="12">
        <f>IFERROR(ROUND(IFERROR(E774/N774,""),2),"No pledges")</f>
        <v>50</v>
      </c>
      <c r="S774" t="s">
        <v>8322</v>
      </c>
      <c r="T774" t="s">
        <v>8324</v>
      </c>
    </row>
    <row r="775" spans="1:20" ht="60" hidden="1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7">
        <f>(((K775/60)/60)/24)+DATE(1970,1,1)</f>
        <v>42100.735937499994</v>
      </c>
      <c r="K775">
        <v>1428341985</v>
      </c>
      <c r="L775" s="7">
        <f>(((I775/60)/60)/24)+DATE(1970,1,1)</f>
        <v>42134.959027777775</v>
      </c>
      <c r="M775" t="b">
        <v>0</v>
      </c>
      <c r="N775">
        <v>2</v>
      </c>
      <c r="O775" t="b">
        <v>0</v>
      </c>
      <c r="P775" t="s">
        <v>8275</v>
      </c>
      <c r="Q775">
        <f>ROUND(E775/D775*100,2)</f>
        <v>0.85</v>
      </c>
      <c r="R775" s="12">
        <f>IFERROR(ROUND(IFERROR(E775/N775,""),2),"No pledges")</f>
        <v>16</v>
      </c>
      <c r="S775" t="s">
        <v>8322</v>
      </c>
      <c r="T775" t="s">
        <v>8324</v>
      </c>
    </row>
    <row r="776" spans="1:20" ht="60" hidden="1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7">
        <f>(((K776/60)/60)/24)+DATE(1970,1,1)</f>
        <v>41663.780300925922</v>
      </c>
      <c r="K776">
        <v>1390589018</v>
      </c>
      <c r="L776" s="7">
        <f>(((I776/60)/60)/24)+DATE(1970,1,1)</f>
        <v>41693.780300925922</v>
      </c>
      <c r="M776" t="b">
        <v>0</v>
      </c>
      <c r="N776">
        <v>9</v>
      </c>
      <c r="O776" t="b">
        <v>0</v>
      </c>
      <c r="P776" t="s">
        <v>8275</v>
      </c>
      <c r="Q776">
        <f>ROUND(E776/D776*100,2)</f>
        <v>70.2</v>
      </c>
      <c r="R776" s="12">
        <f>IFERROR(ROUND(IFERROR(E776/N776,""),2),"No pledges")</f>
        <v>39</v>
      </c>
      <c r="S776" t="s">
        <v>8322</v>
      </c>
      <c r="T776" t="s">
        <v>8324</v>
      </c>
    </row>
    <row r="777" spans="1:20" ht="45" hidden="1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7">
        <f>(((K777/60)/60)/24)+DATE(1970,1,1)</f>
        <v>40863.060127314813</v>
      </c>
      <c r="K777">
        <v>1321406795</v>
      </c>
      <c r="L777" s="7">
        <f>(((I777/60)/60)/24)+DATE(1970,1,1)</f>
        <v>40893.060127314813</v>
      </c>
      <c r="M777" t="b">
        <v>0</v>
      </c>
      <c r="N777">
        <v>5</v>
      </c>
      <c r="O777" t="b">
        <v>0</v>
      </c>
      <c r="P777" t="s">
        <v>8275</v>
      </c>
      <c r="Q777">
        <f>ROUND(E777/D777*100,2)</f>
        <v>1.7</v>
      </c>
      <c r="R777" s="12">
        <f>IFERROR(ROUND(IFERROR(E777/N777,""),2),"No pledges")</f>
        <v>34</v>
      </c>
      <c r="S777" t="s">
        <v>8322</v>
      </c>
      <c r="T777" t="s">
        <v>8324</v>
      </c>
    </row>
    <row r="778" spans="1:20" ht="60" hidden="1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7">
        <f>(((K778/60)/60)/24)+DATE(1970,1,1)</f>
        <v>42250.685706018514</v>
      </c>
      <c r="K778">
        <v>1441297645</v>
      </c>
      <c r="L778" s="7">
        <f>(((I778/60)/60)/24)+DATE(1970,1,1)</f>
        <v>42288.208333333328</v>
      </c>
      <c r="M778" t="b">
        <v>0</v>
      </c>
      <c r="N778">
        <v>57</v>
      </c>
      <c r="O778" t="b">
        <v>0</v>
      </c>
      <c r="P778" t="s">
        <v>8275</v>
      </c>
      <c r="Q778">
        <f>ROUND(E778/D778*100,2)</f>
        <v>51.4</v>
      </c>
      <c r="R778" s="12">
        <f>IFERROR(ROUND(IFERROR(E778/N778,""),2),"No pledges")</f>
        <v>63.12</v>
      </c>
      <c r="S778" t="s">
        <v>8322</v>
      </c>
      <c r="T778" t="s">
        <v>8324</v>
      </c>
    </row>
    <row r="779" spans="1:20" ht="15" customHeight="1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7">
        <f>(((I779/60)/60)/24)+DATE(1970,1,1)</f>
        <v>41486.981215277774</v>
      </c>
      <c r="K779">
        <v>1372721577</v>
      </c>
      <c r="L779" s="7">
        <f>(((K779/60)/60)/24)+DATE(1970,1,1)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>ROUND(E779/D779*100,2)</f>
        <v>0.7</v>
      </c>
      <c r="R779" s="12">
        <f>IFERROR(ROUND(IFERROR(E779/N779,""),2),"No pledges")</f>
        <v>7</v>
      </c>
      <c r="S779" t="s">
        <v>8322</v>
      </c>
      <c r="T779" t="s">
        <v>8324</v>
      </c>
    </row>
    <row r="780" spans="1:20" ht="45" hidden="1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7">
        <f>(((K780/60)/60)/24)+DATE(1970,1,1)</f>
        <v>41729.702314814815</v>
      </c>
      <c r="K780">
        <v>1396284680</v>
      </c>
      <c r="L780" s="7">
        <f>(((I780/60)/60)/24)+DATE(1970,1,1)</f>
        <v>41759.702314814815</v>
      </c>
      <c r="M780" t="b">
        <v>0</v>
      </c>
      <c r="N780">
        <v>1</v>
      </c>
      <c r="O780" t="b">
        <v>0</v>
      </c>
      <c r="P780" t="s">
        <v>8275</v>
      </c>
      <c r="Q780">
        <f>ROUND(E780/D780*100,2)</f>
        <v>0.4</v>
      </c>
      <c r="R780" s="12">
        <f>IFERROR(ROUND(IFERROR(E780/N780,""),2),"No pledges")</f>
        <v>2</v>
      </c>
      <c r="S780" t="s">
        <v>8322</v>
      </c>
      <c r="T780" t="s">
        <v>8324</v>
      </c>
    </row>
    <row r="781" spans="1:20" ht="60" hidden="1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7">
        <f>(((K781/60)/60)/24)+DATE(1970,1,1)</f>
        <v>40436.68408564815</v>
      </c>
      <c r="K781">
        <v>1284567905</v>
      </c>
      <c r="L781" s="7">
        <f>(((I781/60)/60)/24)+DATE(1970,1,1)</f>
        <v>40466.166666666664</v>
      </c>
      <c r="M781" t="b">
        <v>0</v>
      </c>
      <c r="N781">
        <v>6</v>
      </c>
      <c r="O781" t="b">
        <v>0</v>
      </c>
      <c r="P781" t="s">
        <v>8275</v>
      </c>
      <c r="Q781">
        <f>ROUND(E781/D781*100,2)</f>
        <v>2.67</v>
      </c>
      <c r="R781" s="12">
        <f>IFERROR(ROUND(IFERROR(E781/N781,""),2),"No pledges")</f>
        <v>66.67</v>
      </c>
      <c r="S781" t="s">
        <v>8322</v>
      </c>
      <c r="T781" t="s">
        <v>8324</v>
      </c>
    </row>
    <row r="782" spans="1:20" ht="15" customHeight="1">
      <c r="A782">
        <v>780</v>
      </c>
      <c r="B782" s="2" t="s">
        <v>781</v>
      </c>
      <c r="C782" s="2" t="s">
        <v>4890</v>
      </c>
      <c r="D782">
        <v>2000</v>
      </c>
      <c r="E782">
        <v>4743</v>
      </c>
      <c r="F782" t="s">
        <v>8219</v>
      </c>
      <c r="G782" t="s">
        <v>8225</v>
      </c>
      <c r="H782" t="s">
        <v>8247</v>
      </c>
      <c r="I782">
        <v>1434837861</v>
      </c>
      <c r="J782" s="7">
        <f t="shared" ref="J782:J845" si="68">(((I782/60)/60)/24)+DATE(1970,1,1)</f>
        <v>42175.919687500005</v>
      </c>
      <c r="K782">
        <v>1432245861</v>
      </c>
      <c r="L782" s="7">
        <f t="shared" ref="L782:L845" si="69">(((K782/60)/60)/24)+DATE(1970,1,1)</f>
        <v>42145.919687500005</v>
      </c>
      <c r="M782" t="b">
        <v>0</v>
      </c>
      <c r="N782">
        <v>131</v>
      </c>
      <c r="O782" t="b">
        <v>1</v>
      </c>
      <c r="P782" t="s">
        <v>8280</v>
      </c>
      <c r="Q782">
        <f>ROUND(E782/D782*100,2)</f>
        <v>237.15</v>
      </c>
      <c r="R782" s="12">
        <f>IFERROR(ROUND(IFERROR(E782/N782,""),2),"No pledges")</f>
        <v>36.21</v>
      </c>
      <c r="S782" t="s">
        <v>8325</v>
      </c>
      <c r="T782" t="s">
        <v>8330</v>
      </c>
    </row>
    <row r="783" spans="1:20" ht="15" customHeight="1">
      <c r="A783">
        <v>781</v>
      </c>
      <c r="B783" s="2" t="s">
        <v>782</v>
      </c>
      <c r="C783" s="2" t="s">
        <v>4891</v>
      </c>
      <c r="D783">
        <v>3500</v>
      </c>
      <c r="E783">
        <v>3803.55</v>
      </c>
      <c r="F783" t="s">
        <v>8219</v>
      </c>
      <c r="G783" t="s">
        <v>8225</v>
      </c>
      <c r="H783" t="s">
        <v>8247</v>
      </c>
      <c r="I783">
        <v>1464801169</v>
      </c>
      <c r="J783" s="7">
        <f t="shared" si="68"/>
        <v>42522.717233796298</v>
      </c>
      <c r="K783">
        <v>1462209169</v>
      </c>
      <c r="L783" s="7">
        <f t="shared" si="69"/>
        <v>42492.717233796298</v>
      </c>
      <c r="M783" t="b">
        <v>0</v>
      </c>
      <c r="N783">
        <v>130</v>
      </c>
      <c r="O783" t="b">
        <v>1</v>
      </c>
      <c r="P783" t="s">
        <v>8271</v>
      </c>
      <c r="Q783">
        <f>ROUND(E783/D783*100,2)</f>
        <v>108.67</v>
      </c>
      <c r="R783" s="12">
        <f>IFERROR(ROUND(IFERROR(E783/N783,""),2),"No pledges")</f>
        <v>29.26</v>
      </c>
      <c r="S783" t="s">
        <v>8317</v>
      </c>
      <c r="T783" t="s">
        <v>8318</v>
      </c>
    </row>
    <row r="784" spans="1:20" ht="15" customHeight="1">
      <c r="A784">
        <v>782</v>
      </c>
      <c r="B784" s="2" t="s">
        <v>783</v>
      </c>
      <c r="C784" s="2" t="s">
        <v>4892</v>
      </c>
      <c r="D784">
        <v>3000</v>
      </c>
      <c r="E784">
        <v>8014</v>
      </c>
      <c r="F784" t="s">
        <v>8219</v>
      </c>
      <c r="G784" t="s">
        <v>8224</v>
      </c>
      <c r="H784" t="s">
        <v>8246</v>
      </c>
      <c r="I784">
        <v>1481184000</v>
      </c>
      <c r="J784" s="7">
        <f t="shared" si="68"/>
        <v>42712.333333333328</v>
      </c>
      <c r="K784">
        <v>1479708680</v>
      </c>
      <c r="L784" s="7">
        <f t="shared" si="69"/>
        <v>42695.257870370369</v>
      </c>
      <c r="M784" t="b">
        <v>0</v>
      </c>
      <c r="N784">
        <v>127</v>
      </c>
      <c r="O784" t="b">
        <v>1</v>
      </c>
      <c r="P784" t="s">
        <v>8277</v>
      </c>
      <c r="Q784">
        <f>ROUND(E784/D784*100,2)</f>
        <v>267.13</v>
      </c>
      <c r="R784" s="12">
        <f>IFERROR(ROUND(IFERROR(E784/N784,""),2),"No pledges")</f>
        <v>63.1</v>
      </c>
      <c r="S784" t="s">
        <v>8325</v>
      </c>
      <c r="T784" t="s">
        <v>8327</v>
      </c>
    </row>
    <row r="785" spans="1:20" ht="15" customHeight="1">
      <c r="A785">
        <v>783</v>
      </c>
      <c r="B785" s="2" t="s">
        <v>784</v>
      </c>
      <c r="C785" s="2" t="s">
        <v>4893</v>
      </c>
      <c r="D785">
        <v>4000</v>
      </c>
      <c r="E785">
        <v>10610</v>
      </c>
      <c r="F785" t="s">
        <v>8219</v>
      </c>
      <c r="G785" t="s">
        <v>8224</v>
      </c>
      <c r="H785" t="s">
        <v>8246</v>
      </c>
      <c r="I785">
        <v>1330671540</v>
      </c>
      <c r="J785" s="7">
        <f t="shared" si="68"/>
        <v>40970.290972222225</v>
      </c>
      <c r="K785">
        <v>1328040375</v>
      </c>
      <c r="L785" s="7">
        <f t="shared" si="69"/>
        <v>40939.837673611109</v>
      </c>
      <c r="M785" t="b">
        <v>0</v>
      </c>
      <c r="N785">
        <v>126</v>
      </c>
      <c r="O785" t="b">
        <v>1</v>
      </c>
      <c r="P785" t="s">
        <v>8276</v>
      </c>
      <c r="Q785">
        <f>ROUND(E785/D785*100,2)</f>
        <v>265.25</v>
      </c>
      <c r="R785" s="12">
        <f>IFERROR(ROUND(IFERROR(E785/N785,""),2),"No pledges")</f>
        <v>84.21</v>
      </c>
      <c r="S785" t="s">
        <v>8325</v>
      </c>
      <c r="T785" t="s">
        <v>8326</v>
      </c>
    </row>
    <row r="786" spans="1:20" ht="15" customHeight="1">
      <c r="A786">
        <v>784</v>
      </c>
      <c r="B786" s="2" t="s">
        <v>785</v>
      </c>
      <c r="C786" s="2" t="s">
        <v>4894</v>
      </c>
      <c r="D786">
        <v>1500</v>
      </c>
      <c r="E786">
        <v>2885</v>
      </c>
      <c r="F786" t="s">
        <v>8219</v>
      </c>
      <c r="G786" t="s">
        <v>8224</v>
      </c>
      <c r="H786" t="s">
        <v>8246</v>
      </c>
      <c r="I786">
        <v>1400108640</v>
      </c>
      <c r="J786" s="7">
        <f t="shared" si="68"/>
        <v>41773.961111111108</v>
      </c>
      <c r="K786">
        <v>1396923624</v>
      </c>
      <c r="L786" s="7">
        <f t="shared" si="69"/>
        <v>41737.097499999996</v>
      </c>
      <c r="M786" t="b">
        <v>1</v>
      </c>
      <c r="N786">
        <v>122</v>
      </c>
      <c r="O786" t="b">
        <v>1</v>
      </c>
      <c r="P786" t="s">
        <v>8295</v>
      </c>
      <c r="Q786">
        <f>ROUND(E786/D786*100,2)</f>
        <v>192.33</v>
      </c>
      <c r="R786" s="12">
        <f>IFERROR(ROUND(IFERROR(E786/N786,""),2),"No pledges")</f>
        <v>23.65</v>
      </c>
      <c r="S786" t="s">
        <v>8319</v>
      </c>
      <c r="T786" t="s">
        <v>8349</v>
      </c>
    </row>
    <row r="787" spans="1:20" ht="15" customHeight="1">
      <c r="A787">
        <v>785</v>
      </c>
      <c r="B787" s="2" t="s">
        <v>786</v>
      </c>
      <c r="C787" s="2" t="s">
        <v>4895</v>
      </c>
      <c r="D787">
        <v>2500</v>
      </c>
      <c r="E787">
        <v>3067</v>
      </c>
      <c r="F787" t="s">
        <v>8219</v>
      </c>
      <c r="G787" t="s">
        <v>8225</v>
      </c>
      <c r="H787" t="s">
        <v>8247</v>
      </c>
      <c r="I787">
        <v>1354269600</v>
      </c>
      <c r="J787" s="7">
        <f t="shared" si="68"/>
        <v>41243.416666666664</v>
      </c>
      <c r="K787">
        <v>1351663605</v>
      </c>
      <c r="L787" s="7">
        <f t="shared" si="69"/>
        <v>41213.254687499997</v>
      </c>
      <c r="M787" t="b">
        <v>0</v>
      </c>
      <c r="N787">
        <v>121</v>
      </c>
      <c r="O787" t="b">
        <v>1</v>
      </c>
      <c r="P787" t="s">
        <v>8274</v>
      </c>
      <c r="Q787">
        <f>ROUND(E787/D787*100,2)</f>
        <v>122.68</v>
      </c>
      <c r="R787" s="12">
        <f>IFERROR(ROUND(IFERROR(E787/N787,""),2),"No pledges")</f>
        <v>25.35</v>
      </c>
      <c r="S787" t="s">
        <v>8322</v>
      </c>
      <c r="T787" t="s">
        <v>8323</v>
      </c>
    </row>
    <row r="788" spans="1:20" ht="15" customHeight="1">
      <c r="A788">
        <v>786</v>
      </c>
      <c r="B788" s="2" t="s">
        <v>787</v>
      </c>
      <c r="C788" s="2" t="s">
        <v>4896</v>
      </c>
      <c r="D788">
        <v>1000</v>
      </c>
      <c r="E788">
        <v>3851.5</v>
      </c>
      <c r="F788" t="s">
        <v>8219</v>
      </c>
      <c r="G788" t="s">
        <v>8224</v>
      </c>
      <c r="H788" t="s">
        <v>8246</v>
      </c>
      <c r="I788">
        <v>1362167988</v>
      </c>
      <c r="J788" s="7">
        <f t="shared" si="68"/>
        <v>41334.833194444444</v>
      </c>
      <c r="K788">
        <v>1359575988</v>
      </c>
      <c r="L788" s="7">
        <f t="shared" si="69"/>
        <v>41304.833194444444</v>
      </c>
      <c r="M788" t="b">
        <v>1</v>
      </c>
      <c r="N788">
        <v>120</v>
      </c>
      <c r="O788" t="b">
        <v>1</v>
      </c>
      <c r="P788" t="s">
        <v>8269</v>
      </c>
      <c r="Q788">
        <f>ROUND(E788/D788*100,2)</f>
        <v>385.15</v>
      </c>
      <c r="R788" s="12">
        <f>IFERROR(ROUND(IFERROR(E788/N788,""),2),"No pledges")</f>
        <v>32.1</v>
      </c>
      <c r="S788" t="s">
        <v>8310</v>
      </c>
      <c r="T788" t="s">
        <v>8315</v>
      </c>
    </row>
    <row r="789" spans="1:20" ht="15" customHeight="1">
      <c r="A789">
        <v>787</v>
      </c>
      <c r="B789" s="2" t="s">
        <v>788</v>
      </c>
      <c r="C789" s="2" t="s">
        <v>4897</v>
      </c>
      <c r="D789">
        <v>2500</v>
      </c>
      <c r="E789">
        <v>4890</v>
      </c>
      <c r="F789" t="s">
        <v>8219</v>
      </c>
      <c r="G789" t="s">
        <v>8224</v>
      </c>
      <c r="H789" t="s">
        <v>8246</v>
      </c>
      <c r="I789">
        <v>1397113140</v>
      </c>
      <c r="J789" s="7">
        <f t="shared" si="68"/>
        <v>41739.290972222225</v>
      </c>
      <c r="K789">
        <v>1395168625</v>
      </c>
      <c r="L789" s="7">
        <f t="shared" si="69"/>
        <v>41716.785011574073</v>
      </c>
      <c r="M789" t="b">
        <v>0</v>
      </c>
      <c r="N789">
        <v>120</v>
      </c>
      <c r="O789" t="b">
        <v>1</v>
      </c>
      <c r="P789" t="s">
        <v>8280</v>
      </c>
      <c r="Q789">
        <f>ROUND(E789/D789*100,2)</f>
        <v>195.6</v>
      </c>
      <c r="R789" s="12">
        <f>IFERROR(ROUND(IFERROR(E789/N789,""),2),"No pledges")</f>
        <v>40.75</v>
      </c>
      <c r="S789" t="s">
        <v>8325</v>
      </c>
      <c r="T789" t="s">
        <v>8330</v>
      </c>
    </row>
    <row r="790" spans="1:20" ht="15" customHeight="1">
      <c r="A790">
        <v>788</v>
      </c>
      <c r="B790" s="2" t="s">
        <v>789</v>
      </c>
      <c r="C790" s="2" t="s">
        <v>4898</v>
      </c>
      <c r="D790">
        <v>4000</v>
      </c>
      <c r="E790">
        <v>5226</v>
      </c>
      <c r="F790" t="s">
        <v>8219</v>
      </c>
      <c r="G790" t="s">
        <v>8224</v>
      </c>
      <c r="H790" t="s">
        <v>8246</v>
      </c>
      <c r="I790">
        <v>1348028861</v>
      </c>
      <c r="J790" s="7">
        <f t="shared" si="68"/>
        <v>41171.185891203706</v>
      </c>
      <c r="K790">
        <v>1342844861</v>
      </c>
      <c r="L790" s="7">
        <f t="shared" si="69"/>
        <v>41111.185891203706</v>
      </c>
      <c r="M790" t="b">
        <v>0</v>
      </c>
      <c r="N790">
        <v>120</v>
      </c>
      <c r="O790" t="b">
        <v>1</v>
      </c>
      <c r="P790" t="s">
        <v>8274</v>
      </c>
      <c r="Q790">
        <f>ROUND(E790/D790*100,2)</f>
        <v>130.65</v>
      </c>
      <c r="R790" s="12">
        <f>IFERROR(ROUND(IFERROR(E790/N790,""),2),"No pledges")</f>
        <v>43.55</v>
      </c>
      <c r="S790" t="s">
        <v>8322</v>
      </c>
      <c r="T790" t="s">
        <v>8323</v>
      </c>
    </row>
    <row r="791" spans="1:20" ht="15" customHeight="1">
      <c r="A791">
        <v>789</v>
      </c>
      <c r="B791" s="2" t="s">
        <v>790</v>
      </c>
      <c r="C791" s="2" t="s">
        <v>4899</v>
      </c>
      <c r="D791">
        <v>2500</v>
      </c>
      <c r="E791">
        <v>3466</v>
      </c>
      <c r="F791" t="s">
        <v>8219</v>
      </c>
      <c r="G791" t="s">
        <v>8230</v>
      </c>
      <c r="H791" t="s">
        <v>8249</v>
      </c>
      <c r="I791">
        <v>1460127635</v>
      </c>
      <c r="J791" s="7">
        <f t="shared" si="68"/>
        <v>42468.625405092593</v>
      </c>
      <c r="K791">
        <v>1457539235</v>
      </c>
      <c r="L791" s="7">
        <f t="shared" si="69"/>
        <v>42438.667071759264</v>
      </c>
      <c r="M791" t="b">
        <v>0</v>
      </c>
      <c r="N791">
        <v>117</v>
      </c>
      <c r="O791" t="b">
        <v>1</v>
      </c>
      <c r="P791" t="s">
        <v>8276</v>
      </c>
      <c r="Q791">
        <f>ROUND(E791/D791*100,2)</f>
        <v>138.63999999999999</v>
      </c>
      <c r="R791" s="12">
        <f>IFERROR(ROUND(IFERROR(E791/N791,""),2),"No pledges")</f>
        <v>29.62</v>
      </c>
      <c r="S791" t="s">
        <v>8325</v>
      </c>
      <c r="T791" t="s">
        <v>8326</v>
      </c>
    </row>
    <row r="792" spans="1:20" ht="15" customHeight="1">
      <c r="A792">
        <v>790</v>
      </c>
      <c r="B792" s="2" t="s">
        <v>791</v>
      </c>
      <c r="C792" s="2" t="s">
        <v>4900</v>
      </c>
      <c r="D792">
        <v>3000</v>
      </c>
      <c r="E792">
        <v>3700</v>
      </c>
      <c r="F792" t="s">
        <v>8219</v>
      </c>
      <c r="G792" t="s">
        <v>8225</v>
      </c>
      <c r="H792" t="s">
        <v>8247</v>
      </c>
      <c r="I792">
        <v>1406045368</v>
      </c>
      <c r="J792" s="7">
        <f t="shared" si="68"/>
        <v>41842.67324074074</v>
      </c>
      <c r="K792">
        <v>1403453368</v>
      </c>
      <c r="L792" s="7">
        <f t="shared" si="69"/>
        <v>41812.67324074074</v>
      </c>
      <c r="M792" t="b">
        <v>0</v>
      </c>
      <c r="N792">
        <v>117</v>
      </c>
      <c r="O792" t="b">
        <v>1</v>
      </c>
      <c r="P792" t="s">
        <v>8265</v>
      </c>
      <c r="Q792">
        <f>ROUND(E792/D792*100,2)</f>
        <v>123.33</v>
      </c>
      <c r="R792" s="12">
        <f>IFERROR(ROUND(IFERROR(E792/N792,""),2),"No pledges")</f>
        <v>31.62</v>
      </c>
      <c r="S792" t="s">
        <v>8310</v>
      </c>
      <c r="T792" t="s">
        <v>8311</v>
      </c>
    </row>
    <row r="793" spans="1:20" ht="15" customHeight="1">
      <c r="A793">
        <v>791</v>
      </c>
      <c r="B793" s="2" t="s">
        <v>792</v>
      </c>
      <c r="C793" s="2" t="s">
        <v>4901</v>
      </c>
      <c r="D793">
        <v>3000</v>
      </c>
      <c r="E793">
        <v>3289</v>
      </c>
      <c r="F793" t="s">
        <v>8219</v>
      </c>
      <c r="G793" t="s">
        <v>8224</v>
      </c>
      <c r="H793" t="s">
        <v>8246</v>
      </c>
      <c r="I793">
        <v>1396648800</v>
      </c>
      <c r="J793" s="7">
        <f t="shared" si="68"/>
        <v>41733.916666666664</v>
      </c>
      <c r="K793">
        <v>1395407445</v>
      </c>
      <c r="L793" s="7">
        <f t="shared" si="69"/>
        <v>41719.549131944441</v>
      </c>
      <c r="M793" t="b">
        <v>0</v>
      </c>
      <c r="N793">
        <v>117</v>
      </c>
      <c r="O793" t="b">
        <v>1</v>
      </c>
      <c r="P793" t="s">
        <v>8265</v>
      </c>
      <c r="Q793">
        <f>ROUND(E793/D793*100,2)</f>
        <v>109.63</v>
      </c>
      <c r="R793" s="12">
        <f>IFERROR(ROUND(IFERROR(E793/N793,""),2),"No pledges")</f>
        <v>28.11</v>
      </c>
      <c r="S793" t="s">
        <v>8310</v>
      </c>
      <c r="T793" t="s">
        <v>8311</v>
      </c>
    </row>
    <row r="794" spans="1:20" ht="15" customHeight="1">
      <c r="A794">
        <v>792</v>
      </c>
      <c r="B794" s="2" t="s">
        <v>793</v>
      </c>
      <c r="C794" s="2" t="s">
        <v>4902</v>
      </c>
      <c r="D794">
        <v>3000</v>
      </c>
      <c r="E794">
        <v>3321.25</v>
      </c>
      <c r="F794" t="s">
        <v>8219</v>
      </c>
      <c r="G794" t="s">
        <v>8224</v>
      </c>
      <c r="H794" t="s">
        <v>8246</v>
      </c>
      <c r="I794">
        <v>1342672096</v>
      </c>
      <c r="J794" s="7">
        <f t="shared" si="68"/>
        <v>41109.186296296299</v>
      </c>
      <c r="K794">
        <v>1340944096</v>
      </c>
      <c r="L794" s="7">
        <f t="shared" si="69"/>
        <v>41089.186296296299</v>
      </c>
      <c r="M794" t="b">
        <v>0</v>
      </c>
      <c r="N794">
        <v>115</v>
      </c>
      <c r="O794" t="b">
        <v>1</v>
      </c>
      <c r="P794" t="s">
        <v>8279</v>
      </c>
      <c r="Q794">
        <f>ROUND(E794/D794*100,2)</f>
        <v>110.71</v>
      </c>
      <c r="R794" s="12">
        <f>IFERROR(ROUND(IFERROR(E794/N794,""),2),"No pledges")</f>
        <v>28.88</v>
      </c>
      <c r="S794" t="s">
        <v>8325</v>
      </c>
      <c r="T794" t="s">
        <v>8329</v>
      </c>
    </row>
    <row r="795" spans="1:20" ht="15" customHeight="1">
      <c r="A795">
        <v>793</v>
      </c>
      <c r="B795" s="2" t="s">
        <v>794</v>
      </c>
      <c r="C795" s="2" t="s">
        <v>4903</v>
      </c>
      <c r="D795">
        <v>4000</v>
      </c>
      <c r="E795">
        <v>4796</v>
      </c>
      <c r="F795" t="s">
        <v>8219</v>
      </c>
      <c r="G795" t="s">
        <v>8224</v>
      </c>
      <c r="H795" t="s">
        <v>8246</v>
      </c>
      <c r="I795">
        <v>1426473264</v>
      </c>
      <c r="J795" s="7">
        <f t="shared" si="68"/>
        <v>42079.107222222221</v>
      </c>
      <c r="K795">
        <v>1424057664</v>
      </c>
      <c r="L795" s="7">
        <f t="shared" si="69"/>
        <v>42051.148888888885</v>
      </c>
      <c r="M795" t="b">
        <v>0</v>
      </c>
      <c r="N795">
        <v>115</v>
      </c>
      <c r="O795" t="b">
        <v>1</v>
      </c>
      <c r="P795" t="s">
        <v>8277</v>
      </c>
      <c r="Q795">
        <f>ROUND(E795/D795*100,2)</f>
        <v>119.9</v>
      </c>
      <c r="R795" s="12">
        <f>IFERROR(ROUND(IFERROR(E795/N795,""),2),"No pledges")</f>
        <v>41.7</v>
      </c>
      <c r="S795" t="s">
        <v>8325</v>
      </c>
      <c r="T795" t="s">
        <v>8327</v>
      </c>
    </row>
    <row r="796" spans="1:20" ht="15" customHeight="1">
      <c r="A796">
        <v>794</v>
      </c>
      <c r="B796" s="2" t="s">
        <v>795</v>
      </c>
      <c r="C796" s="2" t="s">
        <v>4904</v>
      </c>
      <c r="D796">
        <v>4000</v>
      </c>
      <c r="E796">
        <v>4015.71</v>
      </c>
      <c r="F796" t="s">
        <v>8219</v>
      </c>
      <c r="G796" t="s">
        <v>8225</v>
      </c>
      <c r="H796" t="s">
        <v>8247</v>
      </c>
      <c r="I796">
        <v>1485991860</v>
      </c>
      <c r="J796" s="7">
        <f t="shared" si="68"/>
        <v>42767.979861111111</v>
      </c>
      <c r="K796">
        <v>1483124208</v>
      </c>
      <c r="L796" s="7">
        <f t="shared" si="69"/>
        <v>42734.789444444439</v>
      </c>
      <c r="M796" t="b">
        <v>0</v>
      </c>
      <c r="N796">
        <v>115</v>
      </c>
      <c r="O796" t="b">
        <v>1</v>
      </c>
      <c r="P796" t="s">
        <v>8271</v>
      </c>
      <c r="Q796">
        <f>ROUND(E796/D796*100,2)</f>
        <v>100.39</v>
      </c>
      <c r="R796" s="12">
        <f>IFERROR(ROUND(IFERROR(E796/N796,""),2),"No pledges")</f>
        <v>34.92</v>
      </c>
      <c r="S796" t="s">
        <v>8317</v>
      </c>
      <c r="T796" t="s">
        <v>8318</v>
      </c>
    </row>
    <row r="797" spans="1:20" ht="15" customHeight="1">
      <c r="A797">
        <v>795</v>
      </c>
      <c r="B797" s="2" t="s">
        <v>796</v>
      </c>
      <c r="C797" s="2" t="s">
        <v>4905</v>
      </c>
      <c r="D797">
        <v>4600</v>
      </c>
      <c r="E797">
        <v>5535</v>
      </c>
      <c r="F797" t="s">
        <v>8219</v>
      </c>
      <c r="G797" t="s">
        <v>8224</v>
      </c>
      <c r="H797" t="s">
        <v>8246</v>
      </c>
      <c r="I797">
        <v>1439317900</v>
      </c>
      <c r="J797" s="7">
        <f t="shared" si="68"/>
        <v>42227.771990740745</v>
      </c>
      <c r="K797">
        <v>1436725900</v>
      </c>
      <c r="L797" s="7">
        <f t="shared" si="69"/>
        <v>42197.771990740745</v>
      </c>
      <c r="M797" t="b">
        <v>0</v>
      </c>
      <c r="N797">
        <v>115</v>
      </c>
      <c r="O797" t="b">
        <v>1</v>
      </c>
      <c r="P797" t="s">
        <v>8297</v>
      </c>
      <c r="Q797">
        <f>ROUND(E797/D797*100,2)</f>
        <v>120.33</v>
      </c>
      <c r="R797" s="12">
        <f>IFERROR(ROUND(IFERROR(E797/N797,""),2),"No pledges")</f>
        <v>48.13</v>
      </c>
      <c r="S797" t="s">
        <v>8333</v>
      </c>
      <c r="T797" t="s">
        <v>8351</v>
      </c>
    </row>
    <row r="798" spans="1:20" ht="15" customHeight="1">
      <c r="A798">
        <v>796</v>
      </c>
      <c r="B798" s="2" t="s">
        <v>797</v>
      </c>
      <c r="C798" s="2" t="s">
        <v>4906</v>
      </c>
      <c r="D798">
        <v>4000</v>
      </c>
      <c r="E798">
        <v>4545</v>
      </c>
      <c r="F798" t="s">
        <v>8219</v>
      </c>
      <c r="G798" t="s">
        <v>8225</v>
      </c>
      <c r="H798" t="s">
        <v>8247</v>
      </c>
      <c r="I798">
        <v>1415191920</v>
      </c>
      <c r="J798" s="7">
        <f t="shared" si="68"/>
        <v>41948.536111111112</v>
      </c>
      <c r="K798">
        <v>1412233497</v>
      </c>
      <c r="L798" s="7">
        <f t="shared" si="69"/>
        <v>41914.295104166667</v>
      </c>
      <c r="M798" t="b">
        <v>0</v>
      </c>
      <c r="N798">
        <v>114</v>
      </c>
      <c r="O798" t="b">
        <v>1</v>
      </c>
      <c r="P798" t="s">
        <v>8271</v>
      </c>
      <c r="Q798">
        <f>ROUND(E798/D798*100,2)</f>
        <v>113.63</v>
      </c>
      <c r="R798" s="12">
        <f>IFERROR(ROUND(IFERROR(E798/N798,""),2),"No pledges")</f>
        <v>39.869999999999997</v>
      </c>
      <c r="S798" t="s">
        <v>8317</v>
      </c>
      <c r="T798" t="s">
        <v>8318</v>
      </c>
    </row>
    <row r="799" spans="1:20" ht="15" customHeight="1">
      <c r="A799">
        <v>797</v>
      </c>
      <c r="B799" s="2" t="s">
        <v>798</v>
      </c>
      <c r="C799" s="2" t="s">
        <v>4907</v>
      </c>
      <c r="D799">
        <v>2500</v>
      </c>
      <c r="E799">
        <v>2729</v>
      </c>
      <c r="F799" t="s">
        <v>8219</v>
      </c>
      <c r="G799" t="s">
        <v>8225</v>
      </c>
      <c r="H799" t="s">
        <v>8247</v>
      </c>
      <c r="I799">
        <v>1430439411</v>
      </c>
      <c r="J799" s="7">
        <f t="shared" si="68"/>
        <v>42125.011701388896</v>
      </c>
      <c r="K799">
        <v>1425259011</v>
      </c>
      <c r="L799" s="7">
        <f t="shared" si="69"/>
        <v>42065.053368055553</v>
      </c>
      <c r="M799" t="b">
        <v>0</v>
      </c>
      <c r="N799">
        <v>113</v>
      </c>
      <c r="O799" t="b">
        <v>1</v>
      </c>
      <c r="P799" t="s">
        <v>8276</v>
      </c>
      <c r="Q799">
        <f>ROUND(E799/D799*100,2)</f>
        <v>109.16</v>
      </c>
      <c r="R799" s="12">
        <f>IFERROR(ROUND(IFERROR(E799/N799,""),2),"No pledges")</f>
        <v>24.15</v>
      </c>
      <c r="S799" t="s">
        <v>8325</v>
      </c>
      <c r="T799" t="s">
        <v>8326</v>
      </c>
    </row>
    <row r="800" spans="1:20" ht="15" customHeight="1">
      <c r="A800">
        <v>798</v>
      </c>
      <c r="B800" s="2" t="s">
        <v>799</v>
      </c>
      <c r="C800" s="2" t="s">
        <v>4908</v>
      </c>
      <c r="D800">
        <v>4000</v>
      </c>
      <c r="E800">
        <v>6240</v>
      </c>
      <c r="F800" t="s">
        <v>8219</v>
      </c>
      <c r="G800" t="s">
        <v>8224</v>
      </c>
      <c r="H800" t="s">
        <v>8246</v>
      </c>
      <c r="I800">
        <v>1333609140</v>
      </c>
      <c r="J800" s="7">
        <f t="shared" si="68"/>
        <v>41004.290972222225</v>
      </c>
      <c r="K800">
        <v>1330638829</v>
      </c>
      <c r="L800" s="7">
        <f t="shared" si="69"/>
        <v>40969.912372685183</v>
      </c>
      <c r="M800" t="b">
        <v>1</v>
      </c>
      <c r="N800">
        <v>113</v>
      </c>
      <c r="O800" t="b">
        <v>1</v>
      </c>
      <c r="P800" t="s">
        <v>8269</v>
      </c>
      <c r="Q800">
        <f>ROUND(E800/D800*100,2)</f>
        <v>156</v>
      </c>
      <c r="R800" s="12">
        <f>IFERROR(ROUND(IFERROR(E800/N800,""),2),"No pledges")</f>
        <v>55.22</v>
      </c>
      <c r="S800" t="s">
        <v>8310</v>
      </c>
      <c r="T800" t="s">
        <v>8315</v>
      </c>
    </row>
    <row r="801" spans="1:20" ht="15" customHeight="1">
      <c r="A801">
        <v>799</v>
      </c>
      <c r="B801" s="2" t="s">
        <v>800</v>
      </c>
      <c r="C801" s="2" t="s">
        <v>4909</v>
      </c>
      <c r="D801">
        <v>4000</v>
      </c>
      <c r="E801">
        <v>4137</v>
      </c>
      <c r="F801" t="s">
        <v>8219</v>
      </c>
      <c r="G801" t="s">
        <v>8225</v>
      </c>
      <c r="H801" t="s">
        <v>8247</v>
      </c>
      <c r="I801">
        <v>1436114603</v>
      </c>
      <c r="J801" s="7">
        <f t="shared" si="68"/>
        <v>42190.696793981479</v>
      </c>
      <c r="K801">
        <v>1433090603</v>
      </c>
      <c r="L801" s="7">
        <f t="shared" si="69"/>
        <v>42155.696793981479</v>
      </c>
      <c r="M801" t="b">
        <v>1</v>
      </c>
      <c r="N801">
        <v>113</v>
      </c>
      <c r="O801" t="b">
        <v>1</v>
      </c>
      <c r="P801" t="s">
        <v>8271</v>
      </c>
      <c r="Q801">
        <f>ROUND(E801/D801*100,2)</f>
        <v>103.43</v>
      </c>
      <c r="R801" s="12">
        <f>IFERROR(ROUND(IFERROR(E801/N801,""),2),"No pledges")</f>
        <v>36.61</v>
      </c>
      <c r="S801" t="s">
        <v>8317</v>
      </c>
      <c r="T801" t="s">
        <v>8318</v>
      </c>
    </row>
    <row r="802" spans="1:20" ht="15" customHeight="1">
      <c r="A802">
        <v>800</v>
      </c>
      <c r="B802" s="2" t="s">
        <v>801</v>
      </c>
      <c r="C802" s="2" t="s">
        <v>4910</v>
      </c>
      <c r="D802">
        <v>2000</v>
      </c>
      <c r="E802">
        <v>5437</v>
      </c>
      <c r="F802" t="s">
        <v>8219</v>
      </c>
      <c r="G802" t="s">
        <v>8224</v>
      </c>
      <c r="H802" t="s">
        <v>8246</v>
      </c>
      <c r="I802">
        <v>1355609510</v>
      </c>
      <c r="J802" s="7">
        <f t="shared" si="68"/>
        <v>41258.924884259257</v>
      </c>
      <c r="K802">
        <v>1353017510</v>
      </c>
      <c r="L802" s="7">
        <f t="shared" si="69"/>
        <v>41228.924884259257</v>
      </c>
      <c r="M802" t="b">
        <v>0</v>
      </c>
      <c r="N802">
        <v>112</v>
      </c>
      <c r="O802" t="b">
        <v>1</v>
      </c>
      <c r="P802" t="s">
        <v>8276</v>
      </c>
      <c r="Q802">
        <f>ROUND(E802/D802*100,2)</f>
        <v>271.85000000000002</v>
      </c>
      <c r="R802" s="12">
        <f>IFERROR(ROUND(IFERROR(E802/N802,""),2),"No pledges")</f>
        <v>48.54</v>
      </c>
      <c r="S802" t="s">
        <v>8325</v>
      </c>
      <c r="T802" t="s">
        <v>8326</v>
      </c>
    </row>
    <row r="803" spans="1:20" ht="15" customHeight="1">
      <c r="A803">
        <v>801</v>
      </c>
      <c r="B803" s="2" t="s">
        <v>802</v>
      </c>
      <c r="C803" s="2" t="s">
        <v>4911</v>
      </c>
      <c r="D803">
        <v>3000</v>
      </c>
      <c r="E803">
        <v>3465</v>
      </c>
      <c r="F803" t="s">
        <v>8219</v>
      </c>
      <c r="G803" t="s">
        <v>8225</v>
      </c>
      <c r="H803" t="s">
        <v>8247</v>
      </c>
      <c r="I803">
        <v>1436772944</v>
      </c>
      <c r="J803" s="7">
        <f t="shared" si="68"/>
        <v>42198.316481481481</v>
      </c>
      <c r="K803">
        <v>1434180944</v>
      </c>
      <c r="L803" s="7">
        <f t="shared" si="69"/>
        <v>42168.316481481481</v>
      </c>
      <c r="M803" t="b">
        <v>0</v>
      </c>
      <c r="N803">
        <v>112</v>
      </c>
      <c r="O803" t="b">
        <v>1</v>
      </c>
      <c r="P803" t="s">
        <v>8271</v>
      </c>
      <c r="Q803">
        <f>ROUND(E803/D803*100,2)</f>
        <v>115.5</v>
      </c>
      <c r="R803" s="12">
        <f>IFERROR(ROUND(IFERROR(E803/N803,""),2),"No pledges")</f>
        <v>30.94</v>
      </c>
      <c r="S803" t="s">
        <v>8317</v>
      </c>
      <c r="T803" t="s">
        <v>8318</v>
      </c>
    </row>
    <row r="804" spans="1:20" ht="15" customHeight="1">
      <c r="A804">
        <v>802</v>
      </c>
      <c r="B804" s="2" t="s">
        <v>803</v>
      </c>
      <c r="C804" s="2" t="s">
        <v>4912</v>
      </c>
      <c r="D804">
        <v>3500</v>
      </c>
      <c r="E804">
        <v>3660</v>
      </c>
      <c r="F804" t="s">
        <v>8219</v>
      </c>
      <c r="G804" t="s">
        <v>8224</v>
      </c>
      <c r="H804" t="s">
        <v>8246</v>
      </c>
      <c r="I804">
        <v>1434384880</v>
      </c>
      <c r="J804" s="7">
        <f t="shared" si="68"/>
        <v>42170.676851851851</v>
      </c>
      <c r="K804">
        <v>1432484080</v>
      </c>
      <c r="L804" s="7">
        <f t="shared" si="69"/>
        <v>42148.676851851851</v>
      </c>
      <c r="M804" t="b">
        <v>0</v>
      </c>
      <c r="N804">
        <v>111</v>
      </c>
      <c r="O804" t="b">
        <v>1</v>
      </c>
      <c r="P804" t="s">
        <v>8271</v>
      </c>
      <c r="Q804">
        <f>ROUND(E804/D804*100,2)</f>
        <v>104.57</v>
      </c>
      <c r="R804" s="12">
        <f>IFERROR(ROUND(IFERROR(E804/N804,""),2),"No pledges")</f>
        <v>32.97</v>
      </c>
      <c r="S804" t="s">
        <v>8317</v>
      </c>
      <c r="T804" t="s">
        <v>8318</v>
      </c>
    </row>
    <row r="805" spans="1:20" ht="15" customHeight="1">
      <c r="A805">
        <v>803</v>
      </c>
      <c r="B805" s="2" t="s">
        <v>804</v>
      </c>
      <c r="C805" s="2" t="s">
        <v>4913</v>
      </c>
      <c r="D805">
        <v>4000</v>
      </c>
      <c r="E805">
        <v>5297</v>
      </c>
      <c r="F805" t="s">
        <v>8219</v>
      </c>
      <c r="G805" t="s">
        <v>8224</v>
      </c>
      <c r="H805" t="s">
        <v>8246</v>
      </c>
      <c r="I805">
        <v>1464040800</v>
      </c>
      <c r="J805" s="7">
        <f t="shared" si="68"/>
        <v>42513.916666666672</v>
      </c>
      <c r="K805">
        <v>1461527631</v>
      </c>
      <c r="L805" s="7">
        <f t="shared" si="69"/>
        <v>42484.829062500001</v>
      </c>
      <c r="M805" t="b">
        <v>1</v>
      </c>
      <c r="N805">
        <v>110</v>
      </c>
      <c r="O805" t="b">
        <v>1</v>
      </c>
      <c r="P805" t="s">
        <v>8285</v>
      </c>
      <c r="Q805">
        <f>ROUND(E805/D805*100,2)</f>
        <v>132.43</v>
      </c>
      <c r="R805" s="12">
        <f>IFERROR(ROUND(IFERROR(E805/N805,""),2),"No pledges")</f>
        <v>48.15</v>
      </c>
      <c r="S805" t="s">
        <v>8338</v>
      </c>
      <c r="T805" t="s">
        <v>8339</v>
      </c>
    </row>
    <row r="806" spans="1:20" ht="15" customHeight="1">
      <c r="A806">
        <v>804</v>
      </c>
      <c r="B806" s="2" t="s">
        <v>805</v>
      </c>
      <c r="C806" s="2" t="s">
        <v>4914</v>
      </c>
      <c r="D806">
        <v>3000</v>
      </c>
      <c r="E806">
        <v>6071</v>
      </c>
      <c r="F806" t="s">
        <v>8219</v>
      </c>
      <c r="G806" t="s">
        <v>8224</v>
      </c>
      <c r="H806" t="s">
        <v>8246</v>
      </c>
      <c r="I806">
        <v>1385932652</v>
      </c>
      <c r="J806" s="7">
        <f t="shared" si="68"/>
        <v>41609.887175925927</v>
      </c>
      <c r="K806">
        <v>1383337052</v>
      </c>
      <c r="L806" s="7">
        <f t="shared" si="69"/>
        <v>41579.845509259263</v>
      </c>
      <c r="M806" t="b">
        <v>1</v>
      </c>
      <c r="N806">
        <v>109</v>
      </c>
      <c r="O806" t="b">
        <v>1</v>
      </c>
      <c r="P806" t="s">
        <v>8276</v>
      </c>
      <c r="Q806">
        <f>ROUND(E806/D806*100,2)</f>
        <v>202.37</v>
      </c>
      <c r="R806" s="12">
        <f>IFERROR(ROUND(IFERROR(E806/N806,""),2),"No pledges")</f>
        <v>55.7</v>
      </c>
      <c r="S806" t="s">
        <v>8325</v>
      </c>
      <c r="T806" t="s">
        <v>8326</v>
      </c>
    </row>
    <row r="807" spans="1:20" ht="15" customHeight="1">
      <c r="A807">
        <v>805</v>
      </c>
      <c r="B807" s="2" t="s">
        <v>806</v>
      </c>
      <c r="C807" s="2" t="s">
        <v>4915</v>
      </c>
      <c r="D807">
        <v>4000</v>
      </c>
      <c r="E807">
        <v>6853</v>
      </c>
      <c r="F807" t="s">
        <v>8219</v>
      </c>
      <c r="G807" t="s">
        <v>8230</v>
      </c>
      <c r="H807" t="s">
        <v>8249</v>
      </c>
      <c r="I807">
        <v>1484444119</v>
      </c>
      <c r="J807" s="7">
        <f t="shared" si="68"/>
        <v>42750.066192129627</v>
      </c>
      <c r="K807">
        <v>1481852119</v>
      </c>
      <c r="L807" s="7">
        <f t="shared" si="69"/>
        <v>42720.066192129627</v>
      </c>
      <c r="M807" t="b">
        <v>0</v>
      </c>
      <c r="N807">
        <v>109</v>
      </c>
      <c r="O807" t="b">
        <v>1</v>
      </c>
      <c r="P807" t="s">
        <v>8276</v>
      </c>
      <c r="Q807">
        <f>ROUND(E807/D807*100,2)</f>
        <v>171.33</v>
      </c>
      <c r="R807" s="12">
        <f>IFERROR(ROUND(IFERROR(E807/N807,""),2),"No pledges")</f>
        <v>62.87</v>
      </c>
      <c r="S807" t="s">
        <v>8325</v>
      </c>
      <c r="T807" t="s">
        <v>8326</v>
      </c>
    </row>
    <row r="808" spans="1:20" ht="15" customHeight="1">
      <c r="A808">
        <v>806</v>
      </c>
      <c r="B808" s="2" t="s">
        <v>807</v>
      </c>
      <c r="C808" s="2" t="s">
        <v>4916</v>
      </c>
      <c r="D808">
        <v>3500</v>
      </c>
      <c r="E808">
        <v>4559.13</v>
      </c>
      <c r="F808" t="s">
        <v>8219</v>
      </c>
      <c r="G808" t="s">
        <v>8225</v>
      </c>
      <c r="H808" t="s">
        <v>8247</v>
      </c>
      <c r="I808">
        <v>1469962800</v>
      </c>
      <c r="J808" s="7">
        <f t="shared" si="68"/>
        <v>42582.458333333328</v>
      </c>
      <c r="K808">
        <v>1468578920</v>
      </c>
      <c r="L808" s="7">
        <f t="shared" si="69"/>
        <v>42566.441203703704</v>
      </c>
      <c r="M808" t="b">
        <v>0</v>
      </c>
      <c r="N808">
        <v>108</v>
      </c>
      <c r="O808" t="b">
        <v>1</v>
      </c>
      <c r="P808" t="s">
        <v>8271</v>
      </c>
      <c r="Q808">
        <f>ROUND(E808/D808*100,2)</f>
        <v>130.26</v>
      </c>
      <c r="R808" s="12">
        <f>IFERROR(ROUND(IFERROR(E808/N808,""),2),"No pledges")</f>
        <v>42.21</v>
      </c>
      <c r="S808" t="s">
        <v>8317</v>
      </c>
      <c r="T808" t="s">
        <v>8318</v>
      </c>
    </row>
    <row r="809" spans="1:20" ht="15" customHeight="1">
      <c r="A809">
        <v>807</v>
      </c>
      <c r="B809" s="2" t="s">
        <v>808</v>
      </c>
      <c r="C809" s="2" t="s">
        <v>4917</v>
      </c>
      <c r="D809">
        <v>3600</v>
      </c>
      <c r="E809">
        <v>11345</v>
      </c>
      <c r="F809" t="s">
        <v>8219</v>
      </c>
      <c r="G809" t="s">
        <v>8224</v>
      </c>
      <c r="H809" t="s">
        <v>8246</v>
      </c>
      <c r="I809">
        <v>1385009940</v>
      </c>
      <c r="J809" s="7">
        <f t="shared" si="68"/>
        <v>41599.207638888889</v>
      </c>
      <c r="K809">
        <v>1383327440</v>
      </c>
      <c r="L809" s="7">
        <f t="shared" si="69"/>
        <v>41579.734259259261</v>
      </c>
      <c r="M809" t="b">
        <v>0</v>
      </c>
      <c r="N809">
        <v>108</v>
      </c>
      <c r="O809" t="b">
        <v>1</v>
      </c>
      <c r="P809" t="s">
        <v>8274</v>
      </c>
      <c r="Q809">
        <f>ROUND(E809/D809*100,2)</f>
        <v>315.14</v>
      </c>
      <c r="R809" s="12">
        <f>IFERROR(ROUND(IFERROR(E809/N809,""),2),"No pledges")</f>
        <v>105.05</v>
      </c>
      <c r="S809" t="s">
        <v>8322</v>
      </c>
      <c r="T809" t="s">
        <v>8323</v>
      </c>
    </row>
    <row r="810" spans="1:20" ht="15" customHeight="1">
      <c r="A810">
        <v>808</v>
      </c>
      <c r="B810" s="2" t="s">
        <v>809</v>
      </c>
      <c r="C810" s="2" t="s">
        <v>4918</v>
      </c>
      <c r="D810">
        <v>4500</v>
      </c>
      <c r="E810">
        <v>4648.33</v>
      </c>
      <c r="F810" t="s">
        <v>8219</v>
      </c>
      <c r="G810" t="s">
        <v>8225</v>
      </c>
      <c r="H810" t="s">
        <v>8247</v>
      </c>
      <c r="I810">
        <v>1395532800</v>
      </c>
      <c r="J810" s="7">
        <f t="shared" si="68"/>
        <v>41721</v>
      </c>
      <c r="K810">
        <v>1393882717</v>
      </c>
      <c r="L810" s="7">
        <f t="shared" si="69"/>
        <v>41701.901817129627</v>
      </c>
      <c r="M810" t="b">
        <v>0</v>
      </c>
      <c r="N810">
        <v>108</v>
      </c>
      <c r="O810" t="b">
        <v>1</v>
      </c>
      <c r="P810" t="s">
        <v>8266</v>
      </c>
      <c r="Q810">
        <f>ROUND(E810/D810*100,2)</f>
        <v>103.3</v>
      </c>
      <c r="R810" s="12">
        <f>IFERROR(ROUND(IFERROR(E810/N810,""),2),"No pledges")</f>
        <v>43.04</v>
      </c>
      <c r="S810" t="s">
        <v>8310</v>
      </c>
      <c r="T810" t="s">
        <v>8312</v>
      </c>
    </row>
    <row r="811" spans="1:20" ht="15" customHeight="1">
      <c r="A811">
        <v>809</v>
      </c>
      <c r="B811" s="2" t="s">
        <v>810</v>
      </c>
      <c r="C811" s="2" t="s">
        <v>4919</v>
      </c>
      <c r="D811">
        <v>1500</v>
      </c>
      <c r="E811">
        <v>2930.69</v>
      </c>
      <c r="F811" t="s">
        <v>8219</v>
      </c>
      <c r="G811" t="s">
        <v>8224</v>
      </c>
      <c r="H811" t="s">
        <v>8246</v>
      </c>
      <c r="I811">
        <v>1288657560</v>
      </c>
      <c r="J811" s="7">
        <f t="shared" si="68"/>
        <v>40484.018055555556</v>
      </c>
      <c r="K811">
        <v>1286319256</v>
      </c>
      <c r="L811" s="7">
        <f t="shared" si="69"/>
        <v>40456.954351851848</v>
      </c>
      <c r="M811" t="b">
        <v>0</v>
      </c>
      <c r="N811">
        <v>107</v>
      </c>
      <c r="O811" t="b">
        <v>1</v>
      </c>
      <c r="P811" t="s">
        <v>8279</v>
      </c>
      <c r="Q811">
        <f>ROUND(E811/D811*100,2)</f>
        <v>195.38</v>
      </c>
      <c r="R811" s="12">
        <f>IFERROR(ROUND(IFERROR(E811/N811,""),2),"No pledges")</f>
        <v>27.39</v>
      </c>
      <c r="S811" t="s">
        <v>8325</v>
      </c>
      <c r="T811" t="s">
        <v>8329</v>
      </c>
    </row>
    <row r="812" spans="1:20" ht="15" customHeight="1">
      <c r="A812">
        <v>810</v>
      </c>
      <c r="B812" s="2" t="s">
        <v>811</v>
      </c>
      <c r="C812" s="2" t="s">
        <v>4920</v>
      </c>
      <c r="D812">
        <v>4500</v>
      </c>
      <c r="E812">
        <v>5398.99</v>
      </c>
      <c r="F812" t="s">
        <v>8219</v>
      </c>
      <c r="G812" t="s">
        <v>8224</v>
      </c>
      <c r="H812" t="s">
        <v>8246</v>
      </c>
      <c r="I812">
        <v>1403539260</v>
      </c>
      <c r="J812" s="7">
        <f t="shared" si="68"/>
        <v>41813.667361111111</v>
      </c>
      <c r="K812">
        <v>1401724860</v>
      </c>
      <c r="L812" s="7">
        <f t="shared" si="69"/>
        <v>41792.667361111111</v>
      </c>
      <c r="M812" t="b">
        <v>0</v>
      </c>
      <c r="N812">
        <v>106</v>
      </c>
      <c r="O812" t="b">
        <v>1</v>
      </c>
      <c r="P812" t="s">
        <v>8276</v>
      </c>
      <c r="Q812">
        <f>ROUND(E812/D812*100,2)</f>
        <v>119.98</v>
      </c>
      <c r="R812" s="12">
        <f>IFERROR(ROUND(IFERROR(E812/N812,""),2),"No pledges")</f>
        <v>50.93</v>
      </c>
      <c r="S812" t="s">
        <v>8325</v>
      </c>
      <c r="T812" t="s">
        <v>8326</v>
      </c>
    </row>
    <row r="813" spans="1:20" ht="15" customHeight="1">
      <c r="A813">
        <v>811</v>
      </c>
      <c r="B813" s="2" t="s">
        <v>812</v>
      </c>
      <c r="C813" s="2" t="s">
        <v>4921</v>
      </c>
      <c r="D813">
        <v>4000</v>
      </c>
      <c r="E813">
        <v>23414</v>
      </c>
      <c r="F813" t="s">
        <v>8219</v>
      </c>
      <c r="G813" t="s">
        <v>8224</v>
      </c>
      <c r="H813" t="s">
        <v>8246</v>
      </c>
      <c r="I813">
        <v>1344826800</v>
      </c>
      <c r="J813" s="7">
        <f t="shared" si="68"/>
        <v>41134.125</v>
      </c>
      <c r="K813">
        <v>1341875544</v>
      </c>
      <c r="L813" s="7">
        <f t="shared" si="69"/>
        <v>41099.966944444444</v>
      </c>
      <c r="M813" t="b">
        <v>1</v>
      </c>
      <c r="N813">
        <v>105</v>
      </c>
      <c r="O813" t="b">
        <v>1</v>
      </c>
      <c r="P813" t="s">
        <v>8295</v>
      </c>
      <c r="Q813">
        <f>ROUND(E813/D813*100,2)</f>
        <v>585.35</v>
      </c>
      <c r="R813" s="12">
        <f>IFERROR(ROUND(IFERROR(E813/N813,""),2),"No pledges")</f>
        <v>222.99</v>
      </c>
      <c r="S813" t="s">
        <v>8319</v>
      </c>
      <c r="T813" t="s">
        <v>8349</v>
      </c>
    </row>
    <row r="814" spans="1:20" ht="15" customHeight="1">
      <c r="A814">
        <v>812</v>
      </c>
      <c r="B814" s="2" t="s">
        <v>813</v>
      </c>
      <c r="C814" s="2" t="s">
        <v>4922</v>
      </c>
      <c r="D814">
        <v>4575</v>
      </c>
      <c r="E814">
        <v>5322</v>
      </c>
      <c r="F814" t="s">
        <v>8219</v>
      </c>
      <c r="G814" t="s">
        <v>8224</v>
      </c>
      <c r="H814" t="s">
        <v>8246</v>
      </c>
      <c r="I814">
        <v>1344636000</v>
      </c>
      <c r="J814" s="7">
        <f t="shared" si="68"/>
        <v>41131.916666666664</v>
      </c>
      <c r="K814">
        <v>1341800110</v>
      </c>
      <c r="L814" s="7">
        <f t="shared" si="69"/>
        <v>41099.093865740739</v>
      </c>
      <c r="M814" t="b">
        <v>0</v>
      </c>
      <c r="N814">
        <v>105</v>
      </c>
      <c r="O814" t="b">
        <v>1</v>
      </c>
      <c r="P814" t="s">
        <v>8279</v>
      </c>
      <c r="Q814">
        <f>ROUND(E814/D814*100,2)</f>
        <v>116.33</v>
      </c>
      <c r="R814" s="12">
        <f>IFERROR(ROUND(IFERROR(E814/N814,""),2),"No pledges")</f>
        <v>50.69</v>
      </c>
      <c r="S814" t="s">
        <v>8325</v>
      </c>
      <c r="T814" t="s">
        <v>8329</v>
      </c>
    </row>
    <row r="815" spans="1:20" ht="15" customHeight="1">
      <c r="A815">
        <v>813</v>
      </c>
      <c r="B815" s="2" t="s">
        <v>814</v>
      </c>
      <c r="C815" s="2" t="s">
        <v>4923</v>
      </c>
      <c r="D815">
        <v>2500</v>
      </c>
      <c r="E815">
        <v>2841</v>
      </c>
      <c r="F815" t="s">
        <v>8219</v>
      </c>
      <c r="G815" t="s">
        <v>8224</v>
      </c>
      <c r="H815" t="s">
        <v>8246</v>
      </c>
      <c r="I815">
        <v>1456976586</v>
      </c>
      <c r="J815" s="7">
        <f t="shared" si="68"/>
        <v>42432.154930555553</v>
      </c>
      <c r="K815">
        <v>1454298186</v>
      </c>
      <c r="L815" s="7">
        <f t="shared" si="69"/>
        <v>42401.154930555553</v>
      </c>
      <c r="M815" t="b">
        <v>0</v>
      </c>
      <c r="N815">
        <v>104</v>
      </c>
      <c r="O815" t="b">
        <v>1</v>
      </c>
      <c r="P815" t="s">
        <v>8276</v>
      </c>
      <c r="Q815">
        <f>ROUND(E815/D815*100,2)</f>
        <v>113.64</v>
      </c>
      <c r="R815" s="12">
        <f>IFERROR(ROUND(IFERROR(E815/N815,""),2),"No pledges")</f>
        <v>27.32</v>
      </c>
      <c r="S815" t="s">
        <v>8325</v>
      </c>
      <c r="T815" t="s">
        <v>8326</v>
      </c>
    </row>
    <row r="816" spans="1:20" ht="15" customHeight="1">
      <c r="A816">
        <v>814</v>
      </c>
      <c r="B816" s="2" t="s">
        <v>815</v>
      </c>
      <c r="C816" s="2" t="s">
        <v>4924</v>
      </c>
      <c r="D816">
        <v>3500</v>
      </c>
      <c r="E816">
        <v>3535</v>
      </c>
      <c r="F816" t="s">
        <v>8219</v>
      </c>
      <c r="G816" t="s">
        <v>8224</v>
      </c>
      <c r="H816" t="s">
        <v>8246</v>
      </c>
      <c r="I816">
        <v>1295928000</v>
      </c>
      <c r="J816" s="7">
        <f t="shared" si="68"/>
        <v>40568.166666666664</v>
      </c>
      <c r="K816">
        <v>1288160403</v>
      </c>
      <c r="L816" s="7">
        <f t="shared" si="69"/>
        <v>40478.263923611114</v>
      </c>
      <c r="M816" t="b">
        <v>1</v>
      </c>
      <c r="N816">
        <v>104</v>
      </c>
      <c r="O816" t="b">
        <v>1</v>
      </c>
      <c r="P816" t="s">
        <v>8271</v>
      </c>
      <c r="Q816">
        <f>ROUND(E816/D816*100,2)</f>
        <v>101</v>
      </c>
      <c r="R816" s="12">
        <f>IFERROR(ROUND(IFERROR(E816/N816,""),2),"No pledges")</f>
        <v>33.99</v>
      </c>
      <c r="S816" t="s">
        <v>8317</v>
      </c>
      <c r="T816" t="s">
        <v>8318</v>
      </c>
    </row>
    <row r="817" spans="1:20" ht="15" customHeight="1">
      <c r="A817">
        <v>815</v>
      </c>
      <c r="B817" s="2" t="s">
        <v>816</v>
      </c>
      <c r="C817" s="2" t="s">
        <v>4925</v>
      </c>
      <c r="D817">
        <v>4500</v>
      </c>
      <c r="E817">
        <v>5221</v>
      </c>
      <c r="F817" t="s">
        <v>8219</v>
      </c>
      <c r="G817" t="s">
        <v>8224</v>
      </c>
      <c r="H817" t="s">
        <v>8246</v>
      </c>
      <c r="I817">
        <v>1478264784</v>
      </c>
      <c r="J817" s="7">
        <f t="shared" si="68"/>
        <v>42678.546111111107</v>
      </c>
      <c r="K817">
        <v>1475672784</v>
      </c>
      <c r="L817" s="7">
        <f t="shared" si="69"/>
        <v>42648.546111111107</v>
      </c>
      <c r="M817" t="b">
        <v>1</v>
      </c>
      <c r="N817">
        <v>104</v>
      </c>
      <c r="O817" t="b">
        <v>1</v>
      </c>
      <c r="P817" t="s">
        <v>8271</v>
      </c>
      <c r="Q817">
        <f>ROUND(E817/D817*100,2)</f>
        <v>116.02</v>
      </c>
      <c r="R817" s="12">
        <f>IFERROR(ROUND(IFERROR(E817/N817,""),2),"No pledges")</f>
        <v>50.2</v>
      </c>
      <c r="S817" t="s">
        <v>8317</v>
      </c>
      <c r="T817" t="s">
        <v>8318</v>
      </c>
    </row>
    <row r="818" spans="1:20" ht="15" customHeight="1">
      <c r="A818">
        <v>816</v>
      </c>
      <c r="B818" s="2" t="s">
        <v>817</v>
      </c>
      <c r="C818" s="2" t="s">
        <v>4926</v>
      </c>
      <c r="D818">
        <v>2200</v>
      </c>
      <c r="E818">
        <v>2451.0100000000002</v>
      </c>
      <c r="F818" t="s">
        <v>8219</v>
      </c>
      <c r="G818" t="s">
        <v>8225</v>
      </c>
      <c r="H818" t="s">
        <v>8247</v>
      </c>
      <c r="I818">
        <v>1480809600</v>
      </c>
      <c r="J818" s="7">
        <f t="shared" si="68"/>
        <v>42708</v>
      </c>
      <c r="K818">
        <v>1478431488</v>
      </c>
      <c r="L818" s="7">
        <f t="shared" si="69"/>
        <v>42680.47555555556</v>
      </c>
      <c r="M818" t="b">
        <v>0</v>
      </c>
      <c r="N818">
        <v>103</v>
      </c>
      <c r="O818" t="b">
        <v>1</v>
      </c>
      <c r="P818" t="s">
        <v>8285</v>
      </c>
      <c r="Q818">
        <f>ROUND(E818/D818*100,2)</f>
        <v>111.41</v>
      </c>
      <c r="R818" s="12">
        <f>IFERROR(ROUND(IFERROR(E818/N818,""),2),"No pledges")</f>
        <v>23.8</v>
      </c>
      <c r="S818" t="s">
        <v>8338</v>
      </c>
      <c r="T818" t="s">
        <v>8339</v>
      </c>
    </row>
    <row r="819" spans="1:20" ht="15" customHeight="1">
      <c r="A819">
        <v>817</v>
      </c>
      <c r="B819" s="2" t="s">
        <v>818</v>
      </c>
      <c r="C819" s="2" t="s">
        <v>4927</v>
      </c>
      <c r="D819">
        <v>4500</v>
      </c>
      <c r="E819">
        <v>5221</v>
      </c>
      <c r="F819" t="s">
        <v>8219</v>
      </c>
      <c r="G819" t="s">
        <v>8224</v>
      </c>
      <c r="H819" t="s">
        <v>8246</v>
      </c>
      <c r="I819">
        <v>1479794340</v>
      </c>
      <c r="J819" s="7">
        <f t="shared" si="68"/>
        <v>42696.249305555553</v>
      </c>
      <c r="K819">
        <v>1476715869</v>
      </c>
      <c r="L819" s="7">
        <f t="shared" si="69"/>
        <v>42660.618854166663</v>
      </c>
      <c r="M819" t="b">
        <v>0</v>
      </c>
      <c r="N819">
        <v>103</v>
      </c>
      <c r="O819" t="b">
        <v>1</v>
      </c>
      <c r="P819" t="s">
        <v>8303</v>
      </c>
      <c r="Q819">
        <f>ROUND(E819/D819*100,2)</f>
        <v>116.02</v>
      </c>
      <c r="R819" s="12">
        <f>IFERROR(ROUND(IFERROR(E819/N819,""),2),"No pledges")</f>
        <v>50.69</v>
      </c>
      <c r="S819" t="s">
        <v>8317</v>
      </c>
      <c r="T819" t="s">
        <v>8357</v>
      </c>
    </row>
    <row r="820" spans="1:20" ht="15" customHeight="1">
      <c r="A820">
        <v>818</v>
      </c>
      <c r="B820" s="2" t="s">
        <v>819</v>
      </c>
      <c r="C820" s="2" t="s">
        <v>4928</v>
      </c>
      <c r="D820">
        <v>4800</v>
      </c>
      <c r="E820">
        <v>6029</v>
      </c>
      <c r="F820" t="s">
        <v>8219</v>
      </c>
      <c r="G820" t="s">
        <v>8224</v>
      </c>
      <c r="H820" t="s">
        <v>8246</v>
      </c>
      <c r="I820">
        <v>1429183656</v>
      </c>
      <c r="J820" s="7">
        <f t="shared" si="68"/>
        <v>42110.477500000001</v>
      </c>
      <c r="K820">
        <v>1427369256</v>
      </c>
      <c r="L820" s="7">
        <f t="shared" si="69"/>
        <v>42089.477500000001</v>
      </c>
      <c r="M820" t="b">
        <v>0</v>
      </c>
      <c r="N820">
        <v>103</v>
      </c>
      <c r="O820" t="b">
        <v>1</v>
      </c>
      <c r="P820" t="s">
        <v>8285</v>
      </c>
      <c r="Q820">
        <f>ROUND(E820/D820*100,2)</f>
        <v>125.6</v>
      </c>
      <c r="R820" s="12">
        <f>IFERROR(ROUND(IFERROR(E820/N820,""),2),"No pledges")</f>
        <v>58.53</v>
      </c>
      <c r="S820" t="s">
        <v>8338</v>
      </c>
      <c r="T820" t="s">
        <v>8339</v>
      </c>
    </row>
    <row r="821" spans="1:20" ht="15" customHeight="1">
      <c r="A821">
        <v>819</v>
      </c>
      <c r="B821" s="2" t="s">
        <v>820</v>
      </c>
      <c r="C821" s="2" t="s">
        <v>4929</v>
      </c>
      <c r="D821">
        <v>2000</v>
      </c>
      <c r="E821">
        <v>5414</v>
      </c>
      <c r="F821" t="s">
        <v>8219</v>
      </c>
      <c r="G821" t="s">
        <v>8237</v>
      </c>
      <c r="H821" t="s">
        <v>8249</v>
      </c>
      <c r="I821">
        <v>1451861940</v>
      </c>
      <c r="J821" s="7">
        <f t="shared" si="68"/>
        <v>42372.957638888889</v>
      </c>
      <c r="K821">
        <v>1448902867</v>
      </c>
      <c r="L821" s="7">
        <f t="shared" si="69"/>
        <v>42338.709108796291</v>
      </c>
      <c r="M821" t="b">
        <v>0</v>
      </c>
      <c r="N821">
        <v>102</v>
      </c>
      <c r="O821" t="b">
        <v>1</v>
      </c>
      <c r="P821" t="s">
        <v>8297</v>
      </c>
      <c r="Q821">
        <f>ROUND(E821/D821*100,2)</f>
        <v>270.7</v>
      </c>
      <c r="R821" s="12">
        <f>IFERROR(ROUND(IFERROR(E821/N821,""),2),"No pledges")</f>
        <v>53.08</v>
      </c>
      <c r="S821" t="s">
        <v>8333</v>
      </c>
      <c r="T821" t="s">
        <v>8351</v>
      </c>
    </row>
    <row r="822" spans="1:20" ht="15" customHeight="1">
      <c r="A822">
        <v>820</v>
      </c>
      <c r="B822" s="2" t="s">
        <v>821</v>
      </c>
      <c r="C822" s="2" t="s">
        <v>4930</v>
      </c>
      <c r="D822">
        <v>4000</v>
      </c>
      <c r="E822">
        <v>4000.5</v>
      </c>
      <c r="F822" t="s">
        <v>8219</v>
      </c>
      <c r="G822" t="s">
        <v>8224</v>
      </c>
      <c r="H822" t="s">
        <v>8246</v>
      </c>
      <c r="I822">
        <v>1318189261</v>
      </c>
      <c r="J822" s="7">
        <f t="shared" si="68"/>
        <v>40825.820150462961</v>
      </c>
      <c r="K822">
        <v>1315597261</v>
      </c>
      <c r="L822" s="7">
        <f t="shared" si="69"/>
        <v>40795.820150462961</v>
      </c>
      <c r="M822" t="b">
        <v>0</v>
      </c>
      <c r="N822">
        <v>100</v>
      </c>
      <c r="O822" t="b">
        <v>1</v>
      </c>
      <c r="P822" t="s">
        <v>8266</v>
      </c>
      <c r="Q822">
        <f>ROUND(E822/D822*100,2)</f>
        <v>100.01</v>
      </c>
      <c r="R822" s="12">
        <f>IFERROR(ROUND(IFERROR(E822/N822,""),2),"No pledges")</f>
        <v>40.01</v>
      </c>
      <c r="S822" t="s">
        <v>8310</v>
      </c>
      <c r="T822" t="s">
        <v>8312</v>
      </c>
    </row>
    <row r="823" spans="1:20" ht="15" customHeight="1">
      <c r="A823">
        <v>821</v>
      </c>
      <c r="B823" s="2" t="s">
        <v>822</v>
      </c>
      <c r="C823" s="2" t="s">
        <v>4931</v>
      </c>
      <c r="D823">
        <v>4500</v>
      </c>
      <c r="E823">
        <v>5258</v>
      </c>
      <c r="F823" t="s">
        <v>8219</v>
      </c>
      <c r="G823" t="s">
        <v>8229</v>
      </c>
      <c r="H823" t="s">
        <v>8251</v>
      </c>
      <c r="I823">
        <v>1459483140</v>
      </c>
      <c r="J823" s="7">
        <f t="shared" si="68"/>
        <v>42461.165972222225</v>
      </c>
      <c r="K823">
        <v>1456526879</v>
      </c>
      <c r="L823" s="7">
        <f t="shared" si="69"/>
        <v>42426.949988425928</v>
      </c>
      <c r="M823" t="b">
        <v>1</v>
      </c>
      <c r="N823">
        <v>100</v>
      </c>
      <c r="O823" t="b">
        <v>1</v>
      </c>
      <c r="P823" t="s">
        <v>8271</v>
      </c>
      <c r="Q823">
        <f>ROUND(E823/D823*100,2)</f>
        <v>116.84</v>
      </c>
      <c r="R823" s="12">
        <f>IFERROR(ROUND(IFERROR(E823/N823,""),2),"No pledges")</f>
        <v>52.58</v>
      </c>
      <c r="S823" t="s">
        <v>8317</v>
      </c>
      <c r="T823" t="s">
        <v>8318</v>
      </c>
    </row>
    <row r="824" spans="1:20" ht="15" customHeight="1">
      <c r="A824">
        <v>822</v>
      </c>
      <c r="B824" s="2" t="s">
        <v>823</v>
      </c>
      <c r="C824" s="2" t="s">
        <v>4932</v>
      </c>
      <c r="D824">
        <v>2000</v>
      </c>
      <c r="E824">
        <v>5080</v>
      </c>
      <c r="F824" t="s">
        <v>8219</v>
      </c>
      <c r="G824" t="s">
        <v>8224</v>
      </c>
      <c r="H824" t="s">
        <v>8246</v>
      </c>
      <c r="I824">
        <v>1416542400</v>
      </c>
      <c r="J824" s="7">
        <f t="shared" si="68"/>
        <v>41964.166666666672</v>
      </c>
      <c r="K824">
        <v>1415472953</v>
      </c>
      <c r="L824" s="7">
        <f t="shared" si="69"/>
        <v>41951.788807870369</v>
      </c>
      <c r="M824" t="b">
        <v>0</v>
      </c>
      <c r="N824">
        <v>99</v>
      </c>
      <c r="O824" t="b">
        <v>1</v>
      </c>
      <c r="P824" t="s">
        <v>8279</v>
      </c>
      <c r="Q824">
        <f>ROUND(E824/D824*100,2)</f>
        <v>254</v>
      </c>
      <c r="R824" s="12">
        <f>IFERROR(ROUND(IFERROR(E824/N824,""),2),"No pledges")</f>
        <v>51.31</v>
      </c>
      <c r="S824" t="s">
        <v>8325</v>
      </c>
      <c r="T824" t="s">
        <v>8329</v>
      </c>
    </row>
    <row r="825" spans="1:20" ht="15" customHeight="1">
      <c r="A825">
        <v>823</v>
      </c>
      <c r="B825" s="2" t="s">
        <v>824</v>
      </c>
      <c r="C825" s="2" t="s">
        <v>4933</v>
      </c>
      <c r="D825">
        <v>2500</v>
      </c>
      <c r="E825">
        <v>2990</v>
      </c>
      <c r="F825" t="s">
        <v>8219</v>
      </c>
      <c r="G825" t="s">
        <v>8224</v>
      </c>
      <c r="H825" t="s">
        <v>8246</v>
      </c>
      <c r="I825">
        <v>1393156857</v>
      </c>
      <c r="J825" s="7">
        <f t="shared" si="68"/>
        <v>41693.500659722224</v>
      </c>
      <c r="K825">
        <v>1390564857</v>
      </c>
      <c r="L825" s="7">
        <f t="shared" si="69"/>
        <v>41663.500659722224</v>
      </c>
      <c r="M825" t="b">
        <v>0</v>
      </c>
      <c r="N825">
        <v>99</v>
      </c>
      <c r="O825" t="b">
        <v>1</v>
      </c>
      <c r="P825" t="s">
        <v>8297</v>
      </c>
      <c r="Q825">
        <f>ROUND(E825/D825*100,2)</f>
        <v>119.6</v>
      </c>
      <c r="R825" s="12">
        <f>IFERROR(ROUND(IFERROR(E825/N825,""),2),"No pledges")</f>
        <v>30.2</v>
      </c>
      <c r="S825" t="s">
        <v>8333</v>
      </c>
      <c r="T825" t="s">
        <v>8351</v>
      </c>
    </row>
    <row r="826" spans="1:20" ht="15" customHeight="1">
      <c r="A826">
        <v>824</v>
      </c>
      <c r="B826" s="2" t="s">
        <v>825</v>
      </c>
      <c r="C826" s="2" t="s">
        <v>4934</v>
      </c>
      <c r="D826">
        <v>2000</v>
      </c>
      <c r="E826">
        <v>2132</v>
      </c>
      <c r="F826" t="s">
        <v>8219</v>
      </c>
      <c r="G826" t="s">
        <v>8227</v>
      </c>
      <c r="H826" t="s">
        <v>8249</v>
      </c>
      <c r="I826">
        <v>1443384840</v>
      </c>
      <c r="J826" s="7">
        <f t="shared" si="68"/>
        <v>42274.843055555553</v>
      </c>
      <c r="K826">
        <v>1441790658</v>
      </c>
      <c r="L826" s="7">
        <f t="shared" si="69"/>
        <v>42256.391875000001</v>
      </c>
      <c r="M826" t="b">
        <v>0</v>
      </c>
      <c r="N826">
        <v>98</v>
      </c>
      <c r="O826" t="b">
        <v>1</v>
      </c>
      <c r="P826" t="s">
        <v>8265</v>
      </c>
      <c r="Q826">
        <f>ROUND(E826/D826*100,2)</f>
        <v>106.6</v>
      </c>
      <c r="R826" s="12">
        <f>IFERROR(ROUND(IFERROR(E826/N826,""),2),"No pledges")</f>
        <v>21.76</v>
      </c>
      <c r="S826" t="s">
        <v>8310</v>
      </c>
      <c r="T826" t="s">
        <v>8311</v>
      </c>
    </row>
    <row r="827" spans="1:20" ht="15" customHeight="1">
      <c r="A827">
        <v>825</v>
      </c>
      <c r="B827" s="2" t="s">
        <v>826</v>
      </c>
      <c r="C827" s="2" t="s">
        <v>4935</v>
      </c>
      <c r="D827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 s="7">
        <f t="shared" si="68"/>
        <v>41361.211493055554</v>
      </c>
      <c r="K827">
        <v>1361858673</v>
      </c>
      <c r="L827" s="7">
        <f t="shared" si="69"/>
        <v>41331.253159722226</v>
      </c>
      <c r="M827" t="b">
        <v>0</v>
      </c>
      <c r="N827">
        <v>98</v>
      </c>
      <c r="O827" t="b">
        <v>1</v>
      </c>
      <c r="P827" t="s">
        <v>8292</v>
      </c>
      <c r="Q827">
        <f>ROUND(E827/D827*100,2)</f>
        <v>160.88</v>
      </c>
      <c r="R827" s="12">
        <f>IFERROR(ROUND(IFERROR(E827/N827,""),2),"No pledges")</f>
        <v>41.04</v>
      </c>
      <c r="S827" t="s">
        <v>8325</v>
      </c>
      <c r="T827" t="s">
        <v>8346</v>
      </c>
    </row>
    <row r="828" spans="1:20" ht="15" customHeight="1">
      <c r="A828">
        <v>826</v>
      </c>
      <c r="B828" s="2" t="s">
        <v>827</v>
      </c>
      <c r="C828" s="2" t="s">
        <v>4936</v>
      </c>
      <c r="D828">
        <v>4000</v>
      </c>
      <c r="E828">
        <v>4187</v>
      </c>
      <c r="F828" t="s">
        <v>8219</v>
      </c>
      <c r="G828" t="s">
        <v>8224</v>
      </c>
      <c r="H828" t="s">
        <v>8246</v>
      </c>
      <c r="I828">
        <v>1433376000</v>
      </c>
      <c r="J828" s="7">
        <f t="shared" si="68"/>
        <v>42159</v>
      </c>
      <c r="K828">
        <v>1430768468</v>
      </c>
      <c r="L828" s="7">
        <f t="shared" si="69"/>
        <v>42128.820231481484</v>
      </c>
      <c r="M828" t="b">
        <v>0</v>
      </c>
      <c r="N828">
        <v>98</v>
      </c>
      <c r="O828" t="b">
        <v>1</v>
      </c>
      <c r="P828" t="s">
        <v>8277</v>
      </c>
      <c r="Q828">
        <f>ROUND(E828/D828*100,2)</f>
        <v>104.68</v>
      </c>
      <c r="R828" s="12">
        <f>IFERROR(ROUND(IFERROR(E828/N828,""),2),"No pledges")</f>
        <v>42.72</v>
      </c>
      <c r="S828" t="s">
        <v>8325</v>
      </c>
      <c r="T828" t="s">
        <v>8327</v>
      </c>
    </row>
    <row r="829" spans="1:20" ht="15" customHeight="1">
      <c r="A829">
        <v>827</v>
      </c>
      <c r="B829" s="2" t="s">
        <v>828</v>
      </c>
      <c r="C829" s="2" t="s">
        <v>4937</v>
      </c>
      <c r="D829">
        <v>2987</v>
      </c>
      <c r="E829">
        <v>3318</v>
      </c>
      <c r="F829" t="s">
        <v>8219</v>
      </c>
      <c r="G829" t="s">
        <v>8224</v>
      </c>
      <c r="H829" t="s">
        <v>8246</v>
      </c>
      <c r="I829">
        <v>1348372740</v>
      </c>
      <c r="J829" s="7">
        <f t="shared" si="68"/>
        <v>41175.165972222225</v>
      </c>
      <c r="K829">
        <v>1346806909</v>
      </c>
      <c r="L829" s="7">
        <f t="shared" si="69"/>
        <v>41157.042928240742</v>
      </c>
      <c r="M829" t="b">
        <v>0</v>
      </c>
      <c r="N829">
        <v>97</v>
      </c>
      <c r="O829" t="b">
        <v>1</v>
      </c>
      <c r="P829" t="s">
        <v>8274</v>
      </c>
      <c r="Q829">
        <f>ROUND(E829/D829*100,2)</f>
        <v>111.08</v>
      </c>
      <c r="R829" s="12">
        <f>IFERROR(ROUND(IFERROR(E829/N829,""),2),"No pledges")</f>
        <v>34.21</v>
      </c>
      <c r="S829" t="s">
        <v>8322</v>
      </c>
      <c r="T829" t="s">
        <v>8323</v>
      </c>
    </row>
    <row r="830" spans="1:20" ht="15" customHeight="1">
      <c r="A830">
        <v>828</v>
      </c>
      <c r="B830" s="2" t="s">
        <v>829</v>
      </c>
      <c r="C830" s="2" t="s">
        <v>4938</v>
      </c>
      <c r="D830">
        <v>4000</v>
      </c>
      <c r="E830">
        <v>5157</v>
      </c>
      <c r="F830" t="s">
        <v>8219</v>
      </c>
      <c r="G830" t="s">
        <v>8241</v>
      </c>
      <c r="H830" t="s">
        <v>8249</v>
      </c>
      <c r="I830">
        <v>1443014756</v>
      </c>
      <c r="J830" s="7">
        <f t="shared" si="68"/>
        <v>42270.559675925921</v>
      </c>
      <c r="K830">
        <v>1439126756</v>
      </c>
      <c r="L830" s="7">
        <f t="shared" si="69"/>
        <v>42225.559675925921</v>
      </c>
      <c r="M830" t="b">
        <v>1</v>
      </c>
      <c r="N830">
        <v>97</v>
      </c>
      <c r="O830" t="b">
        <v>1</v>
      </c>
      <c r="P830" t="s">
        <v>8303</v>
      </c>
      <c r="Q830">
        <f>ROUND(E830/D830*100,2)</f>
        <v>128.93</v>
      </c>
      <c r="R830" s="12">
        <f>IFERROR(ROUND(IFERROR(E830/N830,""),2),"No pledges")</f>
        <v>53.16</v>
      </c>
      <c r="S830" t="s">
        <v>8317</v>
      </c>
      <c r="T830" t="s">
        <v>8357</v>
      </c>
    </row>
    <row r="831" spans="1:20" ht="15" customHeight="1">
      <c r="A831">
        <v>829</v>
      </c>
      <c r="B831" s="2" t="s">
        <v>830</v>
      </c>
      <c r="C831" s="2" t="s">
        <v>4939</v>
      </c>
      <c r="D831">
        <v>1500</v>
      </c>
      <c r="E831">
        <v>2399.94</v>
      </c>
      <c r="F831" t="s">
        <v>8219</v>
      </c>
      <c r="G831" t="s">
        <v>8224</v>
      </c>
      <c r="H831" t="s">
        <v>8246</v>
      </c>
      <c r="I831">
        <v>1342825365</v>
      </c>
      <c r="J831" s="7">
        <f t="shared" si="68"/>
        <v>41110.960243055553</v>
      </c>
      <c r="K831">
        <v>1340233365</v>
      </c>
      <c r="L831" s="7">
        <f t="shared" si="69"/>
        <v>41080.960243055553</v>
      </c>
      <c r="M831" t="b">
        <v>0</v>
      </c>
      <c r="N831">
        <v>96</v>
      </c>
      <c r="O831" t="b">
        <v>1</v>
      </c>
      <c r="P831" t="s">
        <v>8276</v>
      </c>
      <c r="Q831">
        <f>ROUND(E831/D831*100,2)</f>
        <v>160</v>
      </c>
      <c r="R831" s="12">
        <f>IFERROR(ROUND(IFERROR(E831/N831,""),2),"No pledges")</f>
        <v>25</v>
      </c>
      <c r="S831" t="s">
        <v>8325</v>
      </c>
      <c r="T831" t="s">
        <v>8326</v>
      </c>
    </row>
    <row r="832" spans="1:20" ht="15" customHeight="1">
      <c r="A832">
        <v>830</v>
      </c>
      <c r="B832" s="2" t="s">
        <v>831</v>
      </c>
      <c r="C832" s="2" t="s">
        <v>4940</v>
      </c>
      <c r="D832">
        <v>2500</v>
      </c>
      <c r="E832">
        <v>2606</v>
      </c>
      <c r="F832" t="s">
        <v>8219</v>
      </c>
      <c r="G832" t="s">
        <v>8224</v>
      </c>
      <c r="H832" t="s">
        <v>8246</v>
      </c>
      <c r="I832">
        <v>1402286340</v>
      </c>
      <c r="J832" s="7">
        <f t="shared" si="68"/>
        <v>41799.165972222225</v>
      </c>
      <c r="K832">
        <v>1399504664</v>
      </c>
      <c r="L832" s="7">
        <f t="shared" si="69"/>
        <v>41766.970648148148</v>
      </c>
      <c r="M832" t="b">
        <v>1</v>
      </c>
      <c r="N832">
        <v>96</v>
      </c>
      <c r="O832" t="b">
        <v>1</v>
      </c>
      <c r="P832" t="s">
        <v>8276</v>
      </c>
      <c r="Q832">
        <f>ROUND(E832/D832*100,2)</f>
        <v>104.24</v>
      </c>
      <c r="R832" s="12">
        <f>IFERROR(ROUND(IFERROR(E832/N832,""),2),"No pledges")</f>
        <v>27.15</v>
      </c>
      <c r="S832" t="s">
        <v>8325</v>
      </c>
      <c r="T832" t="s">
        <v>8326</v>
      </c>
    </row>
    <row r="833" spans="1:20" ht="15" customHeight="1">
      <c r="A833">
        <v>831</v>
      </c>
      <c r="B833" s="2" t="s">
        <v>832</v>
      </c>
      <c r="C833" s="2" t="s">
        <v>4941</v>
      </c>
      <c r="D833">
        <v>2800</v>
      </c>
      <c r="E833">
        <v>3572.12</v>
      </c>
      <c r="F833" t="s">
        <v>8219</v>
      </c>
      <c r="G833" t="s">
        <v>8224</v>
      </c>
      <c r="H833" t="s">
        <v>8246</v>
      </c>
      <c r="I833">
        <v>1481737761</v>
      </c>
      <c r="J833" s="7">
        <f t="shared" si="68"/>
        <v>42718.742604166662</v>
      </c>
      <c r="K833">
        <v>1479577761</v>
      </c>
      <c r="L833" s="7">
        <f t="shared" si="69"/>
        <v>42693.742604166662</v>
      </c>
      <c r="M833" t="b">
        <v>0</v>
      </c>
      <c r="N833">
        <v>96</v>
      </c>
      <c r="O833" t="b">
        <v>1</v>
      </c>
      <c r="P833" t="s">
        <v>8271</v>
      </c>
      <c r="Q833">
        <f>ROUND(E833/D833*100,2)</f>
        <v>127.58</v>
      </c>
      <c r="R833" s="12">
        <f>IFERROR(ROUND(IFERROR(E833/N833,""),2),"No pledges")</f>
        <v>37.21</v>
      </c>
      <c r="S833" t="s">
        <v>8317</v>
      </c>
      <c r="T833" t="s">
        <v>8318</v>
      </c>
    </row>
    <row r="834" spans="1:20" ht="15" customHeight="1">
      <c r="A834">
        <v>832</v>
      </c>
      <c r="B834" s="2" t="s">
        <v>833</v>
      </c>
      <c r="C834" s="2" t="s">
        <v>4942</v>
      </c>
      <c r="D834">
        <v>2500</v>
      </c>
      <c r="E834">
        <v>2867.99</v>
      </c>
      <c r="F834" t="s">
        <v>8219</v>
      </c>
      <c r="G834" t="s">
        <v>8225</v>
      </c>
      <c r="H834" t="s">
        <v>8247</v>
      </c>
      <c r="I834">
        <v>1416780000</v>
      </c>
      <c r="J834" s="7">
        <f t="shared" si="68"/>
        <v>41966.916666666672</v>
      </c>
      <c r="K834">
        <v>1414342894</v>
      </c>
      <c r="L834" s="7">
        <f t="shared" si="69"/>
        <v>41938.709421296298</v>
      </c>
      <c r="M834" t="b">
        <v>0</v>
      </c>
      <c r="N834">
        <v>95</v>
      </c>
      <c r="O834" t="b">
        <v>1</v>
      </c>
      <c r="P834" t="s">
        <v>8271</v>
      </c>
      <c r="Q834">
        <f>ROUND(E834/D834*100,2)</f>
        <v>114.72</v>
      </c>
      <c r="R834" s="12">
        <f>IFERROR(ROUND(IFERROR(E834/N834,""),2),"No pledges")</f>
        <v>30.19</v>
      </c>
      <c r="S834" t="s">
        <v>8317</v>
      </c>
      <c r="T834" t="s">
        <v>8318</v>
      </c>
    </row>
    <row r="835" spans="1:20" ht="15" customHeight="1">
      <c r="A835">
        <v>833</v>
      </c>
      <c r="B835" s="2" t="s">
        <v>834</v>
      </c>
      <c r="C835" s="2" t="s">
        <v>4943</v>
      </c>
      <c r="D835">
        <v>4000</v>
      </c>
      <c r="E835">
        <v>4516.4399999999996</v>
      </c>
      <c r="F835" t="s">
        <v>8219</v>
      </c>
      <c r="G835" t="s">
        <v>8224</v>
      </c>
      <c r="H835" t="s">
        <v>8246</v>
      </c>
      <c r="I835">
        <v>1335799808</v>
      </c>
      <c r="J835" s="7">
        <f t="shared" si="68"/>
        <v>41029.645925925928</v>
      </c>
      <c r="K835">
        <v>1333207808</v>
      </c>
      <c r="L835" s="7">
        <f t="shared" si="69"/>
        <v>40999.645925925928</v>
      </c>
      <c r="M835" t="b">
        <v>0</v>
      </c>
      <c r="N835">
        <v>95</v>
      </c>
      <c r="O835" t="b">
        <v>1</v>
      </c>
      <c r="P835" t="s">
        <v>8279</v>
      </c>
      <c r="Q835">
        <f>ROUND(E835/D835*100,2)</f>
        <v>112.91</v>
      </c>
      <c r="R835" s="12">
        <f>IFERROR(ROUND(IFERROR(E835/N835,""),2),"No pledges")</f>
        <v>47.54</v>
      </c>
      <c r="S835" t="s">
        <v>8325</v>
      </c>
      <c r="T835" t="s">
        <v>8329</v>
      </c>
    </row>
    <row r="836" spans="1:20" ht="15" customHeight="1">
      <c r="A836">
        <v>834</v>
      </c>
      <c r="B836" s="2" t="s">
        <v>835</v>
      </c>
      <c r="C836" s="2" t="s">
        <v>4944</v>
      </c>
      <c r="D836">
        <v>2500</v>
      </c>
      <c r="E836">
        <v>9030</v>
      </c>
      <c r="F836" t="s">
        <v>8219</v>
      </c>
      <c r="G836" t="s">
        <v>8224</v>
      </c>
      <c r="H836" t="s">
        <v>8246</v>
      </c>
      <c r="I836">
        <v>1409099481</v>
      </c>
      <c r="J836" s="7">
        <f t="shared" si="68"/>
        <v>41878.021770833337</v>
      </c>
      <c r="K836">
        <v>1406507481</v>
      </c>
      <c r="L836" s="7">
        <f t="shared" si="69"/>
        <v>41848.021770833337</v>
      </c>
      <c r="M836" t="b">
        <v>1</v>
      </c>
      <c r="N836">
        <v>94</v>
      </c>
      <c r="O836" t="b">
        <v>1</v>
      </c>
      <c r="P836" t="s">
        <v>8295</v>
      </c>
      <c r="Q836">
        <f>ROUND(E836/D836*100,2)</f>
        <v>361.2</v>
      </c>
      <c r="R836" s="12">
        <f>IFERROR(ROUND(IFERROR(E836/N836,""),2),"No pledges")</f>
        <v>96.06</v>
      </c>
      <c r="S836" t="s">
        <v>8319</v>
      </c>
      <c r="T836" t="s">
        <v>8349</v>
      </c>
    </row>
    <row r="837" spans="1:20" ht="15" customHeight="1">
      <c r="A837">
        <v>835</v>
      </c>
      <c r="B837" s="2" t="s">
        <v>836</v>
      </c>
      <c r="C837" s="2" t="s">
        <v>4945</v>
      </c>
      <c r="D837">
        <v>4000</v>
      </c>
      <c r="E837">
        <v>5050</v>
      </c>
      <c r="F837" t="s">
        <v>8219</v>
      </c>
      <c r="G837" t="s">
        <v>8224</v>
      </c>
      <c r="H837" t="s">
        <v>8246</v>
      </c>
      <c r="I837">
        <v>1407524751</v>
      </c>
      <c r="J837" s="7">
        <f t="shared" si="68"/>
        <v>41859.795729166668</v>
      </c>
      <c r="K837">
        <v>1404932751</v>
      </c>
      <c r="L837" s="7">
        <f t="shared" si="69"/>
        <v>41829.795729166668</v>
      </c>
      <c r="M837" t="b">
        <v>1</v>
      </c>
      <c r="N837">
        <v>94</v>
      </c>
      <c r="O837" t="b">
        <v>1</v>
      </c>
      <c r="P837" t="s">
        <v>8271</v>
      </c>
      <c r="Q837">
        <f>ROUND(E837/D837*100,2)</f>
        <v>126.25</v>
      </c>
      <c r="R837" s="12">
        <f>IFERROR(ROUND(IFERROR(E837/N837,""),2),"No pledges")</f>
        <v>53.72</v>
      </c>
      <c r="S837" t="s">
        <v>8317</v>
      </c>
      <c r="T837" t="s">
        <v>8318</v>
      </c>
    </row>
    <row r="838" spans="1:20" ht="15" customHeight="1">
      <c r="A838">
        <v>836</v>
      </c>
      <c r="B838" s="2" t="s">
        <v>837</v>
      </c>
      <c r="C838" s="2" t="s">
        <v>4946</v>
      </c>
      <c r="D838">
        <v>1000</v>
      </c>
      <c r="E838">
        <v>1870.99</v>
      </c>
      <c r="F838" t="s">
        <v>8219</v>
      </c>
      <c r="G838" t="s">
        <v>8225</v>
      </c>
      <c r="H838" t="s">
        <v>8247</v>
      </c>
      <c r="I838">
        <v>1449273600</v>
      </c>
      <c r="J838" s="7">
        <f t="shared" si="68"/>
        <v>42343</v>
      </c>
      <c r="K838">
        <v>1446742417</v>
      </c>
      <c r="L838" s="7">
        <f t="shared" si="69"/>
        <v>42313.703900462962</v>
      </c>
      <c r="M838" t="b">
        <v>0</v>
      </c>
      <c r="N838">
        <v>93</v>
      </c>
      <c r="O838" t="b">
        <v>1</v>
      </c>
      <c r="P838" t="s">
        <v>8271</v>
      </c>
      <c r="Q838">
        <f>ROUND(E838/D838*100,2)</f>
        <v>187.1</v>
      </c>
      <c r="R838" s="12">
        <f>IFERROR(ROUND(IFERROR(E838/N838,""),2),"No pledges")</f>
        <v>20.12</v>
      </c>
      <c r="S838" t="s">
        <v>8317</v>
      </c>
      <c r="T838" t="s">
        <v>8318</v>
      </c>
    </row>
    <row r="839" spans="1:20" ht="15" customHeight="1">
      <c r="A839">
        <v>837</v>
      </c>
      <c r="B839" s="2" t="s">
        <v>838</v>
      </c>
      <c r="C839" s="2" t="s">
        <v>4947</v>
      </c>
      <c r="D839">
        <v>2200</v>
      </c>
      <c r="E839">
        <v>4673</v>
      </c>
      <c r="F839" t="s">
        <v>8219</v>
      </c>
      <c r="G839" t="s">
        <v>8229</v>
      </c>
      <c r="H839" t="s">
        <v>8251</v>
      </c>
      <c r="I839">
        <v>1482457678</v>
      </c>
      <c r="J839" s="7">
        <f t="shared" si="68"/>
        <v>42727.074976851851</v>
      </c>
      <c r="K839">
        <v>1480729678</v>
      </c>
      <c r="L839" s="7">
        <f t="shared" si="69"/>
        <v>42707.074976851851</v>
      </c>
      <c r="M839" t="b">
        <v>0</v>
      </c>
      <c r="N839">
        <v>93</v>
      </c>
      <c r="O839" t="b">
        <v>1</v>
      </c>
      <c r="P839" t="s">
        <v>8276</v>
      </c>
      <c r="Q839">
        <f>ROUND(E839/D839*100,2)</f>
        <v>212.41</v>
      </c>
      <c r="R839" s="12">
        <f>IFERROR(ROUND(IFERROR(E839/N839,""),2),"No pledges")</f>
        <v>50.25</v>
      </c>
      <c r="S839" t="s">
        <v>8325</v>
      </c>
      <c r="T839" t="s">
        <v>8326</v>
      </c>
    </row>
    <row r="840" spans="1:20" ht="15" customHeight="1">
      <c r="A840">
        <v>838</v>
      </c>
      <c r="B840" s="2" t="s">
        <v>839</v>
      </c>
      <c r="C840" s="2" t="s">
        <v>4948</v>
      </c>
      <c r="D840">
        <v>3500</v>
      </c>
      <c r="E840">
        <v>4181</v>
      </c>
      <c r="F840" t="s">
        <v>8219</v>
      </c>
      <c r="G840" t="s">
        <v>8224</v>
      </c>
      <c r="H840" t="s">
        <v>8246</v>
      </c>
      <c r="I840">
        <v>1298343600</v>
      </c>
      <c r="J840" s="7">
        <f t="shared" si="68"/>
        <v>40596.125</v>
      </c>
      <c r="K840">
        <v>1295624113</v>
      </c>
      <c r="L840" s="7">
        <f t="shared" si="69"/>
        <v>40564.649456018517</v>
      </c>
      <c r="M840" t="b">
        <v>0</v>
      </c>
      <c r="N840">
        <v>93</v>
      </c>
      <c r="O840" t="b">
        <v>1</v>
      </c>
      <c r="P840" t="s">
        <v>8292</v>
      </c>
      <c r="Q840">
        <f>ROUND(E840/D840*100,2)</f>
        <v>119.46</v>
      </c>
      <c r="R840" s="12">
        <f>IFERROR(ROUND(IFERROR(E840/N840,""),2),"No pledges")</f>
        <v>44.96</v>
      </c>
      <c r="S840" t="s">
        <v>8325</v>
      </c>
      <c r="T840" t="s">
        <v>8346</v>
      </c>
    </row>
    <row r="841" spans="1:20" ht="15" customHeight="1">
      <c r="A841">
        <v>839</v>
      </c>
      <c r="B841" s="2" t="s">
        <v>840</v>
      </c>
      <c r="C841" s="2" t="s">
        <v>4949</v>
      </c>
      <c r="D841">
        <v>4500</v>
      </c>
      <c r="E841">
        <v>7670</v>
      </c>
      <c r="F841" t="s">
        <v>8219</v>
      </c>
      <c r="G841" t="s">
        <v>8228</v>
      </c>
      <c r="H841" t="s">
        <v>8250</v>
      </c>
      <c r="I841">
        <v>1488622352</v>
      </c>
      <c r="J841" s="7">
        <f t="shared" si="68"/>
        <v>42798.425370370373</v>
      </c>
      <c r="K841">
        <v>1486030352</v>
      </c>
      <c r="L841" s="7">
        <f t="shared" si="69"/>
        <v>42768.425370370373</v>
      </c>
      <c r="M841" t="b">
        <v>0</v>
      </c>
      <c r="N841">
        <v>91</v>
      </c>
      <c r="O841" t="b">
        <v>1</v>
      </c>
      <c r="P841" t="s">
        <v>8271</v>
      </c>
      <c r="Q841">
        <f>ROUND(E841/D841*100,2)</f>
        <v>170.44</v>
      </c>
      <c r="R841" s="12">
        <f>IFERROR(ROUND(IFERROR(E841/N841,""),2),"No pledges")</f>
        <v>84.29</v>
      </c>
      <c r="S841" t="s">
        <v>8317</v>
      </c>
      <c r="T841" t="s">
        <v>8318</v>
      </c>
    </row>
    <row r="842" spans="1:20" ht="15" customHeight="1">
      <c r="A842">
        <v>840</v>
      </c>
      <c r="B842" s="2" t="s">
        <v>841</v>
      </c>
      <c r="C842" s="2" t="s">
        <v>4950</v>
      </c>
      <c r="D842">
        <v>1200</v>
      </c>
      <c r="E842">
        <v>3122</v>
      </c>
      <c r="F842" t="s">
        <v>8219</v>
      </c>
      <c r="G842" t="s">
        <v>8225</v>
      </c>
      <c r="H842" t="s">
        <v>8247</v>
      </c>
      <c r="I842">
        <v>1476425082</v>
      </c>
      <c r="J842" s="7">
        <f t="shared" si="68"/>
        <v>42657.253263888888</v>
      </c>
      <c r="K842">
        <v>1473833082</v>
      </c>
      <c r="L842" s="7">
        <f t="shared" si="69"/>
        <v>42627.253263888888</v>
      </c>
      <c r="M842" t="b">
        <v>0</v>
      </c>
      <c r="N842">
        <v>90</v>
      </c>
      <c r="O842" t="b">
        <v>1</v>
      </c>
      <c r="P842" t="s">
        <v>8285</v>
      </c>
      <c r="Q842">
        <f>ROUND(E842/D842*100,2)</f>
        <v>260.17</v>
      </c>
      <c r="R842" s="12">
        <f>IFERROR(ROUND(IFERROR(E842/N842,""),2),"No pledges")</f>
        <v>34.69</v>
      </c>
      <c r="S842" t="s">
        <v>8338</v>
      </c>
      <c r="T842" t="s">
        <v>8339</v>
      </c>
    </row>
    <row r="843" spans="1:20" ht="15" customHeight="1">
      <c r="A843">
        <v>841</v>
      </c>
      <c r="B843" s="2" t="s">
        <v>842</v>
      </c>
      <c r="C843" s="2" t="s">
        <v>4951</v>
      </c>
      <c r="D843">
        <v>2300</v>
      </c>
      <c r="E843">
        <v>2881</v>
      </c>
      <c r="F843" t="s">
        <v>8219</v>
      </c>
      <c r="G843" t="s">
        <v>8224</v>
      </c>
      <c r="H843" t="s">
        <v>8246</v>
      </c>
      <c r="I843">
        <v>1300636482</v>
      </c>
      <c r="J843" s="7">
        <f t="shared" si="68"/>
        <v>40622.662986111114</v>
      </c>
      <c r="K843">
        <v>1298048082</v>
      </c>
      <c r="L843" s="7">
        <f t="shared" si="69"/>
        <v>40592.704652777778</v>
      </c>
      <c r="M843" t="b">
        <v>0</v>
      </c>
      <c r="N843">
        <v>90</v>
      </c>
      <c r="O843" t="b">
        <v>1</v>
      </c>
      <c r="P843" t="s">
        <v>8292</v>
      </c>
      <c r="Q843">
        <f>ROUND(E843/D843*100,2)</f>
        <v>125.26</v>
      </c>
      <c r="R843" s="12">
        <f>IFERROR(ROUND(IFERROR(E843/N843,""),2),"No pledges")</f>
        <v>32.01</v>
      </c>
      <c r="S843" t="s">
        <v>8325</v>
      </c>
      <c r="T843" t="s">
        <v>8346</v>
      </c>
    </row>
    <row r="844" spans="1:20" ht="15" customHeight="1">
      <c r="A844">
        <v>842</v>
      </c>
      <c r="B844" s="2" t="s">
        <v>843</v>
      </c>
      <c r="C844" s="2" t="s">
        <v>4952</v>
      </c>
      <c r="D844">
        <v>3000</v>
      </c>
      <c r="E844">
        <v>3055</v>
      </c>
      <c r="F844" t="s">
        <v>8219</v>
      </c>
      <c r="G844" t="s">
        <v>8225</v>
      </c>
      <c r="H844" t="s">
        <v>8247</v>
      </c>
      <c r="I844">
        <v>1438875107</v>
      </c>
      <c r="J844" s="7">
        <f t="shared" si="68"/>
        <v>42222.64707175926</v>
      </c>
      <c r="K844">
        <v>1436283107</v>
      </c>
      <c r="L844" s="7">
        <f t="shared" si="69"/>
        <v>42192.64707175926</v>
      </c>
      <c r="M844" t="b">
        <v>0</v>
      </c>
      <c r="N844">
        <v>90</v>
      </c>
      <c r="O844" t="b">
        <v>1</v>
      </c>
      <c r="P844" t="s">
        <v>8271</v>
      </c>
      <c r="Q844">
        <f>ROUND(E844/D844*100,2)</f>
        <v>101.83</v>
      </c>
      <c r="R844" s="12">
        <f>IFERROR(ROUND(IFERROR(E844/N844,""),2),"No pledges")</f>
        <v>33.94</v>
      </c>
      <c r="S844" t="s">
        <v>8317</v>
      </c>
      <c r="T844" t="s">
        <v>8318</v>
      </c>
    </row>
    <row r="845" spans="1:20" ht="15" customHeight="1">
      <c r="A845">
        <v>843</v>
      </c>
      <c r="B845" s="2" t="s">
        <v>844</v>
      </c>
      <c r="C845" s="2" t="s">
        <v>4953</v>
      </c>
      <c r="D845">
        <v>3500</v>
      </c>
      <c r="E845">
        <v>4176.1099999999997</v>
      </c>
      <c r="F845" t="s">
        <v>8219</v>
      </c>
      <c r="G845" t="s">
        <v>8224</v>
      </c>
      <c r="H845" t="s">
        <v>8246</v>
      </c>
      <c r="I845">
        <v>1316124003</v>
      </c>
      <c r="J845" s="7">
        <f t="shared" si="68"/>
        <v>40801.916701388887</v>
      </c>
      <c r="K845">
        <v>1313532003</v>
      </c>
      <c r="L845" s="7">
        <f t="shared" si="69"/>
        <v>40771.916701388887</v>
      </c>
      <c r="M845" t="b">
        <v>0</v>
      </c>
      <c r="N845">
        <v>90</v>
      </c>
      <c r="O845" t="b">
        <v>1</v>
      </c>
      <c r="P845" t="s">
        <v>8279</v>
      </c>
      <c r="Q845">
        <f>ROUND(E845/D845*100,2)</f>
        <v>119.32</v>
      </c>
      <c r="R845" s="12">
        <f>IFERROR(ROUND(IFERROR(E845/N845,""),2),"No pledges")</f>
        <v>46.4</v>
      </c>
      <c r="S845" t="s">
        <v>8325</v>
      </c>
      <c r="T845" t="s">
        <v>8329</v>
      </c>
    </row>
    <row r="846" spans="1:20" ht="15" customHeight="1">
      <c r="A846">
        <v>844</v>
      </c>
      <c r="B846" s="2" t="s">
        <v>845</v>
      </c>
      <c r="C846" s="2" t="s">
        <v>4954</v>
      </c>
      <c r="D846">
        <v>4200</v>
      </c>
      <c r="E846">
        <v>5331</v>
      </c>
      <c r="F846" t="s">
        <v>8219</v>
      </c>
      <c r="G846" t="s">
        <v>8224</v>
      </c>
      <c r="H846" t="s">
        <v>8246</v>
      </c>
      <c r="I846">
        <v>1378785540</v>
      </c>
      <c r="J846" s="7">
        <f t="shared" ref="J846:J861" si="70">(((I846/60)/60)/24)+DATE(1970,1,1)</f>
        <v>41527.165972222225</v>
      </c>
      <c r="K846">
        <v>1376066243</v>
      </c>
      <c r="L846" s="7">
        <f t="shared" ref="L846:L861" si="71">(((K846/60)/60)/24)+DATE(1970,1,1)</f>
        <v>41495.692627314813</v>
      </c>
      <c r="M846" t="b">
        <v>0</v>
      </c>
      <c r="N846">
        <v>90</v>
      </c>
      <c r="O846" t="b">
        <v>1</v>
      </c>
      <c r="P846" t="s">
        <v>8276</v>
      </c>
      <c r="Q846">
        <f>ROUND(E846/D846*100,2)</f>
        <v>126.93</v>
      </c>
      <c r="R846" s="12">
        <f>IFERROR(ROUND(IFERROR(E846/N846,""),2),"No pledges")</f>
        <v>59.23</v>
      </c>
      <c r="S846" t="s">
        <v>8325</v>
      </c>
      <c r="T846" t="s">
        <v>8326</v>
      </c>
    </row>
    <row r="847" spans="1:20" ht="15" customHeight="1">
      <c r="A847">
        <v>845</v>
      </c>
      <c r="B847" s="2" t="s">
        <v>846</v>
      </c>
      <c r="C847" s="2" t="s">
        <v>4955</v>
      </c>
      <c r="D847">
        <v>2500</v>
      </c>
      <c r="E847">
        <v>3060.22</v>
      </c>
      <c r="F847" t="s">
        <v>8219</v>
      </c>
      <c r="G847" t="s">
        <v>8224</v>
      </c>
      <c r="H847" t="s">
        <v>8246</v>
      </c>
      <c r="I847">
        <v>1331870340</v>
      </c>
      <c r="J847" s="7">
        <f t="shared" si="70"/>
        <v>40984.165972222225</v>
      </c>
      <c r="K847">
        <v>1328033818</v>
      </c>
      <c r="L847" s="7">
        <f t="shared" si="71"/>
        <v>40939.761782407404</v>
      </c>
      <c r="M847" t="b">
        <v>0</v>
      </c>
      <c r="N847">
        <v>89</v>
      </c>
      <c r="O847" t="b">
        <v>1</v>
      </c>
      <c r="P847" t="s">
        <v>8292</v>
      </c>
      <c r="Q847">
        <f>ROUND(E847/D847*100,2)</f>
        <v>122.41</v>
      </c>
      <c r="R847" s="12">
        <f>IFERROR(ROUND(IFERROR(E847/N847,""),2),"No pledges")</f>
        <v>34.380000000000003</v>
      </c>
      <c r="S847" t="s">
        <v>8325</v>
      </c>
      <c r="T847" t="s">
        <v>8346</v>
      </c>
    </row>
    <row r="848" spans="1:20" ht="15" customHeight="1">
      <c r="A848">
        <v>846</v>
      </c>
      <c r="B848" s="2" t="s">
        <v>847</v>
      </c>
      <c r="C848" s="2" t="s">
        <v>4956</v>
      </c>
      <c r="D848">
        <v>2500</v>
      </c>
      <c r="E848">
        <v>4152</v>
      </c>
      <c r="F848" t="s">
        <v>8219</v>
      </c>
      <c r="G848" t="s">
        <v>8224</v>
      </c>
      <c r="H848" t="s">
        <v>8246</v>
      </c>
      <c r="I848">
        <v>1275368340</v>
      </c>
      <c r="J848" s="7">
        <f t="shared" si="70"/>
        <v>40330.207638888889</v>
      </c>
      <c r="K848">
        <v>1272692732</v>
      </c>
      <c r="L848" s="7">
        <f t="shared" si="71"/>
        <v>40299.239953703705</v>
      </c>
      <c r="M848" t="b">
        <v>0</v>
      </c>
      <c r="N848">
        <v>89</v>
      </c>
      <c r="O848" t="b">
        <v>1</v>
      </c>
      <c r="P848" t="s">
        <v>8279</v>
      </c>
      <c r="Q848">
        <f>ROUND(E848/D848*100,2)</f>
        <v>166.08</v>
      </c>
      <c r="R848" s="12">
        <f>IFERROR(ROUND(IFERROR(E848/N848,""),2),"No pledges")</f>
        <v>46.65</v>
      </c>
      <c r="S848" t="s">
        <v>8325</v>
      </c>
      <c r="T848" t="s">
        <v>8329</v>
      </c>
    </row>
    <row r="849" spans="1:20" ht="15" customHeight="1">
      <c r="A849">
        <v>847</v>
      </c>
      <c r="B849" s="2" t="s">
        <v>848</v>
      </c>
      <c r="C849" s="2" t="s">
        <v>4957</v>
      </c>
      <c r="D849">
        <v>4000</v>
      </c>
      <c r="E849">
        <v>4400</v>
      </c>
      <c r="F849" t="s">
        <v>8219</v>
      </c>
      <c r="G849" t="s">
        <v>8225</v>
      </c>
      <c r="H849" t="s">
        <v>8247</v>
      </c>
      <c r="I849">
        <v>1462519041</v>
      </c>
      <c r="J849" s="7">
        <f t="shared" si="70"/>
        <v>42496.303715277783</v>
      </c>
      <c r="K849">
        <v>1459927041</v>
      </c>
      <c r="L849" s="7">
        <f t="shared" si="71"/>
        <v>42466.303715277783</v>
      </c>
      <c r="M849" t="b">
        <v>0</v>
      </c>
      <c r="N849">
        <v>89</v>
      </c>
      <c r="O849" t="b">
        <v>1</v>
      </c>
      <c r="P849" t="s">
        <v>8271</v>
      </c>
      <c r="Q849">
        <f>ROUND(E849/D849*100,2)</f>
        <v>110</v>
      </c>
      <c r="R849" s="12">
        <f>IFERROR(ROUND(IFERROR(E849/N849,""),2),"No pledges")</f>
        <v>49.44</v>
      </c>
      <c r="S849" t="s">
        <v>8317</v>
      </c>
      <c r="T849" t="s">
        <v>8318</v>
      </c>
    </row>
    <row r="850" spans="1:20" ht="15" customHeight="1">
      <c r="A850">
        <v>848</v>
      </c>
      <c r="B850" s="2" t="s">
        <v>849</v>
      </c>
      <c r="C850" s="2" t="s">
        <v>4958</v>
      </c>
      <c r="D850">
        <v>1200</v>
      </c>
      <c r="E850">
        <v>6039</v>
      </c>
      <c r="F850" t="s">
        <v>8219</v>
      </c>
      <c r="G850" t="s">
        <v>8225</v>
      </c>
      <c r="H850" t="s">
        <v>8247</v>
      </c>
      <c r="I850">
        <v>1461276000</v>
      </c>
      <c r="J850" s="7">
        <f t="shared" si="70"/>
        <v>42481.916666666672</v>
      </c>
      <c r="K850">
        <v>1460055300</v>
      </c>
      <c r="L850" s="7">
        <f t="shared" si="71"/>
        <v>42467.788194444445</v>
      </c>
      <c r="M850" t="b">
        <v>0</v>
      </c>
      <c r="N850">
        <v>88</v>
      </c>
      <c r="O850" t="b">
        <v>1</v>
      </c>
      <c r="P850" t="s">
        <v>8297</v>
      </c>
      <c r="Q850">
        <f>ROUND(E850/D850*100,2)</f>
        <v>503.25</v>
      </c>
      <c r="R850" s="12">
        <f>IFERROR(ROUND(IFERROR(E850/N850,""),2),"No pledges")</f>
        <v>68.63</v>
      </c>
      <c r="S850" t="s">
        <v>8333</v>
      </c>
      <c r="T850" t="s">
        <v>8351</v>
      </c>
    </row>
    <row r="851" spans="1:20" ht="15" customHeight="1">
      <c r="A851">
        <v>849</v>
      </c>
      <c r="B851" s="2" t="s">
        <v>850</v>
      </c>
      <c r="C851" s="2" t="s">
        <v>4959</v>
      </c>
      <c r="D851">
        <v>3000</v>
      </c>
      <c r="E851">
        <v>4085</v>
      </c>
      <c r="F851" t="s">
        <v>8219</v>
      </c>
      <c r="G851" t="s">
        <v>8224</v>
      </c>
      <c r="H851" t="s">
        <v>8246</v>
      </c>
      <c r="I851">
        <v>1430329862</v>
      </c>
      <c r="J851" s="7">
        <f t="shared" si="70"/>
        <v>42123.743773148148</v>
      </c>
      <c r="K851">
        <v>1428515462</v>
      </c>
      <c r="L851" s="7">
        <f t="shared" si="71"/>
        <v>42102.743773148148</v>
      </c>
      <c r="M851" t="b">
        <v>0</v>
      </c>
      <c r="N851">
        <v>88</v>
      </c>
      <c r="O851" t="b">
        <v>1</v>
      </c>
      <c r="P851" t="s">
        <v>8271</v>
      </c>
      <c r="Q851">
        <f>ROUND(E851/D851*100,2)</f>
        <v>136.16999999999999</v>
      </c>
      <c r="R851" s="12">
        <f>IFERROR(ROUND(IFERROR(E851/N851,""),2),"No pledges")</f>
        <v>46.42</v>
      </c>
      <c r="S851" t="s">
        <v>8317</v>
      </c>
      <c r="T851" t="s">
        <v>8318</v>
      </c>
    </row>
    <row r="852" spans="1:20" ht="15" customHeight="1">
      <c r="A852">
        <v>850</v>
      </c>
      <c r="B852" s="2" t="s">
        <v>851</v>
      </c>
      <c r="C852" s="2" t="s">
        <v>4960</v>
      </c>
      <c r="D852">
        <v>4000</v>
      </c>
      <c r="E852">
        <v>4037</v>
      </c>
      <c r="F852" t="s">
        <v>8219</v>
      </c>
      <c r="G852" t="s">
        <v>8224</v>
      </c>
      <c r="H852" t="s">
        <v>8246</v>
      </c>
      <c r="I852">
        <v>1403026882</v>
      </c>
      <c r="J852" s="7">
        <f t="shared" si="70"/>
        <v>41807.737060185187</v>
      </c>
      <c r="K852">
        <v>1400175682</v>
      </c>
      <c r="L852" s="7">
        <f t="shared" si="71"/>
        <v>41774.737060185187</v>
      </c>
      <c r="M852" t="b">
        <v>0</v>
      </c>
      <c r="N852">
        <v>88</v>
      </c>
      <c r="O852" t="b">
        <v>1</v>
      </c>
      <c r="P852" t="s">
        <v>8276</v>
      </c>
      <c r="Q852">
        <f>ROUND(E852/D852*100,2)</f>
        <v>100.93</v>
      </c>
      <c r="R852" s="12">
        <f>IFERROR(ROUND(IFERROR(E852/N852,""),2),"No pledges")</f>
        <v>45.88</v>
      </c>
      <c r="S852" t="s">
        <v>8325</v>
      </c>
      <c r="T852" t="s">
        <v>8326</v>
      </c>
    </row>
    <row r="853" spans="1:20" ht="15" customHeight="1">
      <c r="A853">
        <v>851</v>
      </c>
      <c r="B853" s="2" t="s">
        <v>852</v>
      </c>
      <c r="C853" s="2" t="s">
        <v>4961</v>
      </c>
      <c r="D853">
        <v>4000</v>
      </c>
      <c r="E853">
        <v>4409.7700000000004</v>
      </c>
      <c r="F853" t="s">
        <v>8219</v>
      </c>
      <c r="G853" t="s">
        <v>8224</v>
      </c>
      <c r="H853" t="s">
        <v>8246</v>
      </c>
      <c r="I853">
        <v>1440556553</v>
      </c>
      <c r="J853" s="7">
        <f t="shared" si="70"/>
        <v>42242.108252314814</v>
      </c>
      <c r="K853">
        <v>1435372553</v>
      </c>
      <c r="L853" s="7">
        <f t="shared" si="71"/>
        <v>42182.108252314814</v>
      </c>
      <c r="M853" t="b">
        <v>0</v>
      </c>
      <c r="N853">
        <v>88</v>
      </c>
      <c r="O853" t="b">
        <v>1</v>
      </c>
      <c r="P853" t="s">
        <v>8305</v>
      </c>
      <c r="Q853">
        <f>ROUND(E853/D853*100,2)</f>
        <v>110.24</v>
      </c>
      <c r="R853" s="12">
        <f>IFERROR(ROUND(IFERROR(E853/N853,""),2),"No pledges")</f>
        <v>50.11</v>
      </c>
      <c r="S853" t="s">
        <v>8317</v>
      </c>
      <c r="T853" t="s">
        <v>8359</v>
      </c>
    </row>
    <row r="854" spans="1:20" ht="15" customHeight="1">
      <c r="A854">
        <v>852</v>
      </c>
      <c r="B854" s="2" t="s">
        <v>853</v>
      </c>
      <c r="C854" s="2" t="s">
        <v>4962</v>
      </c>
      <c r="D854">
        <v>3400</v>
      </c>
      <c r="E854">
        <v>6215.56</v>
      </c>
      <c r="F854" t="s">
        <v>8219</v>
      </c>
      <c r="G854" t="s">
        <v>8224</v>
      </c>
      <c r="H854" t="s">
        <v>8246</v>
      </c>
      <c r="I854">
        <v>1372985760</v>
      </c>
      <c r="J854" s="7">
        <f t="shared" si="70"/>
        <v>41460.038888888892</v>
      </c>
      <c r="K854">
        <v>1370393760</v>
      </c>
      <c r="L854" s="7">
        <f t="shared" si="71"/>
        <v>41430.038888888892</v>
      </c>
      <c r="M854" t="b">
        <v>0</v>
      </c>
      <c r="N854">
        <v>87</v>
      </c>
      <c r="O854" t="b">
        <v>1</v>
      </c>
      <c r="P854" t="s">
        <v>8274</v>
      </c>
      <c r="Q854">
        <f>ROUND(E854/D854*100,2)</f>
        <v>182.81</v>
      </c>
      <c r="R854" s="12">
        <f>IFERROR(ROUND(IFERROR(E854/N854,""),2),"No pledges")</f>
        <v>71.44</v>
      </c>
      <c r="S854" t="s">
        <v>8322</v>
      </c>
      <c r="T854" t="s">
        <v>8323</v>
      </c>
    </row>
    <row r="855" spans="1:20" ht="15" customHeight="1">
      <c r="A855">
        <v>853</v>
      </c>
      <c r="B855" s="2" t="s">
        <v>854</v>
      </c>
      <c r="C855" s="2" t="s">
        <v>4963</v>
      </c>
      <c r="D855">
        <v>3500</v>
      </c>
      <c r="E855">
        <v>4021</v>
      </c>
      <c r="F855" t="s">
        <v>8219</v>
      </c>
      <c r="G855" t="s">
        <v>8224</v>
      </c>
      <c r="H855" t="s">
        <v>8246</v>
      </c>
      <c r="I855">
        <v>1412086187</v>
      </c>
      <c r="J855" s="7">
        <f t="shared" si="70"/>
        <v>41912.590127314819</v>
      </c>
      <c r="K855">
        <v>1409494187</v>
      </c>
      <c r="L855" s="7">
        <f t="shared" si="71"/>
        <v>41882.590127314819</v>
      </c>
      <c r="M855" t="b">
        <v>0</v>
      </c>
      <c r="N855">
        <v>87</v>
      </c>
      <c r="O855" t="b">
        <v>1</v>
      </c>
      <c r="P855" t="s">
        <v>8276</v>
      </c>
      <c r="Q855">
        <f>ROUND(E855/D855*100,2)</f>
        <v>114.89</v>
      </c>
      <c r="R855" s="12">
        <f>IFERROR(ROUND(IFERROR(E855/N855,""),2),"No pledges")</f>
        <v>46.22</v>
      </c>
      <c r="S855" t="s">
        <v>8325</v>
      </c>
      <c r="T855" t="s">
        <v>8326</v>
      </c>
    </row>
    <row r="856" spans="1:20" ht="15" customHeight="1">
      <c r="A856">
        <v>854</v>
      </c>
      <c r="B856" s="2" t="s">
        <v>855</v>
      </c>
      <c r="C856" s="2" t="s">
        <v>4964</v>
      </c>
      <c r="D856">
        <v>3750</v>
      </c>
      <c r="E856">
        <v>4055</v>
      </c>
      <c r="F856" t="s">
        <v>8219</v>
      </c>
      <c r="G856" t="s">
        <v>8224</v>
      </c>
      <c r="H856" t="s">
        <v>8246</v>
      </c>
      <c r="I856">
        <v>1411264800</v>
      </c>
      <c r="J856" s="7">
        <f t="shared" si="70"/>
        <v>41903.083333333336</v>
      </c>
      <c r="K856">
        <v>1409620903</v>
      </c>
      <c r="L856" s="7">
        <f t="shared" si="71"/>
        <v>41884.056747685187</v>
      </c>
      <c r="M856" t="b">
        <v>0</v>
      </c>
      <c r="N856">
        <v>87</v>
      </c>
      <c r="O856" t="b">
        <v>1</v>
      </c>
      <c r="P856" t="s">
        <v>8271</v>
      </c>
      <c r="Q856">
        <f>ROUND(E856/D856*100,2)</f>
        <v>108.13</v>
      </c>
      <c r="R856" s="12">
        <f>IFERROR(ROUND(IFERROR(E856/N856,""),2),"No pledges")</f>
        <v>46.61</v>
      </c>
      <c r="S856" t="s">
        <v>8317</v>
      </c>
      <c r="T856" t="s">
        <v>8318</v>
      </c>
    </row>
    <row r="857" spans="1:20" ht="15" customHeight="1">
      <c r="A857">
        <v>855</v>
      </c>
      <c r="B857" s="2" t="s">
        <v>856</v>
      </c>
      <c r="C857" s="2" t="s">
        <v>4965</v>
      </c>
      <c r="D857">
        <v>4500</v>
      </c>
      <c r="E857">
        <v>4660</v>
      </c>
      <c r="F857" t="s">
        <v>8219</v>
      </c>
      <c r="G857" t="s">
        <v>8224</v>
      </c>
      <c r="H857" t="s">
        <v>8246</v>
      </c>
      <c r="I857">
        <v>1307851200</v>
      </c>
      <c r="J857" s="7">
        <f t="shared" si="70"/>
        <v>40706.166666666664</v>
      </c>
      <c r="K857">
        <v>1304129088</v>
      </c>
      <c r="L857" s="7">
        <f t="shared" si="71"/>
        <v>40663.08666666667</v>
      </c>
      <c r="M857" t="b">
        <v>0</v>
      </c>
      <c r="N857">
        <v>87</v>
      </c>
      <c r="O857" t="b">
        <v>1</v>
      </c>
      <c r="P857" t="s">
        <v>8276</v>
      </c>
      <c r="Q857">
        <f>ROUND(E857/D857*100,2)</f>
        <v>103.56</v>
      </c>
      <c r="R857" s="12">
        <f>IFERROR(ROUND(IFERROR(E857/N857,""),2),"No pledges")</f>
        <v>53.56</v>
      </c>
      <c r="S857" t="s">
        <v>8325</v>
      </c>
      <c r="T857" t="s">
        <v>8326</v>
      </c>
    </row>
    <row r="858" spans="1:20" ht="15" customHeight="1">
      <c r="A858">
        <v>856</v>
      </c>
      <c r="B858" s="2" t="s">
        <v>857</v>
      </c>
      <c r="C858" s="2" t="s">
        <v>4966</v>
      </c>
      <c r="D858">
        <v>3500</v>
      </c>
      <c r="E858">
        <v>3800</v>
      </c>
      <c r="F858" t="s">
        <v>8219</v>
      </c>
      <c r="G858" t="s">
        <v>8224</v>
      </c>
      <c r="H858" t="s">
        <v>8246</v>
      </c>
      <c r="I858">
        <v>1429772340</v>
      </c>
      <c r="J858" s="7">
        <f t="shared" si="70"/>
        <v>42117.290972222225</v>
      </c>
      <c r="K858">
        <v>1427121931</v>
      </c>
      <c r="L858" s="7">
        <f t="shared" si="71"/>
        <v>42086.614942129629</v>
      </c>
      <c r="M858" t="b">
        <v>0</v>
      </c>
      <c r="N858">
        <v>86</v>
      </c>
      <c r="O858" t="b">
        <v>1</v>
      </c>
      <c r="P858" t="s">
        <v>8271</v>
      </c>
      <c r="Q858">
        <f>ROUND(E858/D858*100,2)</f>
        <v>108.57</v>
      </c>
      <c r="R858" s="12">
        <f>IFERROR(ROUND(IFERROR(E858/N858,""),2),"No pledges")</f>
        <v>44.19</v>
      </c>
      <c r="S858" t="s">
        <v>8317</v>
      </c>
      <c r="T858" t="s">
        <v>8318</v>
      </c>
    </row>
    <row r="859" spans="1:20" ht="15" customHeight="1">
      <c r="A859">
        <v>857</v>
      </c>
      <c r="B859" s="2" t="s">
        <v>858</v>
      </c>
      <c r="C859" s="2" t="s">
        <v>4967</v>
      </c>
      <c r="D859">
        <v>2000</v>
      </c>
      <c r="E859">
        <v>3211</v>
      </c>
      <c r="F859" t="s">
        <v>8219</v>
      </c>
      <c r="G859" t="s">
        <v>8229</v>
      </c>
      <c r="H859" t="s">
        <v>8251</v>
      </c>
      <c r="I859">
        <v>1482943740</v>
      </c>
      <c r="J859" s="7">
        <f t="shared" si="70"/>
        <v>42732.700694444444</v>
      </c>
      <c r="K859">
        <v>1481129340</v>
      </c>
      <c r="L859" s="7">
        <f t="shared" si="71"/>
        <v>42711.700694444444</v>
      </c>
      <c r="M859" t="b">
        <v>0</v>
      </c>
      <c r="N859">
        <v>85</v>
      </c>
      <c r="O859" t="b">
        <v>1</v>
      </c>
      <c r="P859" t="s">
        <v>8285</v>
      </c>
      <c r="Q859">
        <f>ROUND(E859/D859*100,2)</f>
        <v>160.55000000000001</v>
      </c>
      <c r="R859" s="12">
        <f>IFERROR(ROUND(IFERROR(E859/N859,""),2),"No pledges")</f>
        <v>37.78</v>
      </c>
      <c r="S859" t="s">
        <v>8338</v>
      </c>
      <c r="T859" t="s">
        <v>8339</v>
      </c>
    </row>
    <row r="860" spans="1:20" ht="15" customHeight="1">
      <c r="A860">
        <v>858</v>
      </c>
      <c r="B860" s="2" t="s">
        <v>859</v>
      </c>
      <c r="C860" s="2" t="s">
        <v>4968</v>
      </c>
      <c r="D860">
        <v>2300</v>
      </c>
      <c r="E860">
        <v>3925</v>
      </c>
      <c r="F860" t="s">
        <v>8219</v>
      </c>
      <c r="G860" t="s">
        <v>8224</v>
      </c>
      <c r="H860" t="s">
        <v>8246</v>
      </c>
      <c r="I860">
        <v>1388473200</v>
      </c>
      <c r="J860" s="7">
        <f t="shared" si="70"/>
        <v>41639.291666666664</v>
      </c>
      <c r="K860">
        <v>1385585434</v>
      </c>
      <c r="L860" s="7">
        <f t="shared" si="71"/>
        <v>41605.868449074071</v>
      </c>
      <c r="M860" t="b">
        <v>1</v>
      </c>
      <c r="N860">
        <v>85</v>
      </c>
      <c r="O860" t="b">
        <v>1</v>
      </c>
      <c r="P860" t="s">
        <v>8279</v>
      </c>
      <c r="Q860">
        <f>ROUND(E860/D860*100,2)</f>
        <v>170.65</v>
      </c>
      <c r="R860" s="12">
        <f>IFERROR(ROUND(IFERROR(E860/N860,""),2),"No pledges")</f>
        <v>46.18</v>
      </c>
      <c r="S860" t="s">
        <v>8325</v>
      </c>
      <c r="T860" t="s">
        <v>8329</v>
      </c>
    </row>
    <row r="861" spans="1:20" ht="15" customHeight="1">
      <c r="A861">
        <v>859</v>
      </c>
      <c r="B861" s="2" t="s">
        <v>860</v>
      </c>
      <c r="C861" s="2" t="s">
        <v>4969</v>
      </c>
      <c r="D861">
        <v>2500</v>
      </c>
      <c r="E861">
        <v>8173</v>
      </c>
      <c r="F861" t="s">
        <v>8219</v>
      </c>
      <c r="G861" t="s">
        <v>8224</v>
      </c>
      <c r="H861" t="s">
        <v>8246</v>
      </c>
      <c r="I861">
        <v>1395876250</v>
      </c>
      <c r="J861" s="7">
        <f t="shared" si="70"/>
        <v>41724.975115740745</v>
      </c>
      <c r="K861">
        <v>1393287850</v>
      </c>
      <c r="L861" s="7">
        <f t="shared" si="71"/>
        <v>41695.016782407409</v>
      </c>
      <c r="M861" t="b">
        <v>0</v>
      </c>
      <c r="N861">
        <v>84</v>
      </c>
      <c r="O861" t="b">
        <v>1</v>
      </c>
      <c r="P861" t="s">
        <v>8297</v>
      </c>
      <c r="Q861">
        <f>ROUND(E861/D861*100,2)</f>
        <v>326.92</v>
      </c>
      <c r="R861" s="12">
        <f>IFERROR(ROUND(IFERROR(E861/N861,""),2),"No pledges")</f>
        <v>97.3</v>
      </c>
      <c r="S861" t="s">
        <v>8333</v>
      </c>
      <c r="T861" t="s">
        <v>8351</v>
      </c>
    </row>
    <row r="862" spans="1:20" ht="60" hidden="1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7">
        <f>(((K862/60)/60)/24)+DATE(1970,1,1)</f>
        <v>41570.482789351852</v>
      </c>
      <c r="K862">
        <v>1382528113</v>
      </c>
      <c r="L862" s="7">
        <f>(((I862/60)/60)/24)+DATE(1970,1,1)</f>
        <v>41600.524456018517</v>
      </c>
      <c r="M862" t="b">
        <v>0</v>
      </c>
      <c r="N862">
        <v>48</v>
      </c>
      <c r="O862" t="b">
        <v>0</v>
      </c>
      <c r="P862" t="s">
        <v>8278</v>
      </c>
      <c r="Q862">
        <f>ROUND(E862/D862*100,2)</f>
        <v>18.14</v>
      </c>
      <c r="R862" s="12">
        <f>IFERROR(ROUND(IFERROR(E862/N862,""),2),"No pledges")</f>
        <v>52.92</v>
      </c>
      <c r="S862" t="s">
        <v>8325</v>
      </c>
      <c r="T862" t="s">
        <v>8328</v>
      </c>
    </row>
    <row r="863" spans="1:20" ht="15" customHeight="1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7">
        <f>(((I863/60)/60)/24)+DATE(1970,1,1)</f>
        <v>42629.965324074074</v>
      </c>
      <c r="K863">
        <v>1471475404</v>
      </c>
      <c r="L863" s="7">
        <f>(((K863/60)/60)/24)+DATE(1970,1,1)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>ROUND(E863/D863*100,2)</f>
        <v>2.2400000000000002</v>
      </c>
      <c r="R863" s="12">
        <f>IFERROR(ROUND(IFERROR(E863/N863,""),2),"No pledges")</f>
        <v>50.5</v>
      </c>
      <c r="S863" t="s">
        <v>8325</v>
      </c>
      <c r="T863" t="s">
        <v>8328</v>
      </c>
    </row>
    <row r="864" spans="1:20" ht="45" hidden="1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7">
        <f>(((K864/60)/60)/24)+DATE(1970,1,1)</f>
        <v>41559.5549537037</v>
      </c>
      <c r="K864">
        <v>1381583948</v>
      </c>
      <c r="L864" s="7">
        <f>(((I864/60)/60)/24)+DATE(1970,1,1)</f>
        <v>41589.596620370372</v>
      </c>
      <c r="M864" t="b">
        <v>0</v>
      </c>
      <c r="N864">
        <v>4</v>
      </c>
      <c r="O864" t="b">
        <v>0</v>
      </c>
      <c r="P864" t="s">
        <v>8278</v>
      </c>
      <c r="Q864">
        <f>ROUND(E864/D864*100,2)</f>
        <v>0.34</v>
      </c>
      <c r="R864" s="12">
        <f>IFERROR(ROUND(IFERROR(E864/N864,""),2),"No pledges")</f>
        <v>42.5</v>
      </c>
      <c r="S864" t="s">
        <v>8325</v>
      </c>
      <c r="T864" t="s">
        <v>8328</v>
      </c>
    </row>
    <row r="865" spans="1:20" ht="15" customHeight="1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7">
        <f>(((I865/60)/60)/24)+DATE(1970,1,1)</f>
        <v>40951.117662037039</v>
      </c>
      <c r="K865">
        <v>1326422966</v>
      </c>
      <c r="L865" s="7">
        <f>(((K865/60)/60)/24)+DATE(1970,1,1)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>ROUND(E865/D865*100,2)</f>
        <v>4.5</v>
      </c>
      <c r="R865" s="12">
        <f>IFERROR(ROUND(IFERROR(E865/N865,""),2),"No pledges")</f>
        <v>18</v>
      </c>
      <c r="S865" t="s">
        <v>8325</v>
      </c>
      <c r="T865" t="s">
        <v>8328</v>
      </c>
    </row>
    <row r="866" spans="1:20" ht="45" hidden="1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7">
        <f>(((K866/60)/60)/24)+DATE(1970,1,1)</f>
        <v>41541.106921296298</v>
      </c>
      <c r="K866">
        <v>1379990038</v>
      </c>
      <c r="L866" s="7">
        <f>(((I866/60)/60)/24)+DATE(1970,1,1)</f>
        <v>41563.415972222225</v>
      </c>
      <c r="M866" t="b">
        <v>0</v>
      </c>
      <c r="N866">
        <v>79</v>
      </c>
      <c r="O866" t="b">
        <v>0</v>
      </c>
      <c r="P866" t="s">
        <v>8278</v>
      </c>
      <c r="Q866">
        <f>ROUND(E866/D866*100,2)</f>
        <v>41.54</v>
      </c>
      <c r="R866" s="12">
        <f>IFERROR(ROUND(IFERROR(E866/N866,""),2),"No pledges")</f>
        <v>34.18</v>
      </c>
      <c r="S866" t="s">
        <v>8325</v>
      </c>
      <c r="T866" t="s">
        <v>8328</v>
      </c>
    </row>
    <row r="867" spans="1:20" ht="15" customHeight="1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7">
        <f t="shared" ref="J867:J868" si="72">(((I867/60)/60)/24)+DATE(1970,1,1)</f>
        <v>41290.77311342593</v>
      </c>
      <c r="K867">
        <v>1353177197</v>
      </c>
      <c r="L867" s="7">
        <f t="shared" ref="L867:L868" si="73">(((K867/60)/60)/24)+DATE(1970,1,1)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>ROUND(E867/D867*100,2)</f>
        <v>2.0499999999999998</v>
      </c>
      <c r="R867" s="12">
        <f>IFERROR(ROUND(IFERROR(E867/N867,""),2),"No pledges")</f>
        <v>22.5</v>
      </c>
      <c r="S867" t="s">
        <v>8325</v>
      </c>
      <c r="T867" t="s">
        <v>8328</v>
      </c>
    </row>
    <row r="868" spans="1:20" ht="15" customHeight="1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7">
        <f t="shared" si="72"/>
        <v>42063.631944444445</v>
      </c>
      <c r="K868">
        <v>1421853518</v>
      </c>
      <c r="L868" s="7">
        <f t="shared" si="73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>ROUND(E868/D868*100,2)</f>
        <v>18.29</v>
      </c>
      <c r="R868" s="12">
        <f>IFERROR(ROUND(IFERROR(E868/N868,""),2),"No pledges")</f>
        <v>58.18</v>
      </c>
      <c r="S868" t="s">
        <v>8325</v>
      </c>
      <c r="T868" t="s">
        <v>8328</v>
      </c>
    </row>
    <row r="869" spans="1:20" ht="60" hidden="1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7">
        <f>(((K869/60)/60)/24)+DATE(1970,1,1)</f>
        <v>40088.105393518519</v>
      </c>
      <c r="K869">
        <v>1254450706</v>
      </c>
      <c r="L869" s="7">
        <f>(((I869/60)/60)/24)+DATE(1970,1,1)</f>
        <v>40148.207638888889</v>
      </c>
      <c r="M869" t="b">
        <v>0</v>
      </c>
      <c r="N869">
        <v>11</v>
      </c>
      <c r="O869" t="b">
        <v>0</v>
      </c>
      <c r="P869" t="s">
        <v>8278</v>
      </c>
      <c r="Q869">
        <f>ROUND(E869/D869*100,2)</f>
        <v>24.02</v>
      </c>
      <c r="R869" s="12">
        <f>IFERROR(ROUND(IFERROR(E869/N869,""),2),"No pledges")</f>
        <v>109.18</v>
      </c>
      <c r="S869" t="s">
        <v>8325</v>
      </c>
      <c r="T869" t="s">
        <v>8328</v>
      </c>
    </row>
    <row r="870" spans="1:20" ht="60" hidden="1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7">
        <f>(((K870/60)/60)/24)+DATE(1970,1,1)</f>
        <v>41616.027754629627</v>
      </c>
      <c r="K870">
        <v>1386463198</v>
      </c>
      <c r="L870" s="7">
        <f>(((I870/60)/60)/24)+DATE(1970,1,1)</f>
        <v>41646.027754629627</v>
      </c>
      <c r="M870" t="b">
        <v>0</v>
      </c>
      <c r="N870">
        <v>1</v>
      </c>
      <c r="O870" t="b">
        <v>0</v>
      </c>
      <c r="P870" t="s">
        <v>8278</v>
      </c>
      <c r="Q870">
        <f>ROUND(E870/D870*100,2)</f>
        <v>0.11</v>
      </c>
      <c r="R870" s="12">
        <f>IFERROR(ROUND(IFERROR(E870/N870,""),2),"No pledges")</f>
        <v>50</v>
      </c>
      <c r="S870" t="s">
        <v>8325</v>
      </c>
      <c r="T870" t="s">
        <v>8328</v>
      </c>
    </row>
    <row r="871" spans="1:20" ht="60" hidden="1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7">
        <f>(((K871/60)/60)/24)+DATE(1970,1,1)</f>
        <v>41342.845567129632</v>
      </c>
      <c r="K871">
        <v>1362860257</v>
      </c>
      <c r="L871" s="7">
        <f>(((I871/60)/60)/24)+DATE(1970,1,1)</f>
        <v>41372.803900462961</v>
      </c>
      <c r="M871" t="b">
        <v>0</v>
      </c>
      <c r="N871">
        <v>3</v>
      </c>
      <c r="O871" t="b">
        <v>0</v>
      </c>
      <c r="P871" t="s">
        <v>8278</v>
      </c>
      <c r="Q871">
        <f>ROUND(E871/D871*100,2)</f>
        <v>11.82</v>
      </c>
      <c r="R871" s="12">
        <f>IFERROR(ROUND(IFERROR(E871/N871,""),2),"No pledges")</f>
        <v>346.67</v>
      </c>
      <c r="S871" t="s">
        <v>8325</v>
      </c>
      <c r="T871" t="s">
        <v>8328</v>
      </c>
    </row>
    <row r="872" spans="1:20" ht="60" hidden="1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7">
        <f>(((K872/60)/60)/24)+DATE(1970,1,1)</f>
        <v>41488.022256944445</v>
      </c>
      <c r="K872">
        <v>1375403523</v>
      </c>
      <c r="L872" s="7">
        <f>(((I872/60)/60)/24)+DATE(1970,1,1)</f>
        <v>41518.022256944445</v>
      </c>
      <c r="M872" t="b">
        <v>0</v>
      </c>
      <c r="N872">
        <v>5</v>
      </c>
      <c r="O872" t="b">
        <v>0</v>
      </c>
      <c r="P872" t="s">
        <v>8278</v>
      </c>
      <c r="Q872">
        <f>ROUND(E872/D872*100,2)</f>
        <v>0.31</v>
      </c>
      <c r="R872" s="12">
        <f>IFERROR(ROUND(IFERROR(E872/N872,""),2),"No pledges")</f>
        <v>12.4</v>
      </c>
      <c r="S872" t="s">
        <v>8325</v>
      </c>
      <c r="T872" t="s">
        <v>8328</v>
      </c>
    </row>
    <row r="873" spans="1:20" ht="60" hidden="1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7">
        <f>(((K873/60)/60)/24)+DATE(1970,1,1)</f>
        <v>41577.561284722222</v>
      </c>
      <c r="K873">
        <v>1383139695</v>
      </c>
      <c r="L873" s="7">
        <f>(((I873/60)/60)/24)+DATE(1970,1,1)</f>
        <v>41607.602951388886</v>
      </c>
      <c r="M873" t="b">
        <v>0</v>
      </c>
      <c r="N873">
        <v>12</v>
      </c>
      <c r="O873" t="b">
        <v>0</v>
      </c>
      <c r="P873" t="s">
        <v>8278</v>
      </c>
      <c r="Q873">
        <f>ROUND(E873/D873*100,2)</f>
        <v>5.42</v>
      </c>
      <c r="R873" s="12">
        <f>IFERROR(ROUND(IFERROR(E873/N873,""),2),"No pledges")</f>
        <v>27.08</v>
      </c>
      <c r="S873" t="s">
        <v>8325</v>
      </c>
      <c r="T873" t="s">
        <v>8328</v>
      </c>
    </row>
    <row r="874" spans="1:20" ht="45" hidden="1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7">
        <f>(((K874/60)/60)/24)+DATE(1970,1,1)</f>
        <v>40567.825543981482</v>
      </c>
      <c r="K874">
        <v>1295898527</v>
      </c>
      <c r="L874" s="7">
        <f>(((I874/60)/60)/24)+DATE(1970,1,1)</f>
        <v>40612.825543981482</v>
      </c>
      <c r="M874" t="b">
        <v>0</v>
      </c>
      <c r="N874">
        <v>2</v>
      </c>
      <c r="O874" t="b">
        <v>0</v>
      </c>
      <c r="P874" t="s">
        <v>8278</v>
      </c>
      <c r="Q874">
        <f>ROUND(E874/D874*100,2)</f>
        <v>0.81</v>
      </c>
      <c r="R874" s="12">
        <f>IFERROR(ROUND(IFERROR(E874/N874,""),2),"No pledges")</f>
        <v>32.5</v>
      </c>
      <c r="S874" t="s">
        <v>8325</v>
      </c>
      <c r="T874" t="s">
        <v>8328</v>
      </c>
    </row>
    <row r="875" spans="1:20" ht="15" customHeight="1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7">
        <f t="shared" ref="J875:J876" si="74">(((I875/60)/60)/24)+DATE(1970,1,1)</f>
        <v>41224.208796296298</v>
      </c>
      <c r="K875">
        <v>1349150440</v>
      </c>
      <c r="L875" s="7">
        <f t="shared" ref="L875:L876" si="75">(((K875/60)/60)/24)+DATE(1970,1,1)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>ROUND(E875/D875*100,2)</f>
        <v>1.29</v>
      </c>
      <c r="R875" s="12">
        <f>IFERROR(ROUND(IFERROR(E875/N875,""),2),"No pledges")</f>
        <v>9</v>
      </c>
      <c r="S875" t="s">
        <v>8325</v>
      </c>
      <c r="T875" t="s">
        <v>8328</v>
      </c>
    </row>
    <row r="876" spans="1:20" ht="15" customHeight="1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7">
        <f t="shared" si="74"/>
        <v>41398.583726851852</v>
      </c>
      <c r="K876">
        <v>1365084034</v>
      </c>
      <c r="L876" s="7">
        <f t="shared" si="75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>ROUND(E876/D876*100,2)</f>
        <v>24.33</v>
      </c>
      <c r="R876" s="12">
        <f>IFERROR(ROUND(IFERROR(E876/N876,""),2),"No pledges")</f>
        <v>34.76</v>
      </c>
      <c r="S876" t="s">
        <v>8325</v>
      </c>
      <c r="T876" t="s">
        <v>8328</v>
      </c>
    </row>
    <row r="877" spans="1:20" ht="60" hidden="1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7">
        <f>(((K877/60)/60)/24)+DATE(1970,1,1)</f>
        <v>42248.723738425921</v>
      </c>
      <c r="K877">
        <v>1441128131</v>
      </c>
      <c r="L877" s="7">
        <f>(((I877/60)/60)/24)+DATE(1970,1,1)</f>
        <v>42268.723738425921</v>
      </c>
      <c r="M877" t="b">
        <v>0</v>
      </c>
      <c r="N877">
        <v>0</v>
      </c>
      <c r="O877" t="b">
        <v>0</v>
      </c>
      <c r="P877" t="s">
        <v>8278</v>
      </c>
      <c r="Q877">
        <f>ROUND(E877/D877*100,2)</f>
        <v>0</v>
      </c>
      <c r="R877" s="12" t="str">
        <f>IFERROR(ROUND(IFERROR(E877/N877,""),2),"No pledges")</f>
        <v>No pledges</v>
      </c>
      <c r="S877" t="s">
        <v>8325</v>
      </c>
      <c r="T877" t="s">
        <v>8328</v>
      </c>
    </row>
    <row r="878" spans="1:20" ht="30" hidden="1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7">
        <f>(((K878/60)/60)/24)+DATE(1970,1,1)</f>
        <v>41276.496840277774</v>
      </c>
      <c r="K878">
        <v>1357127727</v>
      </c>
      <c r="L878" s="7">
        <f>(((I878/60)/60)/24)+DATE(1970,1,1)</f>
        <v>41309.496840277774</v>
      </c>
      <c r="M878" t="b">
        <v>0</v>
      </c>
      <c r="N878">
        <v>45</v>
      </c>
      <c r="O878" t="b">
        <v>0</v>
      </c>
      <c r="P878" t="s">
        <v>8278</v>
      </c>
      <c r="Q878">
        <f>ROUND(E878/D878*100,2)</f>
        <v>40.799999999999997</v>
      </c>
      <c r="R878" s="12">
        <f>IFERROR(ROUND(IFERROR(E878/N878,""),2),"No pledges")</f>
        <v>28.58</v>
      </c>
      <c r="S878" t="s">
        <v>8325</v>
      </c>
      <c r="T878" t="s">
        <v>8328</v>
      </c>
    </row>
    <row r="879" spans="1:20" ht="15" customHeight="1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7">
        <f>(((I879/60)/60)/24)+DATE(1970,1,1)</f>
        <v>41627.788888888892</v>
      </c>
      <c r="K879">
        <v>1384887360</v>
      </c>
      <c r="L879" s="7">
        <f>(((K879/60)/60)/24)+DATE(1970,1,1)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>ROUND(E879/D879*100,2)</f>
        <v>67.55</v>
      </c>
      <c r="R879" s="12">
        <f>IFERROR(ROUND(IFERROR(E879/N879,""),2),"No pledges")</f>
        <v>46.59</v>
      </c>
      <c r="S879" t="s">
        <v>8325</v>
      </c>
      <c r="T879" t="s">
        <v>8328</v>
      </c>
    </row>
    <row r="880" spans="1:20" ht="60" hidden="1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7">
        <f>(((K880/60)/60)/24)+DATE(1970,1,1)</f>
        <v>40505.232916666668</v>
      </c>
      <c r="K880">
        <v>1290490524</v>
      </c>
      <c r="L880" s="7">
        <f>(((I880/60)/60)/24)+DATE(1970,1,1)</f>
        <v>40535.232916666668</v>
      </c>
      <c r="M880" t="b">
        <v>0</v>
      </c>
      <c r="N880">
        <v>2</v>
      </c>
      <c r="O880" t="b">
        <v>0</v>
      </c>
      <c r="P880" t="s">
        <v>8278</v>
      </c>
      <c r="Q880">
        <f>ROUND(E880/D880*100,2)</f>
        <v>1.3</v>
      </c>
      <c r="R880" s="12">
        <f>IFERROR(ROUND(IFERROR(E880/N880,""),2),"No pledges")</f>
        <v>32.5</v>
      </c>
      <c r="S880" t="s">
        <v>8325</v>
      </c>
      <c r="T880" t="s">
        <v>8328</v>
      </c>
    </row>
    <row r="881" spans="1:20" ht="15" customHeight="1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7">
        <f>(((I881/60)/60)/24)+DATE(1970,1,1)</f>
        <v>41058.829918981479</v>
      </c>
      <c r="K881">
        <v>1336506905</v>
      </c>
      <c r="L881" s="7">
        <f>(((K881/60)/60)/24)+DATE(1970,1,1)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>ROUND(E881/D881*100,2)</f>
        <v>30.67</v>
      </c>
      <c r="R881" s="12">
        <f>IFERROR(ROUND(IFERROR(E881/N881,""),2),"No pledges")</f>
        <v>21.47</v>
      </c>
      <c r="S881" t="s">
        <v>8325</v>
      </c>
      <c r="T881" t="s">
        <v>8328</v>
      </c>
    </row>
    <row r="882" spans="1:20" ht="60" hidden="1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7">
        <f>(((K882/60)/60)/24)+DATE(1970,1,1)</f>
        <v>41179.32104166667</v>
      </c>
      <c r="K882">
        <v>1348731738</v>
      </c>
      <c r="L882" s="7">
        <f>(((I882/60)/60)/24)+DATE(1970,1,1)</f>
        <v>41212.32104166667</v>
      </c>
      <c r="M882" t="b">
        <v>0</v>
      </c>
      <c r="N882">
        <v>8</v>
      </c>
      <c r="O882" t="b">
        <v>0</v>
      </c>
      <c r="P882" t="s">
        <v>8279</v>
      </c>
      <c r="Q882">
        <f>ROUND(E882/D882*100,2)</f>
        <v>2.99</v>
      </c>
      <c r="R882" s="12">
        <f>IFERROR(ROUND(IFERROR(E882/N882,""),2),"No pledges")</f>
        <v>14.13</v>
      </c>
      <c r="S882" t="s">
        <v>8325</v>
      </c>
      <c r="T882" t="s">
        <v>8329</v>
      </c>
    </row>
    <row r="883" spans="1:20" ht="15" customHeight="1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7">
        <f t="shared" ref="J883:J884" si="76">(((I883/60)/60)/24)+DATE(1970,1,1)</f>
        <v>40922.25099537037</v>
      </c>
      <c r="K883">
        <v>1322632886</v>
      </c>
      <c r="L883" s="7">
        <f t="shared" ref="L883:L884" si="77">(((K883/60)/60)/24)+DATE(1970,1,1)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>ROUND(E883/D883*100,2)</f>
        <v>0.8</v>
      </c>
      <c r="R883" s="12">
        <f>IFERROR(ROUND(IFERROR(E883/N883,""),2),"No pledges")</f>
        <v>30</v>
      </c>
      <c r="S883" t="s">
        <v>8325</v>
      </c>
      <c r="T883" t="s">
        <v>8329</v>
      </c>
    </row>
    <row r="884" spans="1:20" ht="15" customHeight="1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7">
        <f t="shared" si="76"/>
        <v>40792.860532407409</v>
      </c>
      <c r="K884">
        <v>1312490350</v>
      </c>
      <c r="L884" s="7">
        <f t="shared" si="77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>ROUND(E884/D884*100,2)</f>
        <v>20.13</v>
      </c>
      <c r="R884" s="12">
        <f>IFERROR(ROUND(IFERROR(E884/N884,""),2),"No pledges")</f>
        <v>21.57</v>
      </c>
      <c r="S884" t="s">
        <v>8325</v>
      </c>
      <c r="T884" t="s">
        <v>8329</v>
      </c>
    </row>
    <row r="885" spans="1:20" ht="60" hidden="1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7">
        <f>(((K885/60)/60)/24)+DATE(1970,1,1)</f>
        <v>42371.935590277775</v>
      </c>
      <c r="K885">
        <v>1451773635</v>
      </c>
      <c r="L885" s="7">
        <f>(((I885/60)/60)/24)+DATE(1970,1,1)</f>
        <v>42431.935590277775</v>
      </c>
      <c r="M885" t="b">
        <v>0</v>
      </c>
      <c r="N885">
        <v>24</v>
      </c>
      <c r="O885" t="b">
        <v>0</v>
      </c>
      <c r="P885" t="s">
        <v>8279</v>
      </c>
      <c r="Q885">
        <f>ROUND(E885/D885*100,2)</f>
        <v>40.020000000000003</v>
      </c>
      <c r="R885" s="12">
        <f>IFERROR(ROUND(IFERROR(E885/N885,""),2),"No pledges")</f>
        <v>83.38</v>
      </c>
      <c r="S885" t="s">
        <v>8325</v>
      </c>
      <c r="T885" t="s">
        <v>8329</v>
      </c>
    </row>
    <row r="886" spans="1:20" ht="15" customHeight="1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7">
        <f t="shared" ref="J886:J887" si="78">(((I886/60)/60)/24)+DATE(1970,1,1)</f>
        <v>41041.104861111111</v>
      </c>
      <c r="K886">
        <v>1331666146</v>
      </c>
      <c r="L886" s="7">
        <f t="shared" ref="L886:L887" si="79">(((K886/60)/60)/24)+DATE(1970,1,1)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>ROUND(E886/D886*100,2)</f>
        <v>1</v>
      </c>
      <c r="R886" s="12">
        <f>IFERROR(ROUND(IFERROR(E886/N886,""),2),"No pledges")</f>
        <v>10</v>
      </c>
      <c r="S886" t="s">
        <v>8325</v>
      </c>
      <c r="T886" t="s">
        <v>8329</v>
      </c>
    </row>
    <row r="887" spans="1:20" ht="15" customHeight="1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7">
        <f t="shared" si="78"/>
        <v>42734.941099537042</v>
      </c>
      <c r="K887">
        <v>1481322911</v>
      </c>
      <c r="L887" s="7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>ROUND(E887/D887*100,2)</f>
        <v>75</v>
      </c>
      <c r="R887" s="12">
        <f>IFERROR(ROUND(IFERROR(E887/N887,""),2),"No pledges")</f>
        <v>35.71</v>
      </c>
      <c r="S887" t="s">
        <v>8325</v>
      </c>
      <c r="T887" t="s">
        <v>8329</v>
      </c>
    </row>
    <row r="888" spans="1:20" ht="60" hidden="1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7">
        <f>(((K888/60)/60)/24)+DATE(1970,1,1)</f>
        <v>42603.870520833334</v>
      </c>
      <c r="K888">
        <v>1471812813</v>
      </c>
      <c r="L888" s="7">
        <f>(((I888/60)/60)/24)+DATE(1970,1,1)</f>
        <v>42628.870520833334</v>
      </c>
      <c r="M888" t="b">
        <v>0</v>
      </c>
      <c r="N888">
        <v>7</v>
      </c>
      <c r="O888" t="b">
        <v>0</v>
      </c>
      <c r="P888" t="s">
        <v>8279</v>
      </c>
      <c r="Q888">
        <f>ROUND(E888/D888*100,2)</f>
        <v>41</v>
      </c>
      <c r="R888" s="12">
        <f>IFERROR(ROUND(IFERROR(E888/N888,""),2),"No pledges")</f>
        <v>29.29</v>
      </c>
      <c r="S888" t="s">
        <v>8325</v>
      </c>
      <c r="T888" t="s">
        <v>8329</v>
      </c>
    </row>
    <row r="889" spans="1:20" ht="15" customHeight="1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7">
        <f t="shared" ref="J889:J890" si="80">(((I889/60)/60)/24)+DATE(1970,1,1)</f>
        <v>41056.958969907406</v>
      </c>
      <c r="K889">
        <v>1335567655</v>
      </c>
      <c r="L889" s="7">
        <f t="shared" ref="L889:L890" si="81">(((K889/60)/60)/24)+DATE(1970,1,1)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>ROUND(E889/D889*100,2)</f>
        <v>0</v>
      </c>
      <c r="R889" s="12" t="str">
        <f>IFERROR(ROUND(IFERROR(E889/N889,""),2),"No pledges")</f>
        <v>No pledges</v>
      </c>
      <c r="S889" t="s">
        <v>8325</v>
      </c>
      <c r="T889" t="s">
        <v>8329</v>
      </c>
    </row>
    <row r="890" spans="1:20" ht="15" customHeight="1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7">
        <f t="shared" si="80"/>
        <v>40787.25</v>
      </c>
      <c r="K890">
        <v>1311789885</v>
      </c>
      <c r="L890" s="7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>ROUND(E890/D890*100,2)</f>
        <v>7.2</v>
      </c>
      <c r="R890" s="12">
        <f>IFERROR(ROUND(IFERROR(E890/N890,""),2),"No pledges")</f>
        <v>18</v>
      </c>
      <c r="S890" t="s">
        <v>8325</v>
      </c>
      <c r="T890" t="s">
        <v>8329</v>
      </c>
    </row>
    <row r="891" spans="1:20" ht="45" hidden="1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7">
        <f>(((K891/60)/60)/24)+DATE(1970,1,1)</f>
        <v>41887.784062500003</v>
      </c>
      <c r="K891">
        <v>1409942943</v>
      </c>
      <c r="L891" s="7">
        <f>(((I891/60)/60)/24)+DATE(1970,1,1)</f>
        <v>41917.784062500003</v>
      </c>
      <c r="M891" t="b">
        <v>0</v>
      </c>
      <c r="N891">
        <v>32</v>
      </c>
      <c r="O891" t="b">
        <v>0</v>
      </c>
      <c r="P891" t="s">
        <v>8279</v>
      </c>
      <c r="Q891">
        <f>ROUND(E891/D891*100,2)</f>
        <v>9.44</v>
      </c>
      <c r="R891" s="12">
        <f>IFERROR(ROUND(IFERROR(E891/N891,""),2),"No pledges")</f>
        <v>73.760000000000005</v>
      </c>
      <c r="S891" t="s">
        <v>8325</v>
      </c>
      <c r="T891" t="s">
        <v>8329</v>
      </c>
    </row>
    <row r="892" spans="1:20" ht="15" customHeight="1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7">
        <f>(((I892/60)/60)/24)+DATE(1970,1,1)</f>
        <v>41599.740497685183</v>
      </c>
      <c r="K892">
        <v>1382460379</v>
      </c>
      <c r="L892" s="7">
        <f>(((K892/60)/60)/24)+DATE(1970,1,1)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>ROUND(E892/D892*100,2)</f>
        <v>4.17</v>
      </c>
      <c r="R892" s="12">
        <f>IFERROR(ROUND(IFERROR(E892/N892,""),2),"No pledges")</f>
        <v>31.25</v>
      </c>
      <c r="S892" t="s">
        <v>8325</v>
      </c>
      <c r="T892" t="s">
        <v>8329</v>
      </c>
    </row>
    <row r="893" spans="1:20" ht="60" hidden="1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7">
        <f>(((K893/60)/60)/24)+DATE(1970,1,1)</f>
        <v>41842.031597222223</v>
      </c>
      <c r="K893">
        <v>1405989930</v>
      </c>
      <c r="L893" s="7">
        <f>(((I893/60)/60)/24)+DATE(1970,1,1)</f>
        <v>41872.031597222223</v>
      </c>
      <c r="M893" t="b">
        <v>0</v>
      </c>
      <c r="N893">
        <v>9</v>
      </c>
      <c r="O893" t="b">
        <v>0</v>
      </c>
      <c r="P893" t="s">
        <v>8279</v>
      </c>
      <c r="Q893">
        <f>ROUND(E893/D893*100,2)</f>
        <v>3.25</v>
      </c>
      <c r="R893" s="12">
        <f>IFERROR(ROUND(IFERROR(E893/N893,""),2),"No pledges")</f>
        <v>28.89</v>
      </c>
      <c r="S893" t="s">
        <v>8325</v>
      </c>
      <c r="T893" t="s">
        <v>8329</v>
      </c>
    </row>
    <row r="894" spans="1:20" ht="60" hidden="1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7">
        <f>(((K894/60)/60)/24)+DATE(1970,1,1)</f>
        <v>40304.20003472222</v>
      </c>
      <c r="K894">
        <v>1273121283</v>
      </c>
      <c r="L894" s="7">
        <f>(((I894/60)/60)/24)+DATE(1970,1,1)</f>
        <v>40391.166666666664</v>
      </c>
      <c r="M894" t="b">
        <v>0</v>
      </c>
      <c r="N894">
        <v>17</v>
      </c>
      <c r="O894" t="b">
        <v>0</v>
      </c>
      <c r="P894" t="s">
        <v>8279</v>
      </c>
      <c r="Q894">
        <f>ROUND(E894/D894*100,2)</f>
        <v>40.75</v>
      </c>
      <c r="R894" s="12">
        <f>IFERROR(ROUND(IFERROR(E894/N894,""),2),"No pledges")</f>
        <v>143.82</v>
      </c>
      <c r="S894" t="s">
        <v>8325</v>
      </c>
      <c r="T894" t="s">
        <v>8329</v>
      </c>
    </row>
    <row r="895" spans="1:20" ht="15" customHeight="1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7">
        <f>(((I895/60)/60)/24)+DATE(1970,1,1)</f>
        <v>42095.856053240743</v>
      </c>
      <c r="K895">
        <v>1425331963</v>
      </c>
      <c r="L895" s="7">
        <f>(((K895/60)/60)/24)+DATE(1970,1,1)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>ROUND(E895/D895*100,2)</f>
        <v>10</v>
      </c>
      <c r="R895" s="12">
        <f>IFERROR(ROUND(IFERROR(E895/N895,""),2),"No pledges")</f>
        <v>40</v>
      </c>
      <c r="S895" t="s">
        <v>8325</v>
      </c>
      <c r="T895" t="s">
        <v>8329</v>
      </c>
    </row>
    <row r="896" spans="1:20" ht="60" hidden="1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7">
        <f>(((K896/60)/60)/24)+DATE(1970,1,1)</f>
        <v>42496.981597222228</v>
      </c>
      <c r="K896">
        <v>1462577610</v>
      </c>
      <c r="L896" s="7">
        <f>(((I896/60)/60)/24)+DATE(1970,1,1)</f>
        <v>42526.981597222228</v>
      </c>
      <c r="M896" t="b">
        <v>0</v>
      </c>
      <c r="N896">
        <v>53</v>
      </c>
      <c r="O896" t="b">
        <v>0</v>
      </c>
      <c r="P896" t="s">
        <v>8279</v>
      </c>
      <c r="Q896">
        <f>ROUND(E896/D896*100,2)</f>
        <v>39.17</v>
      </c>
      <c r="R896" s="12">
        <f>IFERROR(ROUND(IFERROR(E896/N896,""),2),"No pledges")</f>
        <v>147.81</v>
      </c>
      <c r="S896" t="s">
        <v>8325</v>
      </c>
      <c r="T896" t="s">
        <v>8329</v>
      </c>
    </row>
    <row r="897" spans="1:20" ht="60" hidden="1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7">
        <f>(((K897/60)/60)/24)+DATE(1970,1,1)</f>
        <v>40431.127650462964</v>
      </c>
      <c r="K897">
        <v>1284087829</v>
      </c>
      <c r="L897" s="7">
        <f>(((I897/60)/60)/24)+DATE(1970,1,1)</f>
        <v>40476.127650462964</v>
      </c>
      <c r="M897" t="b">
        <v>0</v>
      </c>
      <c r="N897">
        <v>7</v>
      </c>
      <c r="O897" t="b">
        <v>0</v>
      </c>
      <c r="P897" t="s">
        <v>8279</v>
      </c>
      <c r="Q897">
        <f>ROUND(E897/D897*100,2)</f>
        <v>2.44</v>
      </c>
      <c r="R897" s="12">
        <f>IFERROR(ROUND(IFERROR(E897/N897,""),2),"No pledges")</f>
        <v>27.86</v>
      </c>
      <c r="S897" t="s">
        <v>8325</v>
      </c>
      <c r="T897" t="s">
        <v>8329</v>
      </c>
    </row>
    <row r="898" spans="1:20" ht="60" hidden="1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7">
        <f>(((K898/60)/60)/24)+DATE(1970,1,1)</f>
        <v>42218.872986111113</v>
      </c>
      <c r="K898">
        <v>1438549026</v>
      </c>
      <c r="L898" s="7">
        <f>(((I898/60)/60)/24)+DATE(1970,1,1)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>
        <f>ROUND(E898/D898*100,2)</f>
        <v>40</v>
      </c>
      <c r="R898" s="12">
        <f>IFERROR(ROUND(IFERROR(E898/N898,""),2),"No pledges")</f>
        <v>44.44</v>
      </c>
      <c r="S898" t="s">
        <v>8325</v>
      </c>
      <c r="T898" t="s">
        <v>8329</v>
      </c>
    </row>
    <row r="899" spans="1:20" ht="15" customHeight="1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7">
        <f t="shared" ref="J899:J900" si="82">(((I899/60)/60)/24)+DATE(1970,1,1)</f>
        <v>41241.730416666665</v>
      </c>
      <c r="K899">
        <v>1351528308</v>
      </c>
      <c r="L899" s="7">
        <f t="shared" ref="L899:L900" si="8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>ROUND(E899/D899*100,2)</f>
        <v>0</v>
      </c>
      <c r="R899" s="12" t="str">
        <f>IFERROR(ROUND(IFERROR(E899/N899,""),2),"No pledges")</f>
        <v>No pledges</v>
      </c>
      <c r="S899" t="s">
        <v>8325</v>
      </c>
      <c r="T899" t="s">
        <v>8329</v>
      </c>
    </row>
    <row r="900" spans="1:20" ht="15" customHeight="1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7">
        <f t="shared" si="82"/>
        <v>40923.758217592593</v>
      </c>
      <c r="K900">
        <v>1322763110</v>
      </c>
      <c r="L900" s="7">
        <f t="shared" si="83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>ROUND(E900/D900*100,2)</f>
        <v>2.8</v>
      </c>
      <c r="R900" s="12">
        <f>IFERROR(ROUND(IFERROR(E900/N900,""),2),"No pledges")</f>
        <v>35</v>
      </c>
      <c r="S900" t="s">
        <v>8325</v>
      </c>
      <c r="T900" t="s">
        <v>8329</v>
      </c>
    </row>
    <row r="901" spans="1:20" ht="45" hidden="1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7">
        <f>(((K901/60)/60)/24)+DATE(1970,1,1)</f>
        <v>40646.099097222221</v>
      </c>
      <c r="K901">
        <v>1302661362</v>
      </c>
      <c r="L901" s="7">
        <f>(((I901/60)/60)/24)+DATE(1970,1,1)</f>
        <v>40691.099097222221</v>
      </c>
      <c r="M901" t="b">
        <v>0</v>
      </c>
      <c r="N901">
        <v>8</v>
      </c>
      <c r="O901" t="b">
        <v>0</v>
      </c>
      <c r="P901" t="s">
        <v>8279</v>
      </c>
      <c r="Q901">
        <f>ROUND(E901/D901*100,2)</f>
        <v>37.33</v>
      </c>
      <c r="R901" s="12">
        <f>IFERROR(ROUND(IFERROR(E901/N901,""),2),"No pledges")</f>
        <v>35</v>
      </c>
      <c r="S901" t="s">
        <v>8325</v>
      </c>
      <c r="T901" t="s">
        <v>8329</v>
      </c>
    </row>
    <row r="902" spans="1:20" ht="45" hidden="1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7">
        <f>(((K902/60)/60)/24)+DATE(1970,1,1)</f>
        <v>42429.84956018519</v>
      </c>
      <c r="K902">
        <v>1456777402</v>
      </c>
      <c r="L902" s="7">
        <f>(((I902/60)/60)/24)+DATE(1970,1,1)</f>
        <v>42459.807893518519</v>
      </c>
      <c r="M902" t="b">
        <v>0</v>
      </c>
      <c r="N902">
        <v>2</v>
      </c>
      <c r="O902" t="b">
        <v>0</v>
      </c>
      <c r="P902" t="s">
        <v>8278</v>
      </c>
      <c r="Q902">
        <f>ROUND(E902/D902*100,2)</f>
        <v>0.42</v>
      </c>
      <c r="R902" s="12">
        <f>IFERROR(ROUND(IFERROR(E902/N902,""),2),"No pledges")</f>
        <v>10.5</v>
      </c>
      <c r="S902" t="s">
        <v>8325</v>
      </c>
      <c r="T902" t="s">
        <v>8328</v>
      </c>
    </row>
    <row r="903" spans="1:20" ht="60" hidden="1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7">
        <f>(((K903/60)/60)/24)+DATE(1970,1,1)</f>
        <v>40291.81150462963</v>
      </c>
      <c r="K903">
        <v>1272050914</v>
      </c>
      <c r="L903" s="7">
        <f>(((I903/60)/60)/24)+DATE(1970,1,1)</f>
        <v>40337.799305555556</v>
      </c>
      <c r="M903" t="b">
        <v>0</v>
      </c>
      <c r="N903">
        <v>0</v>
      </c>
      <c r="O903" t="b">
        <v>0</v>
      </c>
      <c r="P903" t="s">
        <v>8278</v>
      </c>
      <c r="Q903">
        <f>ROUND(E903/D903*100,2)</f>
        <v>0</v>
      </c>
      <c r="R903" s="12" t="str">
        <f>IFERROR(ROUND(IFERROR(E903/N903,""),2),"No pledges")</f>
        <v>No pledges</v>
      </c>
      <c r="S903" t="s">
        <v>8325</v>
      </c>
      <c r="T903" t="s">
        <v>8328</v>
      </c>
    </row>
    <row r="904" spans="1:20" ht="60" hidden="1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7">
        <f>(((K904/60)/60)/24)+DATE(1970,1,1)</f>
        <v>41829.965532407405</v>
      </c>
      <c r="K904">
        <v>1404947422</v>
      </c>
      <c r="L904" s="7">
        <f>(((I904/60)/60)/24)+DATE(1970,1,1)</f>
        <v>41881.645833333336</v>
      </c>
      <c r="M904" t="b">
        <v>0</v>
      </c>
      <c r="N904">
        <v>3</v>
      </c>
      <c r="O904" t="b">
        <v>0</v>
      </c>
      <c r="P904" t="s">
        <v>8278</v>
      </c>
      <c r="Q904">
        <f>ROUND(E904/D904*100,2)</f>
        <v>0.3</v>
      </c>
      <c r="R904" s="12">
        <f>IFERROR(ROUND(IFERROR(E904/N904,""),2),"No pledges")</f>
        <v>30</v>
      </c>
      <c r="S904" t="s">
        <v>8325</v>
      </c>
      <c r="T904" t="s">
        <v>8328</v>
      </c>
    </row>
    <row r="905" spans="1:20" ht="45" hidden="1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7">
        <f>(((K905/60)/60)/24)+DATE(1970,1,1)</f>
        <v>41149.796064814815</v>
      </c>
      <c r="K905">
        <v>1346180780</v>
      </c>
      <c r="L905" s="7">
        <f>(((I905/60)/60)/24)+DATE(1970,1,1)</f>
        <v>41175.100694444445</v>
      </c>
      <c r="M905" t="b">
        <v>0</v>
      </c>
      <c r="N905">
        <v>4</v>
      </c>
      <c r="O905" t="b">
        <v>0</v>
      </c>
      <c r="P905" t="s">
        <v>8278</v>
      </c>
      <c r="Q905">
        <f>ROUND(E905/D905*100,2)</f>
        <v>3.2</v>
      </c>
      <c r="R905" s="12">
        <f>IFERROR(ROUND(IFERROR(E905/N905,""),2),"No pledges")</f>
        <v>40</v>
      </c>
      <c r="S905" t="s">
        <v>8325</v>
      </c>
      <c r="T905" t="s">
        <v>8328</v>
      </c>
    </row>
    <row r="906" spans="1:20" ht="45" hidden="1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7">
        <f>(((K906/60)/60)/24)+DATE(1970,1,1)</f>
        <v>42342.080289351856</v>
      </c>
      <c r="K906">
        <v>1449194137</v>
      </c>
      <c r="L906" s="7">
        <f>(((I906/60)/60)/24)+DATE(1970,1,1)</f>
        <v>42372.080289351856</v>
      </c>
      <c r="M906" t="b">
        <v>0</v>
      </c>
      <c r="N906">
        <v>3</v>
      </c>
      <c r="O906" t="b">
        <v>0</v>
      </c>
      <c r="P906" t="s">
        <v>8278</v>
      </c>
      <c r="Q906">
        <f>ROUND(E906/D906*100,2)</f>
        <v>0.3</v>
      </c>
      <c r="R906" s="12">
        <f>IFERROR(ROUND(IFERROR(E906/N906,""),2),"No pledges")</f>
        <v>50.33</v>
      </c>
      <c r="S906" t="s">
        <v>8325</v>
      </c>
      <c r="T906" t="s">
        <v>8328</v>
      </c>
    </row>
    <row r="907" spans="1:20" ht="45" hidden="1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7">
        <f>(((K907/60)/60)/24)+DATE(1970,1,1)</f>
        <v>40507.239884259259</v>
      </c>
      <c r="K907">
        <v>1290663926</v>
      </c>
      <c r="L907" s="7">
        <f>(((I907/60)/60)/24)+DATE(1970,1,1)</f>
        <v>40567.239884259259</v>
      </c>
      <c r="M907" t="b">
        <v>0</v>
      </c>
      <c r="N907">
        <v>6</v>
      </c>
      <c r="O907" t="b">
        <v>0</v>
      </c>
      <c r="P907" t="s">
        <v>8278</v>
      </c>
      <c r="Q907">
        <f>ROUND(E907/D907*100,2)</f>
        <v>3.02</v>
      </c>
      <c r="R907" s="12">
        <f>IFERROR(ROUND(IFERROR(E907/N907,""),2),"No pledges")</f>
        <v>32.67</v>
      </c>
      <c r="S907" t="s">
        <v>8325</v>
      </c>
      <c r="T907" t="s">
        <v>8328</v>
      </c>
    </row>
    <row r="908" spans="1:20" ht="30" hidden="1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7">
        <f>(((K908/60)/60)/24)+DATE(1970,1,1)</f>
        <v>41681.189699074072</v>
      </c>
      <c r="K908">
        <v>1392093190</v>
      </c>
      <c r="L908" s="7">
        <f>(((I908/60)/60)/24)+DATE(1970,1,1)</f>
        <v>41711.148032407407</v>
      </c>
      <c r="M908" t="b">
        <v>0</v>
      </c>
      <c r="N908">
        <v>0</v>
      </c>
      <c r="O908" t="b">
        <v>0</v>
      </c>
      <c r="P908" t="s">
        <v>8278</v>
      </c>
      <c r="Q908">
        <f>ROUND(E908/D908*100,2)</f>
        <v>0</v>
      </c>
      <c r="R908" s="12" t="str">
        <f>IFERROR(ROUND(IFERROR(E908/N908,""),2),"No pledges")</f>
        <v>No pledges</v>
      </c>
      <c r="S908" t="s">
        <v>8325</v>
      </c>
      <c r="T908" t="s">
        <v>8328</v>
      </c>
    </row>
    <row r="909" spans="1:20" ht="15" customHeight="1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7">
        <f t="shared" ref="J909:J910" si="84">(((I909/60)/60)/24)+DATE(1970,1,1)</f>
        <v>40797.192395833335</v>
      </c>
      <c r="K909">
        <v>1313123823</v>
      </c>
      <c r="L909" s="7">
        <f t="shared" ref="L909:L910" si="85">(((K909/60)/60)/24)+DATE(1970,1,1)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>ROUND(E909/D909*100,2)</f>
        <v>0</v>
      </c>
      <c r="R909" s="12" t="str">
        <f>IFERROR(ROUND(IFERROR(E909/N909,""),2),"No pledges")</f>
        <v>No pledges</v>
      </c>
      <c r="S909" t="s">
        <v>8325</v>
      </c>
      <c r="T909" t="s">
        <v>8328</v>
      </c>
    </row>
    <row r="910" spans="1:20" ht="15" customHeight="1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7">
        <f t="shared" si="84"/>
        <v>40386.207638888889</v>
      </c>
      <c r="K910">
        <v>1276283655</v>
      </c>
      <c r="L910" s="7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>ROUND(E910/D910*100,2)</f>
        <v>0</v>
      </c>
      <c r="R910" s="12" t="str">
        <f>IFERROR(ROUND(IFERROR(E910/N910,""),2),"No pledges")</f>
        <v>No pledges</v>
      </c>
      <c r="S910" t="s">
        <v>8325</v>
      </c>
      <c r="T910" t="s">
        <v>8328</v>
      </c>
    </row>
    <row r="911" spans="1:20" ht="60" hidden="1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7">
        <f>(((K911/60)/60)/24)+DATE(1970,1,1)</f>
        <v>41081.69027777778</v>
      </c>
      <c r="K911">
        <v>1340296440</v>
      </c>
      <c r="L911" s="7">
        <f>(((I911/60)/60)/24)+DATE(1970,1,1)</f>
        <v>41113.166666666664</v>
      </c>
      <c r="M911" t="b">
        <v>0</v>
      </c>
      <c r="N911">
        <v>8</v>
      </c>
      <c r="O911" t="b">
        <v>0</v>
      </c>
      <c r="P911" t="s">
        <v>8278</v>
      </c>
      <c r="Q911">
        <f>ROUND(E911/D911*100,2)</f>
        <v>3.25</v>
      </c>
      <c r="R911" s="12">
        <f>IFERROR(ROUND(IFERROR(E911/N911,""),2),"No pledges")</f>
        <v>65</v>
      </c>
      <c r="S911" t="s">
        <v>8325</v>
      </c>
      <c r="T911" t="s">
        <v>8328</v>
      </c>
    </row>
    <row r="912" spans="1:20" ht="45" hidden="1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7">
        <f>(((K912/60)/60)/24)+DATE(1970,1,1)</f>
        <v>42737.545358796298</v>
      </c>
      <c r="K912">
        <v>1483362319</v>
      </c>
      <c r="L912" s="7">
        <f>(((I912/60)/60)/24)+DATE(1970,1,1)</f>
        <v>42797.545358796298</v>
      </c>
      <c r="M912" t="b">
        <v>0</v>
      </c>
      <c r="N912">
        <v>5</v>
      </c>
      <c r="O912" t="b">
        <v>0</v>
      </c>
      <c r="P912" t="s">
        <v>8278</v>
      </c>
      <c r="Q912">
        <f>ROUND(E912/D912*100,2)</f>
        <v>22.36</v>
      </c>
      <c r="R912" s="12">
        <f>IFERROR(ROUND(IFERROR(E912/N912,""),2),"No pledges")</f>
        <v>24.6</v>
      </c>
      <c r="S912" t="s">
        <v>8325</v>
      </c>
      <c r="T912" t="s">
        <v>8328</v>
      </c>
    </row>
    <row r="913" spans="1:20" ht="60" hidden="1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7">
        <f>(((K913/60)/60)/24)+DATE(1970,1,1)</f>
        <v>41642.005150462966</v>
      </c>
      <c r="K913">
        <v>1388707645</v>
      </c>
      <c r="L913" s="7">
        <f>(((I913/60)/60)/24)+DATE(1970,1,1)</f>
        <v>41663.005150462966</v>
      </c>
      <c r="M913" t="b">
        <v>0</v>
      </c>
      <c r="N913">
        <v>0</v>
      </c>
      <c r="O913" t="b">
        <v>0</v>
      </c>
      <c r="P913" t="s">
        <v>8278</v>
      </c>
      <c r="Q913">
        <f>ROUND(E913/D913*100,2)</f>
        <v>0</v>
      </c>
      <c r="R913" s="12" t="str">
        <f>IFERROR(ROUND(IFERROR(E913/N913,""),2),"No pledges")</f>
        <v>No pledges</v>
      </c>
      <c r="S913" t="s">
        <v>8325</v>
      </c>
      <c r="T913" t="s">
        <v>8328</v>
      </c>
    </row>
    <row r="914" spans="1:20" ht="15" customHeight="1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7">
        <f>(((I914/60)/60)/24)+DATE(1970,1,1)</f>
        <v>41254.151006944441</v>
      </c>
      <c r="K914">
        <v>1350009447</v>
      </c>
      <c r="L914" s="7">
        <f>(((K914/60)/60)/24)+DATE(1970,1,1)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>ROUND(E914/D914*100,2)</f>
        <v>0.86</v>
      </c>
      <c r="R914" s="12">
        <f>IFERROR(ROUND(IFERROR(E914/N914,""),2),"No pledges")</f>
        <v>15</v>
      </c>
      <c r="S914" t="s">
        <v>8325</v>
      </c>
      <c r="T914" t="s">
        <v>8328</v>
      </c>
    </row>
    <row r="915" spans="1:20" ht="60" hidden="1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7">
        <f>(((K915/60)/60)/24)+DATE(1970,1,1)</f>
        <v>41004.139108796298</v>
      </c>
      <c r="K915">
        <v>1333596019</v>
      </c>
      <c r="L915" s="7">
        <f>(((I915/60)/60)/24)+DATE(1970,1,1)</f>
        <v>41034.139108796298</v>
      </c>
      <c r="M915" t="b">
        <v>0</v>
      </c>
      <c r="N915">
        <v>24</v>
      </c>
      <c r="O915" t="b">
        <v>0</v>
      </c>
      <c r="P915" t="s">
        <v>8278</v>
      </c>
      <c r="Q915">
        <f>ROUND(E915/D915*100,2)</f>
        <v>6.61</v>
      </c>
      <c r="R915" s="12">
        <f>IFERROR(ROUND(IFERROR(E915/N915,""),2),"No pledges")</f>
        <v>82.58</v>
      </c>
      <c r="S915" t="s">
        <v>8325</v>
      </c>
      <c r="T915" t="s">
        <v>8328</v>
      </c>
    </row>
    <row r="916" spans="1:20" ht="15" customHeight="1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7">
        <f>(((I916/60)/60)/24)+DATE(1970,1,1)</f>
        <v>41146.763275462967</v>
      </c>
      <c r="K916">
        <v>1343326747</v>
      </c>
      <c r="L916" s="7">
        <f>(((K916/60)/60)/24)+DATE(1970,1,1)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>ROUND(E916/D916*100,2)</f>
        <v>0</v>
      </c>
      <c r="R916" s="12" t="str">
        <f>IFERROR(ROUND(IFERROR(E916/N916,""),2),"No pledges")</f>
        <v>No pledges</v>
      </c>
      <c r="S916" t="s">
        <v>8325</v>
      </c>
      <c r="T916" t="s">
        <v>8328</v>
      </c>
    </row>
    <row r="917" spans="1:20" ht="45" hidden="1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7">
        <f>(((K917/60)/60)/24)+DATE(1970,1,1)</f>
        <v>40937.679560185185</v>
      </c>
      <c r="K917">
        <v>1327853914</v>
      </c>
      <c r="L917" s="7">
        <f>(((I917/60)/60)/24)+DATE(1970,1,1)</f>
        <v>40969.207638888889</v>
      </c>
      <c r="M917" t="b">
        <v>0</v>
      </c>
      <c r="N917">
        <v>9</v>
      </c>
      <c r="O917" t="b">
        <v>0</v>
      </c>
      <c r="P917" t="s">
        <v>8278</v>
      </c>
      <c r="Q917">
        <f>ROUND(E917/D917*100,2)</f>
        <v>5.77</v>
      </c>
      <c r="R917" s="12">
        <f>IFERROR(ROUND(IFERROR(E917/N917,""),2),"No pledges")</f>
        <v>41.67</v>
      </c>
      <c r="S917" t="s">
        <v>8325</v>
      </c>
      <c r="T917" t="s">
        <v>8328</v>
      </c>
    </row>
    <row r="918" spans="1:20" ht="15" customHeight="1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7">
        <f>(((I918/60)/60)/24)+DATE(1970,1,1)</f>
        <v>40473.208333333336</v>
      </c>
      <c r="K918">
        <v>1284409734</v>
      </c>
      <c r="L918" s="7">
        <f>(((K918/60)/60)/24)+DATE(1970,1,1)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>ROUND(E918/D918*100,2)</f>
        <v>0</v>
      </c>
      <c r="R918" s="12" t="str">
        <f>IFERROR(ROUND(IFERROR(E918/N918,""),2),"No pledges")</f>
        <v>No pledges</v>
      </c>
      <c r="S918" t="s">
        <v>8325</v>
      </c>
      <c r="T918" t="s">
        <v>8328</v>
      </c>
    </row>
    <row r="919" spans="1:20" ht="60" hidden="1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7">
        <f>(((K919/60)/60)/24)+DATE(1970,1,1)</f>
        <v>41802.94363425926</v>
      </c>
      <c r="K919">
        <v>1402612730</v>
      </c>
      <c r="L919" s="7">
        <f>(((I919/60)/60)/24)+DATE(1970,1,1)</f>
        <v>41834.104166666664</v>
      </c>
      <c r="M919" t="b">
        <v>0</v>
      </c>
      <c r="N919">
        <v>1</v>
      </c>
      <c r="O919" t="b">
        <v>0</v>
      </c>
      <c r="P919" t="s">
        <v>8278</v>
      </c>
      <c r="Q919">
        <f>ROUND(E919/D919*100,2)</f>
        <v>0.6</v>
      </c>
      <c r="R919" s="12">
        <f>IFERROR(ROUND(IFERROR(E919/N919,""),2),"No pledges")</f>
        <v>30</v>
      </c>
      <c r="S919" t="s">
        <v>8325</v>
      </c>
      <c r="T919" t="s">
        <v>8328</v>
      </c>
    </row>
    <row r="920" spans="1:20" ht="60" hidden="1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7">
        <f>(((K920/60)/60)/24)+DATE(1970,1,1)</f>
        <v>41944.916215277779</v>
      </c>
      <c r="K920">
        <v>1414879161</v>
      </c>
      <c r="L920" s="7">
        <f>(((I920/60)/60)/24)+DATE(1970,1,1)</f>
        <v>41974.957881944443</v>
      </c>
      <c r="M920" t="b">
        <v>0</v>
      </c>
      <c r="N920">
        <v>10</v>
      </c>
      <c r="O920" t="b">
        <v>0</v>
      </c>
      <c r="P920" t="s">
        <v>8278</v>
      </c>
      <c r="Q920">
        <f>ROUND(E920/D920*100,2)</f>
        <v>5.03</v>
      </c>
      <c r="R920" s="12">
        <f>IFERROR(ROUND(IFERROR(E920/N920,""),2),"No pledges")</f>
        <v>19.600000000000001</v>
      </c>
      <c r="S920" t="s">
        <v>8325</v>
      </c>
      <c r="T920" t="s">
        <v>8328</v>
      </c>
    </row>
    <row r="921" spans="1:20" hidden="1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7">
        <f>(((K921/60)/60)/24)+DATE(1970,1,1)</f>
        <v>41227.641724537039</v>
      </c>
      <c r="K921">
        <v>1352906645</v>
      </c>
      <c r="L921" s="7">
        <f>(((I921/60)/60)/24)+DATE(1970,1,1)</f>
        <v>41262.641724537039</v>
      </c>
      <c r="M921" t="b">
        <v>0</v>
      </c>
      <c r="N921">
        <v>1</v>
      </c>
      <c r="O921" t="b">
        <v>0</v>
      </c>
      <c r="P921" t="s">
        <v>8278</v>
      </c>
      <c r="Q921">
        <f>ROUND(E921/D921*100,2)</f>
        <v>0.5</v>
      </c>
      <c r="R921" s="12">
        <f>IFERROR(ROUND(IFERROR(E921/N921,""),2),"No pledges")</f>
        <v>100</v>
      </c>
      <c r="S921" t="s">
        <v>8325</v>
      </c>
      <c r="T921" t="s">
        <v>8328</v>
      </c>
    </row>
    <row r="922" spans="1:20" ht="45" hidden="1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7">
        <f>(((K922/60)/60)/24)+DATE(1970,1,1)</f>
        <v>41562.67155092593</v>
      </c>
      <c r="K922">
        <v>1381853222</v>
      </c>
      <c r="L922" s="7">
        <f>(((I922/60)/60)/24)+DATE(1970,1,1)</f>
        <v>41592.713217592594</v>
      </c>
      <c r="M922" t="b">
        <v>0</v>
      </c>
      <c r="N922">
        <v>0</v>
      </c>
      <c r="O922" t="b">
        <v>0</v>
      </c>
      <c r="P922" t="s">
        <v>8278</v>
      </c>
      <c r="Q922">
        <f>ROUND(E922/D922*100,2)</f>
        <v>0</v>
      </c>
      <c r="R922" s="12" t="str">
        <f>IFERROR(ROUND(IFERROR(E922/N922,""),2),"No pledges")</f>
        <v>No pledges</v>
      </c>
      <c r="S922" t="s">
        <v>8325</v>
      </c>
      <c r="T922" t="s">
        <v>8328</v>
      </c>
    </row>
    <row r="923" spans="1:20" ht="60" hidden="1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7">
        <f>(((K923/60)/60)/24)+DATE(1970,1,1)</f>
        <v>40847.171018518515</v>
      </c>
      <c r="K923">
        <v>1320033976</v>
      </c>
      <c r="L923" s="7">
        <f>(((I923/60)/60)/24)+DATE(1970,1,1)</f>
        <v>40889.212685185186</v>
      </c>
      <c r="M923" t="b">
        <v>0</v>
      </c>
      <c r="N923">
        <v>20</v>
      </c>
      <c r="O923" t="b">
        <v>0</v>
      </c>
      <c r="P923" t="s">
        <v>8278</v>
      </c>
      <c r="Q923">
        <f>ROUND(E923/D923*100,2)</f>
        <v>30.9</v>
      </c>
      <c r="R923" s="12">
        <f>IFERROR(ROUND(IFERROR(E923/N923,""),2),"No pledges")</f>
        <v>231.75</v>
      </c>
      <c r="S923" t="s">
        <v>8325</v>
      </c>
      <c r="T923" t="s">
        <v>8328</v>
      </c>
    </row>
    <row r="924" spans="1:20" ht="45" hidden="1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7">
        <f>(((K924/60)/60)/24)+DATE(1970,1,1)</f>
        <v>41878.530011574076</v>
      </c>
      <c r="K924">
        <v>1409143393</v>
      </c>
      <c r="L924" s="7">
        <f>(((I924/60)/60)/24)+DATE(1970,1,1)</f>
        <v>41913.530011574076</v>
      </c>
      <c r="M924" t="b">
        <v>0</v>
      </c>
      <c r="N924">
        <v>30</v>
      </c>
      <c r="O924" t="b">
        <v>0</v>
      </c>
      <c r="P924" t="s">
        <v>8278</v>
      </c>
      <c r="Q924">
        <f>ROUND(E924/D924*100,2)</f>
        <v>21.04</v>
      </c>
      <c r="R924" s="12">
        <f>IFERROR(ROUND(IFERROR(E924/N924,""),2),"No pledges")</f>
        <v>189.33</v>
      </c>
      <c r="S924" t="s">
        <v>8325</v>
      </c>
      <c r="T924" t="s">
        <v>8328</v>
      </c>
    </row>
    <row r="925" spans="1:20" ht="60" hidden="1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7">
        <f>(((K925/60)/60)/24)+DATE(1970,1,1)</f>
        <v>41934.959756944445</v>
      </c>
      <c r="K925">
        <v>1414018923</v>
      </c>
      <c r="L925" s="7">
        <f>(((I925/60)/60)/24)+DATE(1970,1,1)</f>
        <v>41965.001423611116</v>
      </c>
      <c r="M925" t="b">
        <v>0</v>
      </c>
      <c r="N925">
        <v>6</v>
      </c>
      <c r="O925" t="b">
        <v>0</v>
      </c>
      <c r="P925" t="s">
        <v>8278</v>
      </c>
      <c r="Q925">
        <f>ROUND(E925/D925*100,2)</f>
        <v>2.2000000000000002</v>
      </c>
      <c r="R925" s="12">
        <f>IFERROR(ROUND(IFERROR(E925/N925,""),2),"No pledges")</f>
        <v>55</v>
      </c>
      <c r="S925" t="s">
        <v>8325</v>
      </c>
      <c r="T925" t="s">
        <v>8328</v>
      </c>
    </row>
    <row r="926" spans="1:20" ht="15" customHeight="1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7">
        <f>(((I926/60)/60)/24)+DATE(1970,1,1)</f>
        <v>41318.942928240744</v>
      </c>
      <c r="K926">
        <v>1358203069</v>
      </c>
      <c r="L926" s="7">
        <f>(((K926/60)/60)/24)+DATE(1970,1,1)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>ROUND(E926/D926*100,2)</f>
        <v>10.9</v>
      </c>
      <c r="R926" s="12">
        <f>IFERROR(ROUND(IFERROR(E926/N926,""),2),"No pledges")</f>
        <v>21.8</v>
      </c>
      <c r="S926" t="s">
        <v>8325</v>
      </c>
      <c r="T926" t="s">
        <v>8328</v>
      </c>
    </row>
    <row r="927" spans="1:20" ht="45" hidden="1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7">
        <f>(((K927/60)/60)/24)+DATE(1970,1,1)</f>
        <v>41575.880914351852</v>
      </c>
      <c r="K927">
        <v>1382994511</v>
      </c>
      <c r="L927" s="7">
        <f>(((I927/60)/60)/24)+DATE(1970,1,1)</f>
        <v>41605.922581018516</v>
      </c>
      <c r="M927" t="b">
        <v>0</v>
      </c>
      <c r="N927">
        <v>5</v>
      </c>
      <c r="O927" t="b">
        <v>0</v>
      </c>
      <c r="P927" t="s">
        <v>8278</v>
      </c>
      <c r="Q927">
        <f>ROUND(E927/D927*100,2)</f>
        <v>2.67</v>
      </c>
      <c r="R927" s="12">
        <f>IFERROR(ROUND(IFERROR(E927/N927,""),2),"No pledges")</f>
        <v>32</v>
      </c>
      <c r="S927" t="s">
        <v>8325</v>
      </c>
      <c r="T927" t="s">
        <v>8328</v>
      </c>
    </row>
    <row r="928" spans="1:20" ht="60" hidden="1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7">
        <f>(((K928/60)/60)/24)+DATE(1970,1,1)</f>
        <v>40338.02002314815</v>
      </c>
      <c r="K928">
        <v>1276043330</v>
      </c>
      <c r="L928" s="7">
        <f>(((I928/60)/60)/24)+DATE(1970,1,1)</f>
        <v>40367.944444444445</v>
      </c>
      <c r="M928" t="b">
        <v>0</v>
      </c>
      <c r="N928">
        <v>0</v>
      </c>
      <c r="O928" t="b">
        <v>0</v>
      </c>
      <c r="P928" t="s">
        <v>8278</v>
      </c>
      <c r="Q928">
        <f>ROUND(E928/D928*100,2)</f>
        <v>0</v>
      </c>
      <c r="R928" s="12" t="str">
        <f>IFERROR(ROUND(IFERROR(E928/N928,""),2),"No pledges")</f>
        <v>No pledges</v>
      </c>
      <c r="S928" t="s">
        <v>8325</v>
      </c>
      <c r="T928" t="s">
        <v>8328</v>
      </c>
    </row>
    <row r="929" spans="1:20" ht="30" hidden="1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7">
        <f>(((K929/60)/60)/24)+DATE(1970,1,1)</f>
        <v>41013.822858796295</v>
      </c>
      <c r="K929">
        <v>1334432695</v>
      </c>
      <c r="L929" s="7">
        <f>(((I929/60)/60)/24)+DATE(1970,1,1)</f>
        <v>41043.822858796295</v>
      </c>
      <c r="M929" t="b">
        <v>0</v>
      </c>
      <c r="N929">
        <v>0</v>
      </c>
      <c r="O929" t="b">
        <v>0</v>
      </c>
      <c r="P929" t="s">
        <v>8278</v>
      </c>
      <c r="Q929">
        <f>ROUND(E929/D929*100,2)</f>
        <v>0</v>
      </c>
      <c r="R929" s="12" t="str">
        <f>IFERROR(ROUND(IFERROR(E929/N929,""),2),"No pledges")</f>
        <v>No pledges</v>
      </c>
      <c r="S929" t="s">
        <v>8325</v>
      </c>
      <c r="T929" t="s">
        <v>8328</v>
      </c>
    </row>
    <row r="930" spans="1:20" ht="45" hidden="1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7">
        <f>(((K930/60)/60)/24)+DATE(1970,1,1)</f>
        <v>41180.86241898148</v>
      </c>
      <c r="K930">
        <v>1348864913</v>
      </c>
      <c r="L930" s="7">
        <f>(((I930/60)/60)/24)+DATE(1970,1,1)</f>
        <v>41231</v>
      </c>
      <c r="M930" t="b">
        <v>0</v>
      </c>
      <c r="N930">
        <v>28</v>
      </c>
      <c r="O930" t="b">
        <v>0</v>
      </c>
      <c r="P930" t="s">
        <v>8278</v>
      </c>
      <c r="Q930">
        <f>ROUND(E930/D930*100,2)</f>
        <v>10.86</v>
      </c>
      <c r="R930" s="12">
        <f>IFERROR(ROUND(IFERROR(E930/N930,""),2),"No pledges")</f>
        <v>56.25</v>
      </c>
      <c r="S930" t="s">
        <v>8325</v>
      </c>
      <c r="T930" t="s">
        <v>8328</v>
      </c>
    </row>
    <row r="931" spans="1:20" ht="45" hidden="1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7">
        <f>(((K931/60)/60)/24)+DATE(1970,1,1)</f>
        <v>40978.238067129627</v>
      </c>
      <c r="K931">
        <v>1331358169</v>
      </c>
      <c r="L931" s="7">
        <f>(((I931/60)/60)/24)+DATE(1970,1,1)</f>
        <v>41008.196400462963</v>
      </c>
      <c r="M931" t="b">
        <v>0</v>
      </c>
      <c r="N931">
        <v>0</v>
      </c>
      <c r="O931" t="b">
        <v>0</v>
      </c>
      <c r="P931" t="s">
        <v>8278</v>
      </c>
      <c r="Q931">
        <f>ROUND(E931/D931*100,2)</f>
        <v>0</v>
      </c>
      <c r="R931" s="12" t="str">
        <f>IFERROR(ROUND(IFERROR(E931/N931,""),2),"No pledges")</f>
        <v>No pledges</v>
      </c>
      <c r="S931" t="s">
        <v>8325</v>
      </c>
      <c r="T931" t="s">
        <v>8328</v>
      </c>
    </row>
    <row r="932" spans="1:20" ht="60" hidden="1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7">
        <f>(((K932/60)/60)/24)+DATE(1970,1,1)</f>
        <v>40312.915578703702</v>
      </c>
      <c r="K932">
        <v>1273874306</v>
      </c>
      <c r="L932" s="7">
        <f>(((I932/60)/60)/24)+DATE(1970,1,1)</f>
        <v>40354.897222222222</v>
      </c>
      <c r="M932" t="b">
        <v>0</v>
      </c>
      <c r="N932">
        <v>5</v>
      </c>
      <c r="O932" t="b">
        <v>0</v>
      </c>
      <c r="P932" t="s">
        <v>8278</v>
      </c>
      <c r="Q932">
        <f>ROUND(E932/D932*100,2)</f>
        <v>38.33</v>
      </c>
      <c r="R932" s="12">
        <f>IFERROR(ROUND(IFERROR(E932/N932,""),2),"No pledges")</f>
        <v>69</v>
      </c>
      <c r="S932" t="s">
        <v>8325</v>
      </c>
      <c r="T932" t="s">
        <v>8328</v>
      </c>
    </row>
    <row r="933" spans="1:20" ht="15" customHeight="1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7">
        <f>(((I933/60)/60)/24)+DATE(1970,1,1)</f>
        <v>41714.916666666664</v>
      </c>
      <c r="K933">
        <v>1392021502</v>
      </c>
      <c r="L933" s="7">
        <f>(((K933/60)/60)/24)+DATE(1970,1,1)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>ROUND(E933/D933*100,2)</f>
        <v>6.55</v>
      </c>
      <c r="R933" s="12">
        <f>IFERROR(ROUND(IFERROR(E933/N933,""),2),"No pledges")</f>
        <v>18.71</v>
      </c>
      <c r="S933" t="s">
        <v>8325</v>
      </c>
      <c r="T933" t="s">
        <v>8328</v>
      </c>
    </row>
    <row r="934" spans="1:20" ht="45" hidden="1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7">
        <f>(((K934/60)/60)/24)+DATE(1970,1,1)</f>
        <v>41310.969270833331</v>
      </c>
      <c r="K934">
        <v>1360106145</v>
      </c>
      <c r="L934" s="7">
        <f>(((I934/60)/60)/24)+DATE(1970,1,1)</f>
        <v>41355.927604166667</v>
      </c>
      <c r="M934" t="b">
        <v>0</v>
      </c>
      <c r="N934">
        <v>30</v>
      </c>
      <c r="O934" t="b">
        <v>0</v>
      </c>
      <c r="P934" t="s">
        <v>8278</v>
      </c>
      <c r="Q934">
        <f>ROUND(E934/D934*100,2)</f>
        <v>14.54</v>
      </c>
      <c r="R934" s="12">
        <f>IFERROR(ROUND(IFERROR(E934/N934,""),2),"No pledges")</f>
        <v>46.03</v>
      </c>
      <c r="S934" t="s">
        <v>8325</v>
      </c>
      <c r="T934" t="s">
        <v>8328</v>
      </c>
    </row>
    <row r="935" spans="1:20" ht="15" customHeight="1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7">
        <f>(((I935/60)/60)/24)+DATE(1970,1,1)</f>
        <v>41771.169085648151</v>
      </c>
      <c r="K935">
        <v>1394683409</v>
      </c>
      <c r="L935" s="7">
        <f>(((K935/60)/60)/24)+DATE(1970,1,1)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>ROUND(E935/D935*100,2)</f>
        <v>6</v>
      </c>
      <c r="R935" s="12">
        <f>IFERROR(ROUND(IFERROR(E935/N935,""),2),"No pledges")</f>
        <v>60</v>
      </c>
      <c r="S935" t="s">
        <v>8325</v>
      </c>
      <c r="T935" t="s">
        <v>8328</v>
      </c>
    </row>
    <row r="936" spans="1:20" ht="60" hidden="1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7">
        <f>(((K936/60)/60)/24)+DATE(1970,1,1)</f>
        <v>41733.737083333333</v>
      </c>
      <c r="K936">
        <v>1396633284</v>
      </c>
      <c r="L936" s="7">
        <f>(((I936/60)/60)/24)+DATE(1970,1,1)</f>
        <v>41763.25</v>
      </c>
      <c r="M936" t="b">
        <v>0</v>
      </c>
      <c r="N936">
        <v>30</v>
      </c>
      <c r="O936" t="b">
        <v>0</v>
      </c>
      <c r="P936" t="s">
        <v>8278</v>
      </c>
      <c r="Q936">
        <f>ROUND(E936/D936*100,2)</f>
        <v>30.4</v>
      </c>
      <c r="R936" s="12">
        <f>IFERROR(ROUND(IFERROR(E936/N936,""),2),"No pledges")</f>
        <v>50.67</v>
      </c>
      <c r="S936" t="s">
        <v>8325</v>
      </c>
      <c r="T936" t="s">
        <v>8328</v>
      </c>
    </row>
    <row r="937" spans="1:20" ht="15" customHeight="1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7">
        <f t="shared" ref="J937:J939" si="86">(((I937/60)/60)/24)+DATE(1970,1,1)</f>
        <v>42398.333668981482</v>
      </c>
      <c r="K937">
        <v>1451462429</v>
      </c>
      <c r="L937" s="7">
        <f t="shared" ref="L937:L939" si="87">(((K937/60)/60)/24)+DATE(1970,1,1)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>ROUND(E937/D937*100,2)</f>
        <v>1.43</v>
      </c>
      <c r="R937" s="12">
        <f>IFERROR(ROUND(IFERROR(E937/N937,""),2),"No pledges")</f>
        <v>25</v>
      </c>
      <c r="S937" t="s">
        <v>8325</v>
      </c>
      <c r="T937" t="s">
        <v>8328</v>
      </c>
    </row>
    <row r="938" spans="1:20" ht="15" customHeight="1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7">
        <f t="shared" si="86"/>
        <v>40926.833333333336</v>
      </c>
      <c r="K938">
        <v>1323131689</v>
      </c>
      <c r="L938" s="7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>ROUND(E938/D938*100,2)</f>
        <v>0</v>
      </c>
      <c r="R938" s="12" t="str">
        <f>IFERROR(ROUND(IFERROR(E938/N938,""),2),"No pledges")</f>
        <v>No pledges</v>
      </c>
      <c r="S938" t="s">
        <v>8325</v>
      </c>
      <c r="T938" t="s">
        <v>8328</v>
      </c>
    </row>
    <row r="939" spans="1:20" ht="15" customHeight="1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7">
        <f t="shared" si="86"/>
        <v>41581.839780092596</v>
      </c>
      <c r="K939">
        <v>1380913757</v>
      </c>
      <c r="L939" s="7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>ROUND(E939/D939*100,2)</f>
        <v>1.1399999999999999</v>
      </c>
      <c r="R939" s="12">
        <f>IFERROR(ROUND(IFERROR(E939/N939,""),2),"No pledges")</f>
        <v>20</v>
      </c>
      <c r="S939" t="s">
        <v>8325</v>
      </c>
      <c r="T939" t="s">
        <v>8328</v>
      </c>
    </row>
    <row r="940" spans="1:20" ht="45" hidden="1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7">
        <f>(((K940/60)/60)/24)+DATE(1970,1,1)</f>
        <v>41124.479722222226</v>
      </c>
      <c r="K940">
        <v>1343993448</v>
      </c>
      <c r="L940" s="7">
        <f>(((I940/60)/60)/24)+DATE(1970,1,1)</f>
        <v>41154.479722222226</v>
      </c>
      <c r="M940" t="b">
        <v>0</v>
      </c>
      <c r="N940">
        <v>1</v>
      </c>
      <c r="O940" t="b">
        <v>0</v>
      </c>
      <c r="P940" t="s">
        <v>8278</v>
      </c>
      <c r="Q940">
        <f>ROUND(E940/D940*100,2)</f>
        <v>0.36</v>
      </c>
      <c r="R940" s="12">
        <f>IFERROR(ROUND(IFERROR(E940/N940,""),2),"No pledges")</f>
        <v>25</v>
      </c>
      <c r="S940" t="s">
        <v>8325</v>
      </c>
      <c r="T940" t="s">
        <v>8328</v>
      </c>
    </row>
    <row r="941" spans="1:20" ht="15" customHeight="1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7">
        <f>(((I941/60)/60)/24)+DATE(1970,1,1)</f>
        <v>41455.831944444442</v>
      </c>
      <c r="K941">
        <v>1369246738</v>
      </c>
      <c r="L941" s="7">
        <f>(((K941/60)/60)/24)+DATE(1970,1,1)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>ROUND(E941/D941*100,2)</f>
        <v>1.45</v>
      </c>
      <c r="R941" s="12">
        <f>IFERROR(ROUND(IFERROR(E941/N941,""),2),"No pledges")</f>
        <v>20</v>
      </c>
      <c r="S941" t="s">
        <v>8325</v>
      </c>
      <c r="T941" t="s">
        <v>8328</v>
      </c>
    </row>
    <row r="942" spans="1:20" ht="45" hidden="1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7">
        <f>(((K942/60)/60)/24)+DATE(1970,1,1)</f>
        <v>42182.008402777778</v>
      </c>
      <c r="K942">
        <v>1435363926</v>
      </c>
      <c r="L942" s="7">
        <f>(((I942/60)/60)/24)+DATE(1970,1,1)</f>
        <v>42227.008402777778</v>
      </c>
      <c r="M942" t="b">
        <v>0</v>
      </c>
      <c r="N942">
        <v>14</v>
      </c>
      <c r="O942" t="b">
        <v>0</v>
      </c>
      <c r="P942" t="s">
        <v>8273</v>
      </c>
      <c r="Q942">
        <f>ROUND(E942/D942*100,2)</f>
        <v>17.16</v>
      </c>
      <c r="R942" s="12">
        <f>IFERROR(ROUND(IFERROR(E942/N942,""),2),"No pledges")</f>
        <v>110.29</v>
      </c>
      <c r="S942" t="s">
        <v>8319</v>
      </c>
      <c r="T942" t="s">
        <v>8321</v>
      </c>
    </row>
    <row r="943" spans="1:20" ht="60" hidden="1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7">
        <f>(((K943/60)/60)/24)+DATE(1970,1,1)</f>
        <v>42746.096585648149</v>
      </c>
      <c r="K943">
        <v>1484101145</v>
      </c>
      <c r="L943" s="7">
        <f>(((I943/60)/60)/24)+DATE(1970,1,1)</f>
        <v>42776.096585648149</v>
      </c>
      <c r="M943" t="b">
        <v>0</v>
      </c>
      <c r="N943">
        <v>31</v>
      </c>
      <c r="O943" t="b">
        <v>0</v>
      </c>
      <c r="P943" t="s">
        <v>8273</v>
      </c>
      <c r="Q943">
        <f>ROUND(E943/D943*100,2)</f>
        <v>2.3199999999999998</v>
      </c>
      <c r="R943" s="12">
        <f>IFERROR(ROUND(IFERROR(E943/N943,""),2),"No pledges")</f>
        <v>37.450000000000003</v>
      </c>
      <c r="S943" t="s">
        <v>8319</v>
      </c>
      <c r="T943" t="s">
        <v>8321</v>
      </c>
    </row>
    <row r="944" spans="1:20" ht="60" hidden="1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7">
        <f>(((K944/60)/60)/24)+DATE(1970,1,1)</f>
        <v>42382.843287037031</v>
      </c>
      <c r="K944">
        <v>1452716060</v>
      </c>
      <c r="L944" s="7">
        <f>(((I944/60)/60)/24)+DATE(1970,1,1)</f>
        <v>42418.843287037031</v>
      </c>
      <c r="M944" t="b">
        <v>0</v>
      </c>
      <c r="N944">
        <v>16</v>
      </c>
      <c r="O944" t="b">
        <v>0</v>
      </c>
      <c r="P944" t="s">
        <v>8273</v>
      </c>
      <c r="Q944">
        <f>ROUND(E944/D944*100,2)</f>
        <v>8.91</v>
      </c>
      <c r="R944" s="12">
        <f>IFERROR(ROUND(IFERROR(E944/N944,""),2),"No pledges")</f>
        <v>41.75</v>
      </c>
      <c r="S944" t="s">
        <v>8319</v>
      </c>
      <c r="T944" t="s">
        <v>8321</v>
      </c>
    </row>
    <row r="945" spans="1:20" ht="15" customHeight="1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7">
        <f>(((I945/60)/60)/24)+DATE(1970,1,1)</f>
        <v>42703.709548611107</v>
      </c>
      <c r="K945">
        <v>1477843305</v>
      </c>
      <c r="L945" s="7">
        <f>(((K945/60)/60)/24)+DATE(1970,1,1)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>ROUND(E945/D945*100,2)</f>
        <v>9.6300000000000008</v>
      </c>
      <c r="R945" s="12">
        <f>IFERROR(ROUND(IFERROR(E945/N945,""),2),"No pledges")</f>
        <v>24.08</v>
      </c>
      <c r="S945" t="s">
        <v>8319</v>
      </c>
      <c r="T945" t="s">
        <v>8321</v>
      </c>
    </row>
    <row r="946" spans="1:20" ht="45" hidden="1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7">
        <f>(((K946/60)/60)/24)+DATE(1970,1,1)</f>
        <v>42444.583912037036</v>
      </c>
      <c r="K946">
        <v>1458050450</v>
      </c>
      <c r="L946" s="7">
        <f>(((I946/60)/60)/24)+DATE(1970,1,1)</f>
        <v>42478.583333333328</v>
      </c>
      <c r="M946" t="b">
        <v>0</v>
      </c>
      <c r="N946">
        <v>96</v>
      </c>
      <c r="O946" t="b">
        <v>0</v>
      </c>
      <c r="P946" t="s">
        <v>8273</v>
      </c>
      <c r="Q946">
        <f>ROUND(E946/D946*100,2)</f>
        <v>13.33</v>
      </c>
      <c r="R946" s="12">
        <f>IFERROR(ROUND(IFERROR(E946/N946,""),2),"No pledges")</f>
        <v>69.41</v>
      </c>
      <c r="S946" t="s">
        <v>8319</v>
      </c>
      <c r="T946" t="s">
        <v>8321</v>
      </c>
    </row>
    <row r="947" spans="1:20" ht="45" hidden="1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7">
        <f>(((K947/60)/60)/24)+DATE(1970,1,1)</f>
        <v>42732.872986111113</v>
      </c>
      <c r="K947">
        <v>1482958626</v>
      </c>
      <c r="L947" s="7">
        <f>(((I947/60)/60)/24)+DATE(1970,1,1)</f>
        <v>42784.999305555553</v>
      </c>
      <c r="M947" t="b">
        <v>0</v>
      </c>
      <c r="N947">
        <v>16</v>
      </c>
      <c r="O947" t="b">
        <v>0</v>
      </c>
      <c r="P947" t="s">
        <v>8273</v>
      </c>
      <c r="Q947">
        <f>ROUND(E947/D947*100,2)</f>
        <v>2.48</v>
      </c>
      <c r="R947" s="12">
        <f>IFERROR(ROUND(IFERROR(E947/N947,""),2),"No pledges")</f>
        <v>155.25</v>
      </c>
      <c r="S947" t="s">
        <v>8319</v>
      </c>
      <c r="T947" t="s">
        <v>8321</v>
      </c>
    </row>
    <row r="948" spans="1:20" ht="45" hidden="1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7">
        <f>(((K948/60)/60)/24)+DATE(1970,1,1)</f>
        <v>42592.750555555554</v>
      </c>
      <c r="K948">
        <v>1470852048</v>
      </c>
      <c r="L948" s="7">
        <f>(((I948/60)/60)/24)+DATE(1970,1,1)</f>
        <v>42622.750555555554</v>
      </c>
      <c r="M948" t="b">
        <v>0</v>
      </c>
      <c r="N948">
        <v>5</v>
      </c>
      <c r="O948" t="b">
        <v>0</v>
      </c>
      <c r="P948" t="s">
        <v>8273</v>
      </c>
      <c r="Q948">
        <f>ROUND(E948/D948*100,2)</f>
        <v>1.91</v>
      </c>
      <c r="R948" s="12">
        <f>IFERROR(ROUND(IFERROR(E948/N948,""),2),"No pledges")</f>
        <v>57.2</v>
      </c>
      <c r="S948" t="s">
        <v>8319</v>
      </c>
      <c r="T948" t="s">
        <v>8321</v>
      </c>
    </row>
    <row r="949" spans="1:20" ht="60" hidden="1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7">
        <f>(((K949/60)/60)/24)+DATE(1970,1,1)</f>
        <v>42491.781319444446</v>
      </c>
      <c r="K949">
        <v>1462128306</v>
      </c>
      <c r="L949" s="7">
        <f>(((I949/60)/60)/24)+DATE(1970,1,1)</f>
        <v>42551.781319444446</v>
      </c>
      <c r="M949" t="b">
        <v>0</v>
      </c>
      <c r="N949">
        <v>0</v>
      </c>
      <c r="O949" t="b">
        <v>0</v>
      </c>
      <c r="P949" t="s">
        <v>8273</v>
      </c>
      <c r="Q949">
        <f>ROUND(E949/D949*100,2)</f>
        <v>0</v>
      </c>
      <c r="R949" s="12" t="str">
        <f>IFERROR(ROUND(IFERROR(E949/N949,""),2),"No pledges")</f>
        <v>No pledges</v>
      </c>
      <c r="S949" t="s">
        <v>8319</v>
      </c>
      <c r="T949" t="s">
        <v>8321</v>
      </c>
    </row>
    <row r="950" spans="1:20" ht="15" customHeight="1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7">
        <f>(((I950/60)/60)/24)+DATE(1970,1,1)</f>
        <v>42441.828287037039</v>
      </c>
      <c r="K950">
        <v>1455220364</v>
      </c>
      <c r="L950" s="7">
        <f>(((K950/60)/60)/24)+DATE(1970,1,1)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>ROUND(E950/D950*100,2)</f>
        <v>12</v>
      </c>
      <c r="R950" s="12">
        <f>IFERROR(ROUND(IFERROR(E950/N950,""),2),"No pledges")</f>
        <v>60</v>
      </c>
      <c r="S950" t="s">
        <v>8319</v>
      </c>
      <c r="T950" t="s">
        <v>8321</v>
      </c>
    </row>
    <row r="951" spans="1:20" ht="45" hidden="1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7">
        <f>(((K951/60)/60)/24)+DATE(1970,1,1)</f>
        <v>42361.043703703705</v>
      </c>
      <c r="K951">
        <v>1450832576</v>
      </c>
      <c r="L951" s="7">
        <f>(((I951/60)/60)/24)+DATE(1970,1,1)</f>
        <v>42421.043703703705</v>
      </c>
      <c r="M951" t="b">
        <v>0</v>
      </c>
      <c r="N951">
        <v>7</v>
      </c>
      <c r="O951" t="b">
        <v>0</v>
      </c>
      <c r="P951" t="s">
        <v>8273</v>
      </c>
      <c r="Q951">
        <f>ROUND(E951/D951*100,2)</f>
        <v>1.37</v>
      </c>
      <c r="R951" s="12">
        <f>IFERROR(ROUND(IFERROR(E951/N951,""),2),"No pledges")</f>
        <v>39</v>
      </c>
      <c r="S951" t="s">
        <v>8319</v>
      </c>
      <c r="T951" t="s">
        <v>8321</v>
      </c>
    </row>
    <row r="952" spans="1:20" ht="45" hidden="1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7">
        <f>(((K952/60)/60)/24)+DATE(1970,1,1)</f>
        <v>42356.750706018516</v>
      </c>
      <c r="K952">
        <v>1450461661</v>
      </c>
      <c r="L952" s="7">
        <f>(((I952/60)/60)/24)+DATE(1970,1,1)</f>
        <v>42386.750706018516</v>
      </c>
      <c r="M952" t="b">
        <v>0</v>
      </c>
      <c r="N952">
        <v>24</v>
      </c>
      <c r="O952" t="b">
        <v>0</v>
      </c>
      <c r="P952" t="s">
        <v>8273</v>
      </c>
      <c r="Q952">
        <f>ROUND(E952/D952*100,2)</f>
        <v>28.04</v>
      </c>
      <c r="R952" s="12">
        <f>IFERROR(ROUND(IFERROR(E952/N952,""),2),"No pledges")</f>
        <v>58.42</v>
      </c>
      <c r="S952" t="s">
        <v>8319</v>
      </c>
      <c r="T952" t="s">
        <v>8321</v>
      </c>
    </row>
    <row r="953" spans="1:20" hidden="1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7">
        <f>(((K953/60)/60)/24)+DATE(1970,1,1)</f>
        <v>42480.653611111105</v>
      </c>
      <c r="K953">
        <v>1461166872</v>
      </c>
      <c r="L953" s="7">
        <f>(((I953/60)/60)/24)+DATE(1970,1,1)</f>
        <v>42525.653611111105</v>
      </c>
      <c r="M953" t="b">
        <v>0</v>
      </c>
      <c r="N953">
        <v>121</v>
      </c>
      <c r="O953" t="b">
        <v>0</v>
      </c>
      <c r="P953" t="s">
        <v>8273</v>
      </c>
      <c r="Q953">
        <f>ROUND(E953/D953*100,2)</f>
        <v>38.39</v>
      </c>
      <c r="R953" s="12">
        <f>IFERROR(ROUND(IFERROR(E953/N953,""),2),"No pledges")</f>
        <v>158.63999999999999</v>
      </c>
      <c r="S953" t="s">
        <v>8319</v>
      </c>
      <c r="T953" t="s">
        <v>8321</v>
      </c>
    </row>
    <row r="954" spans="1:20" ht="30" hidden="1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7">
        <f>(((K954/60)/60)/24)+DATE(1970,1,1)</f>
        <v>42662.613564814819</v>
      </c>
      <c r="K954">
        <v>1476888212</v>
      </c>
      <c r="L954" s="7">
        <f>(((I954/60)/60)/24)+DATE(1970,1,1)</f>
        <v>42692.655231481483</v>
      </c>
      <c r="M954" t="b">
        <v>0</v>
      </c>
      <c r="N954">
        <v>196</v>
      </c>
      <c r="O954" t="b">
        <v>0</v>
      </c>
      <c r="P954" t="s">
        <v>8273</v>
      </c>
      <c r="Q954">
        <f>ROUND(E954/D954*100,2)</f>
        <v>39.94</v>
      </c>
      <c r="R954" s="12">
        <f>IFERROR(ROUND(IFERROR(E954/N954,""),2),"No pledges")</f>
        <v>99.86</v>
      </c>
      <c r="S954" t="s">
        <v>8319</v>
      </c>
      <c r="T954" t="s">
        <v>8321</v>
      </c>
    </row>
    <row r="955" spans="1:20" ht="45" hidden="1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7">
        <f>(((K955/60)/60)/24)+DATE(1970,1,1)</f>
        <v>41999.164340277777</v>
      </c>
      <c r="K955">
        <v>1419566199</v>
      </c>
      <c r="L955" s="7">
        <f>(((I955/60)/60)/24)+DATE(1970,1,1)</f>
        <v>42029.164340277777</v>
      </c>
      <c r="M955" t="b">
        <v>0</v>
      </c>
      <c r="N955">
        <v>5</v>
      </c>
      <c r="O955" t="b">
        <v>0</v>
      </c>
      <c r="P955" t="s">
        <v>8273</v>
      </c>
      <c r="Q955">
        <f>ROUND(E955/D955*100,2)</f>
        <v>0.84</v>
      </c>
      <c r="R955" s="12">
        <f>IFERROR(ROUND(IFERROR(E955/N955,""),2),"No pledges")</f>
        <v>25.2</v>
      </c>
      <c r="S955" t="s">
        <v>8319</v>
      </c>
      <c r="T955" t="s">
        <v>8321</v>
      </c>
    </row>
    <row r="956" spans="1:20" ht="45" hidden="1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7">
        <f>(((K956/60)/60)/24)+DATE(1970,1,1)</f>
        <v>42194.833784722221</v>
      </c>
      <c r="K956">
        <v>1436472039</v>
      </c>
      <c r="L956" s="7">
        <f>(((I956/60)/60)/24)+DATE(1970,1,1)</f>
        <v>42236.833784722221</v>
      </c>
      <c r="M956" t="b">
        <v>0</v>
      </c>
      <c r="N956">
        <v>73</v>
      </c>
      <c r="O956" t="b">
        <v>0</v>
      </c>
      <c r="P956" t="s">
        <v>8273</v>
      </c>
      <c r="Q956">
        <f>ROUND(E956/D956*100,2)</f>
        <v>43.41</v>
      </c>
      <c r="R956" s="12">
        <f>IFERROR(ROUND(IFERROR(E956/N956,""),2),"No pledges")</f>
        <v>89.19</v>
      </c>
      <c r="S956" t="s">
        <v>8319</v>
      </c>
      <c r="T956" t="s">
        <v>8321</v>
      </c>
    </row>
    <row r="957" spans="1:20" ht="45" hidden="1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7">
        <f>(((K957/60)/60)/24)+DATE(1970,1,1)</f>
        <v>42586.295138888891</v>
      </c>
      <c r="K957">
        <v>1470294300</v>
      </c>
      <c r="L957" s="7">
        <f>(((I957/60)/60)/24)+DATE(1970,1,1)</f>
        <v>42626.295138888891</v>
      </c>
      <c r="M957" t="b">
        <v>0</v>
      </c>
      <c r="N957">
        <v>93</v>
      </c>
      <c r="O957" t="b">
        <v>0</v>
      </c>
      <c r="P957" t="s">
        <v>8273</v>
      </c>
      <c r="Q957">
        <f>ROUND(E957/D957*100,2)</f>
        <v>5.66</v>
      </c>
      <c r="R957" s="12">
        <f>IFERROR(ROUND(IFERROR(E957/N957,""),2),"No pledges")</f>
        <v>182.62</v>
      </c>
      <c r="S957" t="s">
        <v>8319</v>
      </c>
      <c r="T957" t="s">
        <v>8321</v>
      </c>
    </row>
    <row r="958" spans="1:20" ht="60" hidden="1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7">
        <f>(((K958/60)/60)/24)+DATE(1970,1,1)</f>
        <v>42060.913877314815</v>
      </c>
      <c r="K958">
        <v>1424901359</v>
      </c>
      <c r="L958" s="7">
        <f>(((I958/60)/60)/24)+DATE(1970,1,1)</f>
        <v>42120.872210648144</v>
      </c>
      <c r="M958" t="b">
        <v>0</v>
      </c>
      <c r="N958">
        <v>17</v>
      </c>
      <c r="O958" t="b">
        <v>0</v>
      </c>
      <c r="P958" t="s">
        <v>8273</v>
      </c>
      <c r="Q958">
        <f>ROUND(E958/D958*100,2)</f>
        <v>1.72</v>
      </c>
      <c r="R958" s="12">
        <f>IFERROR(ROUND(IFERROR(E958/N958,""),2),"No pledges")</f>
        <v>50.65</v>
      </c>
      <c r="S958" t="s">
        <v>8319</v>
      </c>
      <c r="T958" t="s">
        <v>8321</v>
      </c>
    </row>
    <row r="959" spans="1:20" ht="30" hidden="1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7">
        <f>(((K959/60)/60)/24)+DATE(1970,1,1)</f>
        <v>42660.552465277782</v>
      </c>
      <c r="K959">
        <v>1476710133</v>
      </c>
      <c r="L959" s="7">
        <f>(((I959/60)/60)/24)+DATE(1970,1,1)</f>
        <v>42691.594131944439</v>
      </c>
      <c r="M959" t="b">
        <v>0</v>
      </c>
      <c r="N959">
        <v>7</v>
      </c>
      <c r="O959" t="b">
        <v>0</v>
      </c>
      <c r="P959" t="s">
        <v>8273</v>
      </c>
      <c r="Q959">
        <f>ROUND(E959/D959*100,2)</f>
        <v>1.94</v>
      </c>
      <c r="R959" s="12">
        <f>IFERROR(ROUND(IFERROR(E959/N959,""),2),"No pledges")</f>
        <v>33.29</v>
      </c>
      <c r="S959" t="s">
        <v>8319</v>
      </c>
      <c r="T959" t="s">
        <v>8321</v>
      </c>
    </row>
    <row r="960" spans="1:20" ht="60" hidden="1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7">
        <f>(((K960/60)/60)/24)+DATE(1970,1,1)</f>
        <v>42082.802812499998</v>
      </c>
      <c r="K960">
        <v>1426792563</v>
      </c>
      <c r="L960" s="7">
        <f>(((I960/60)/60)/24)+DATE(1970,1,1)</f>
        <v>42104.207638888889</v>
      </c>
      <c r="M960" t="b">
        <v>0</v>
      </c>
      <c r="N960">
        <v>17</v>
      </c>
      <c r="O960" t="b">
        <v>0</v>
      </c>
      <c r="P960" t="s">
        <v>8273</v>
      </c>
      <c r="Q960">
        <f>ROUND(E960/D960*100,2)</f>
        <v>11.33</v>
      </c>
      <c r="R960" s="12">
        <f>IFERROR(ROUND(IFERROR(E960/N960,""),2),"No pledges")</f>
        <v>51.82</v>
      </c>
      <c r="S960" t="s">
        <v>8319</v>
      </c>
      <c r="T960" t="s">
        <v>8321</v>
      </c>
    </row>
    <row r="961" spans="1:20" ht="60" hidden="1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7">
        <f>(((K961/60)/60)/24)+DATE(1970,1,1)</f>
        <v>41993.174363425926</v>
      </c>
      <c r="K961">
        <v>1419048665</v>
      </c>
      <c r="L961" s="7">
        <f>(((I961/60)/60)/24)+DATE(1970,1,1)</f>
        <v>42023.174363425926</v>
      </c>
      <c r="M961" t="b">
        <v>0</v>
      </c>
      <c r="N961">
        <v>171</v>
      </c>
      <c r="O961" t="b">
        <v>0</v>
      </c>
      <c r="P961" t="s">
        <v>8273</v>
      </c>
      <c r="Q961">
        <f>ROUND(E961/D961*100,2)</f>
        <v>38.86</v>
      </c>
      <c r="R961" s="12">
        <f>IFERROR(ROUND(IFERROR(E961/N961,""),2),"No pledges")</f>
        <v>113.63</v>
      </c>
      <c r="S961" t="s">
        <v>8319</v>
      </c>
      <c r="T961" t="s">
        <v>8321</v>
      </c>
    </row>
    <row r="962" spans="1:20" ht="45" hidden="1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7">
        <f>(((K962/60)/60)/24)+DATE(1970,1,1)</f>
        <v>42766.626793981486</v>
      </c>
      <c r="K962">
        <v>1485874955</v>
      </c>
      <c r="L962" s="7">
        <f>(((I962/60)/60)/24)+DATE(1970,1,1)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>
        <f>ROUND(E962/D962*100,2)</f>
        <v>46.1</v>
      </c>
      <c r="R962" s="12">
        <f>IFERROR(ROUND(IFERROR(E962/N962,""),2),"No pledges")</f>
        <v>136.46</v>
      </c>
      <c r="S962" t="s">
        <v>8319</v>
      </c>
      <c r="T962" t="s">
        <v>8321</v>
      </c>
    </row>
    <row r="963" spans="1:20" ht="45" hidden="1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7">
        <f>(((K963/60)/60)/24)+DATE(1970,1,1)</f>
        <v>42740.693692129629</v>
      </c>
      <c r="K963">
        <v>1483634335</v>
      </c>
      <c r="L963" s="7">
        <f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>
        <f>ROUND(E963/D963*100,2)</f>
        <v>42.19</v>
      </c>
      <c r="R963" s="12">
        <f>IFERROR(ROUND(IFERROR(E963/N963,""),2),"No pledges")</f>
        <v>364.35</v>
      </c>
      <c r="S963" t="s">
        <v>8319</v>
      </c>
      <c r="T963" t="s">
        <v>8321</v>
      </c>
    </row>
    <row r="964" spans="1:20" ht="15" customHeight="1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7">
        <f>(((I964/60)/60)/24)+DATE(1970,1,1)</f>
        <v>42411.712418981479</v>
      </c>
      <c r="K964">
        <v>1451927153</v>
      </c>
      <c r="L964" s="7">
        <f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>ROUND(E964/D964*100,2)</f>
        <v>28.48</v>
      </c>
      <c r="R964" s="12">
        <f>IFERROR(ROUND(IFERROR(E964/N964,""),2),"No pledges")</f>
        <v>19.239999999999998</v>
      </c>
      <c r="S964" t="s">
        <v>8319</v>
      </c>
      <c r="T964" t="s">
        <v>8321</v>
      </c>
    </row>
    <row r="965" spans="1:20" ht="30" hidden="1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7">
        <f>(((K965/60)/60)/24)+DATE(1970,1,1)</f>
        <v>42625.635636574079</v>
      </c>
      <c r="K965">
        <v>1473693319</v>
      </c>
      <c r="L965" s="7">
        <f>(((I965/60)/60)/24)+DATE(1970,1,1)</f>
        <v>42660.635636574079</v>
      </c>
      <c r="M965" t="b">
        <v>0</v>
      </c>
      <c r="N965">
        <v>9</v>
      </c>
      <c r="O965" t="b">
        <v>0</v>
      </c>
      <c r="P965" t="s">
        <v>8273</v>
      </c>
      <c r="Q965">
        <f>ROUND(E965/D965*100,2)</f>
        <v>1.08</v>
      </c>
      <c r="R965" s="12">
        <f>IFERROR(ROUND(IFERROR(E965/N965,""),2),"No pledges")</f>
        <v>41.89</v>
      </c>
      <c r="S965" t="s">
        <v>8319</v>
      </c>
      <c r="T965" t="s">
        <v>8321</v>
      </c>
    </row>
    <row r="966" spans="1:20" ht="60" hidden="1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7">
        <f>(((K966/60)/60)/24)+DATE(1970,1,1)</f>
        <v>42208.628692129627</v>
      </c>
      <c r="K966">
        <v>1437663919</v>
      </c>
      <c r="L966" s="7">
        <f>(((I966/60)/60)/24)+DATE(1970,1,1)</f>
        <v>42248.628692129627</v>
      </c>
      <c r="M966" t="b">
        <v>0</v>
      </c>
      <c r="N966">
        <v>29</v>
      </c>
      <c r="O966" t="b">
        <v>0</v>
      </c>
      <c r="P966" t="s">
        <v>8273</v>
      </c>
      <c r="Q966">
        <f>ROUND(E966/D966*100,2)</f>
        <v>0.8</v>
      </c>
      <c r="R966" s="12">
        <f>IFERROR(ROUND(IFERROR(E966/N966,""),2),"No pledges")</f>
        <v>30.31</v>
      </c>
      <c r="S966" t="s">
        <v>8319</v>
      </c>
      <c r="T966" t="s">
        <v>8321</v>
      </c>
    </row>
    <row r="967" spans="1:20" ht="60" hidden="1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7">
        <f>(((K967/60)/60)/24)+DATE(1970,1,1)</f>
        <v>42637.016736111109</v>
      </c>
      <c r="K967">
        <v>1474676646</v>
      </c>
      <c r="L967" s="7">
        <f>(((I967/60)/60)/24)+DATE(1970,1,1)</f>
        <v>42669.165972222225</v>
      </c>
      <c r="M967" t="b">
        <v>0</v>
      </c>
      <c r="N967">
        <v>6</v>
      </c>
      <c r="O967" t="b">
        <v>0</v>
      </c>
      <c r="P967" t="s">
        <v>8273</v>
      </c>
      <c r="Q967">
        <f>ROUND(E967/D967*100,2)</f>
        <v>1.19</v>
      </c>
      <c r="R967" s="12">
        <f>IFERROR(ROUND(IFERROR(E967/N967,""),2),"No pledges")</f>
        <v>49.67</v>
      </c>
      <c r="S967" t="s">
        <v>8319</v>
      </c>
      <c r="T967" t="s">
        <v>8321</v>
      </c>
    </row>
    <row r="968" spans="1:20" ht="45" hidden="1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7">
        <f>(((K968/60)/60)/24)+DATE(1970,1,1)</f>
        <v>42619.635787037041</v>
      </c>
      <c r="K968">
        <v>1473174932</v>
      </c>
      <c r="L968" s="7">
        <f>(((I968/60)/60)/24)+DATE(1970,1,1)</f>
        <v>42649.635787037041</v>
      </c>
      <c r="M968" t="b">
        <v>0</v>
      </c>
      <c r="N968">
        <v>30</v>
      </c>
      <c r="O968" t="b">
        <v>0</v>
      </c>
      <c r="P968" t="s">
        <v>8273</v>
      </c>
      <c r="Q968">
        <f>ROUND(E968/D968*100,2)</f>
        <v>14.8</v>
      </c>
      <c r="R968" s="12">
        <f>IFERROR(ROUND(IFERROR(E968/N968,""),2),"No pledges")</f>
        <v>59.2</v>
      </c>
      <c r="S968" t="s">
        <v>8319</v>
      </c>
      <c r="T968" t="s">
        <v>8321</v>
      </c>
    </row>
    <row r="969" spans="1:20" ht="45" hidden="1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7">
        <f>(((K969/60)/60)/24)+DATE(1970,1,1)</f>
        <v>42422.254328703704</v>
      </c>
      <c r="K969">
        <v>1456121174</v>
      </c>
      <c r="L969" s="7">
        <f>(((I969/60)/60)/24)+DATE(1970,1,1)</f>
        <v>42482.21266203704</v>
      </c>
      <c r="M969" t="b">
        <v>0</v>
      </c>
      <c r="N969">
        <v>81</v>
      </c>
      <c r="O969" t="b">
        <v>0</v>
      </c>
      <c r="P969" t="s">
        <v>8273</v>
      </c>
      <c r="Q969">
        <f>ROUND(E969/D969*100,2)</f>
        <v>17.809999999999999</v>
      </c>
      <c r="R969" s="12">
        <f>IFERROR(ROUND(IFERROR(E969/N969,""),2),"No pledges")</f>
        <v>43.98</v>
      </c>
      <c r="S969" t="s">
        <v>8319</v>
      </c>
      <c r="T969" t="s">
        <v>8321</v>
      </c>
    </row>
    <row r="970" spans="1:20" ht="60" hidden="1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7">
        <f>(((K970/60)/60)/24)+DATE(1970,1,1)</f>
        <v>41836.847615740742</v>
      </c>
      <c r="K970">
        <v>1405542034</v>
      </c>
      <c r="L970" s="7">
        <f>(((I970/60)/60)/24)+DATE(1970,1,1)</f>
        <v>41866.847615740742</v>
      </c>
      <c r="M970" t="b">
        <v>0</v>
      </c>
      <c r="N970">
        <v>4</v>
      </c>
      <c r="O970" t="b">
        <v>0</v>
      </c>
      <c r="P970" t="s">
        <v>8273</v>
      </c>
      <c r="Q970">
        <f>ROUND(E970/D970*100,2)</f>
        <v>1.33</v>
      </c>
      <c r="R970" s="12">
        <f>IFERROR(ROUND(IFERROR(E970/N970,""),2),"No pledges")</f>
        <v>26.5</v>
      </c>
      <c r="S970" t="s">
        <v>8319</v>
      </c>
      <c r="T970" t="s">
        <v>8321</v>
      </c>
    </row>
    <row r="971" spans="1:20" ht="30" hidden="1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7">
        <f>(((K971/60)/60)/24)+DATE(1970,1,1)</f>
        <v>42742.30332175926</v>
      </c>
      <c r="K971">
        <v>1483773407</v>
      </c>
      <c r="L971" s="7">
        <f>(((I971/60)/60)/24)+DATE(1970,1,1)</f>
        <v>42775.30332175926</v>
      </c>
      <c r="M971" t="b">
        <v>0</v>
      </c>
      <c r="N971">
        <v>11</v>
      </c>
      <c r="O971" t="b">
        <v>0</v>
      </c>
      <c r="P971" t="s">
        <v>8273</v>
      </c>
      <c r="Q971">
        <f>ROUND(E971/D971*100,2)</f>
        <v>46.67</v>
      </c>
      <c r="R971" s="12">
        <f>IFERROR(ROUND(IFERROR(E971/N971,""),2),"No pledges")</f>
        <v>1272.73</v>
      </c>
      <c r="S971" t="s">
        <v>8319</v>
      </c>
      <c r="T971" t="s">
        <v>8321</v>
      </c>
    </row>
    <row r="972" spans="1:20" ht="60" hidden="1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7">
        <f>(((K972/60)/60)/24)+DATE(1970,1,1)</f>
        <v>42721.220520833333</v>
      </c>
      <c r="K972">
        <v>1481951853</v>
      </c>
      <c r="L972" s="7">
        <f>(((I972/60)/60)/24)+DATE(1970,1,1)</f>
        <v>42758.207638888889</v>
      </c>
      <c r="M972" t="b">
        <v>0</v>
      </c>
      <c r="N972">
        <v>14</v>
      </c>
      <c r="O972" t="b">
        <v>0</v>
      </c>
      <c r="P972" t="s">
        <v>8273</v>
      </c>
      <c r="Q972">
        <f>ROUND(E972/D972*100,2)</f>
        <v>45.92</v>
      </c>
      <c r="R972" s="12">
        <f>IFERROR(ROUND(IFERROR(E972/N972,""),2),"No pledges")</f>
        <v>164</v>
      </c>
      <c r="S972" t="s">
        <v>8319</v>
      </c>
      <c r="T972" t="s">
        <v>8321</v>
      </c>
    </row>
    <row r="973" spans="1:20" ht="60" hidden="1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7">
        <f>(((K973/60)/60)/24)+DATE(1970,1,1)</f>
        <v>42111.709027777775</v>
      </c>
      <c r="K973">
        <v>1429290060</v>
      </c>
      <c r="L973" s="7">
        <f>(((I973/60)/60)/24)+DATE(1970,1,1)</f>
        <v>42156.709027777775</v>
      </c>
      <c r="M973" t="b">
        <v>0</v>
      </c>
      <c r="N973">
        <v>5</v>
      </c>
      <c r="O973" t="b">
        <v>0</v>
      </c>
      <c r="P973" t="s">
        <v>8273</v>
      </c>
      <c r="Q973">
        <f>ROUND(E973/D973*100,2)</f>
        <v>0.23</v>
      </c>
      <c r="R973" s="12">
        <f>IFERROR(ROUND(IFERROR(E973/N973,""),2),"No pledges")</f>
        <v>45.2</v>
      </c>
      <c r="S973" t="s">
        <v>8319</v>
      </c>
      <c r="T973" t="s">
        <v>8321</v>
      </c>
    </row>
    <row r="974" spans="1:20" ht="45" hidden="1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7">
        <f>(((K974/60)/60)/24)+DATE(1970,1,1)</f>
        <v>41856.865717592591</v>
      </c>
      <c r="K974">
        <v>1407271598</v>
      </c>
      <c r="L974" s="7">
        <f>(((I974/60)/60)/24)+DATE(1970,1,1)</f>
        <v>41886.290972222225</v>
      </c>
      <c r="M974" t="b">
        <v>0</v>
      </c>
      <c r="N974">
        <v>45</v>
      </c>
      <c r="O974" t="b">
        <v>0</v>
      </c>
      <c r="P974" t="s">
        <v>8273</v>
      </c>
      <c r="Q974">
        <f>ROUND(E974/D974*100,2)</f>
        <v>34.630000000000003</v>
      </c>
      <c r="R974" s="12">
        <f>IFERROR(ROUND(IFERROR(E974/N974,""),2),"No pledges")</f>
        <v>153.88999999999999</v>
      </c>
      <c r="S974" t="s">
        <v>8319</v>
      </c>
      <c r="T974" t="s">
        <v>8321</v>
      </c>
    </row>
    <row r="975" spans="1:20" ht="60" hidden="1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7">
        <f>(((K975/60)/60)/24)+DATE(1970,1,1)</f>
        <v>42257.014965277776</v>
      </c>
      <c r="K975">
        <v>1441844493</v>
      </c>
      <c r="L975" s="7">
        <f>(((I975/60)/60)/24)+DATE(1970,1,1)</f>
        <v>42317.056631944448</v>
      </c>
      <c r="M975" t="b">
        <v>0</v>
      </c>
      <c r="N975">
        <v>8</v>
      </c>
      <c r="O975" t="b">
        <v>0</v>
      </c>
      <c r="P975" t="s">
        <v>8273</v>
      </c>
      <c r="Q975">
        <f>ROUND(E975/D975*100,2)</f>
        <v>2.06</v>
      </c>
      <c r="R975" s="12">
        <f>IFERROR(ROUND(IFERROR(E975/N975,""),2),"No pledges")</f>
        <v>51.38</v>
      </c>
      <c r="S975" t="s">
        <v>8319</v>
      </c>
      <c r="T975" t="s">
        <v>8321</v>
      </c>
    </row>
    <row r="976" spans="1:20" ht="45" hidden="1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7">
        <f>(((K976/60)/60)/24)+DATE(1970,1,1)</f>
        <v>42424.749490740738</v>
      </c>
      <c r="K976">
        <v>1456336756</v>
      </c>
      <c r="L976" s="7">
        <f>(((I976/60)/60)/24)+DATE(1970,1,1)</f>
        <v>42454.707824074074</v>
      </c>
      <c r="M976" t="b">
        <v>0</v>
      </c>
      <c r="N976">
        <v>3</v>
      </c>
      <c r="O976" t="b">
        <v>0</v>
      </c>
      <c r="P976" t="s">
        <v>8273</v>
      </c>
      <c r="Q976">
        <f>ROUND(E976/D976*100,2)</f>
        <v>0.56000000000000005</v>
      </c>
      <c r="R976" s="12">
        <f>IFERROR(ROUND(IFERROR(E976/N976,""),2),"No pledges")</f>
        <v>93.33</v>
      </c>
      <c r="S976" t="s">
        <v>8319</v>
      </c>
      <c r="T976" t="s">
        <v>8321</v>
      </c>
    </row>
    <row r="977" spans="1:20" ht="60" hidden="1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7">
        <f>(((K977/60)/60)/24)+DATE(1970,1,1)</f>
        <v>42489.696585648147</v>
      </c>
      <c r="K977">
        <v>1461948185</v>
      </c>
      <c r="L977" s="7">
        <f>(((I977/60)/60)/24)+DATE(1970,1,1)</f>
        <v>42549.696585648147</v>
      </c>
      <c r="M977" t="b">
        <v>0</v>
      </c>
      <c r="N977">
        <v>24</v>
      </c>
      <c r="O977" t="b">
        <v>0</v>
      </c>
      <c r="P977" t="s">
        <v>8273</v>
      </c>
      <c r="Q977">
        <f>ROUND(E977/D977*100,2)</f>
        <v>2.61</v>
      </c>
      <c r="R977" s="12">
        <f>IFERROR(ROUND(IFERROR(E977/N977,""),2),"No pledges")</f>
        <v>108.63</v>
      </c>
      <c r="S977" t="s">
        <v>8319</v>
      </c>
      <c r="T977" t="s">
        <v>8321</v>
      </c>
    </row>
    <row r="978" spans="1:20" ht="60" hidden="1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7">
        <f>(((K978/60)/60)/24)+DATE(1970,1,1)</f>
        <v>42185.058993055558</v>
      </c>
      <c r="K978">
        <v>1435627497</v>
      </c>
      <c r="L978" s="7">
        <f>(((I978/60)/60)/24)+DATE(1970,1,1)</f>
        <v>42230.058993055558</v>
      </c>
      <c r="M978" t="b">
        <v>0</v>
      </c>
      <c r="N978">
        <v>18</v>
      </c>
      <c r="O978" t="b">
        <v>0</v>
      </c>
      <c r="P978" t="s">
        <v>8273</v>
      </c>
      <c r="Q978">
        <f>ROUND(E978/D978*100,2)</f>
        <v>1.93</v>
      </c>
      <c r="R978" s="12">
        <f>IFERROR(ROUND(IFERROR(E978/N978,""),2),"No pledges")</f>
        <v>160.5</v>
      </c>
      <c r="S978" t="s">
        <v>8319</v>
      </c>
      <c r="T978" t="s">
        <v>8321</v>
      </c>
    </row>
    <row r="979" spans="1:20" ht="15" customHeight="1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7">
        <f>(((I979/60)/60)/24)+DATE(1970,1,1)</f>
        <v>42421.942094907412</v>
      </c>
      <c r="K979">
        <v>1453502197</v>
      </c>
      <c r="L979" s="7">
        <f>(((K979/60)/60)/24)+DATE(1970,1,1)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>ROUND(E979/D979*100,2)</f>
        <v>33.67</v>
      </c>
      <c r="R979" s="12">
        <f>IFERROR(ROUND(IFERROR(E979/N979,""),2),"No pledges")</f>
        <v>75.75</v>
      </c>
      <c r="S979" t="s">
        <v>8319</v>
      </c>
      <c r="T979" t="s">
        <v>8321</v>
      </c>
    </row>
    <row r="980" spans="1:20" ht="45" hidden="1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7">
        <f>(((K980/60)/60)/24)+DATE(1970,1,1)</f>
        <v>42395.309039351851</v>
      </c>
      <c r="K980">
        <v>1453793101</v>
      </c>
      <c r="L980" s="7">
        <f>(((I980/60)/60)/24)+DATE(1970,1,1)</f>
        <v>42425.309039351851</v>
      </c>
      <c r="M980" t="b">
        <v>0</v>
      </c>
      <c r="N980">
        <v>123</v>
      </c>
      <c r="O980" t="b">
        <v>0</v>
      </c>
      <c r="P980" t="s">
        <v>8273</v>
      </c>
      <c r="Q980">
        <f>ROUND(E980/D980*100,2)</f>
        <v>56.26</v>
      </c>
      <c r="R980" s="12">
        <f>IFERROR(ROUND(IFERROR(E980/N980,""),2),"No pledges")</f>
        <v>790.84</v>
      </c>
      <c r="S980" t="s">
        <v>8319</v>
      </c>
      <c r="T980" t="s">
        <v>8321</v>
      </c>
    </row>
    <row r="981" spans="1:20" ht="60" hidden="1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7">
        <f>(((K981/60)/60)/24)+DATE(1970,1,1)</f>
        <v>42506.416990740734</v>
      </c>
      <c r="K981">
        <v>1463392828</v>
      </c>
      <c r="L981" s="7">
        <f>(((I981/60)/60)/24)+DATE(1970,1,1)</f>
        <v>42541.790972222225</v>
      </c>
      <c r="M981" t="b">
        <v>0</v>
      </c>
      <c r="N981">
        <v>96</v>
      </c>
      <c r="O981" t="b">
        <v>0</v>
      </c>
      <c r="P981" t="s">
        <v>8273</v>
      </c>
      <c r="Q981">
        <f>ROUND(E981/D981*100,2)</f>
        <v>82.82</v>
      </c>
      <c r="R981" s="12">
        <f>IFERROR(ROUND(IFERROR(E981/N981,""),2),"No pledges")</f>
        <v>301.94</v>
      </c>
      <c r="S981" t="s">
        <v>8319</v>
      </c>
      <c r="T981" t="s">
        <v>8321</v>
      </c>
    </row>
    <row r="982" spans="1:20" ht="60" hidden="1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7">
        <f>(((K982/60)/60)/24)+DATE(1970,1,1)</f>
        <v>41928.904189814813</v>
      </c>
      <c r="K982">
        <v>1413495722</v>
      </c>
      <c r="L982" s="7">
        <f>(((I982/60)/60)/24)+DATE(1970,1,1)</f>
        <v>41973.945856481485</v>
      </c>
      <c r="M982" t="b">
        <v>0</v>
      </c>
      <c r="N982">
        <v>31</v>
      </c>
      <c r="O982" t="b">
        <v>0</v>
      </c>
      <c r="P982" t="s">
        <v>8273</v>
      </c>
      <c r="Q982">
        <f>ROUND(E982/D982*100,2)</f>
        <v>14.86</v>
      </c>
      <c r="R982" s="12">
        <f>IFERROR(ROUND(IFERROR(E982/N982,""),2),"No pledges")</f>
        <v>47.94</v>
      </c>
      <c r="S982" t="s">
        <v>8319</v>
      </c>
      <c r="T982" t="s">
        <v>8321</v>
      </c>
    </row>
    <row r="983" spans="1:20" ht="60" hidden="1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7">
        <f>(((K983/60)/60)/24)+DATE(1970,1,1)</f>
        <v>41830.947013888886</v>
      </c>
      <c r="K983">
        <v>1405032222</v>
      </c>
      <c r="L983" s="7">
        <f>(((I983/60)/60)/24)+DATE(1970,1,1)</f>
        <v>41860.947013888886</v>
      </c>
      <c r="M983" t="b">
        <v>0</v>
      </c>
      <c r="N983">
        <v>4</v>
      </c>
      <c r="O983" t="b">
        <v>0</v>
      </c>
      <c r="P983" t="s">
        <v>8273</v>
      </c>
      <c r="Q983">
        <f>ROUND(E983/D983*100,2)</f>
        <v>0.01</v>
      </c>
      <c r="R983" s="12">
        <f>IFERROR(ROUND(IFERROR(E983/N983,""),2),"No pledges")</f>
        <v>2.75</v>
      </c>
      <c r="S983" t="s">
        <v>8319</v>
      </c>
      <c r="T983" t="s">
        <v>8321</v>
      </c>
    </row>
    <row r="984" spans="1:20" ht="45" hidden="1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7">
        <f>(((K984/60)/60)/24)+DATE(1970,1,1)</f>
        <v>42615.753310185188</v>
      </c>
      <c r="K984">
        <v>1472839486</v>
      </c>
      <c r="L984" s="7">
        <f>(((I984/60)/60)/24)+DATE(1970,1,1)</f>
        <v>42645.753310185188</v>
      </c>
      <c r="M984" t="b">
        <v>0</v>
      </c>
      <c r="N984">
        <v>3</v>
      </c>
      <c r="O984" t="b">
        <v>0</v>
      </c>
      <c r="P984" t="s">
        <v>8273</v>
      </c>
      <c r="Q984">
        <f>ROUND(E984/D984*100,2)</f>
        <v>0.02</v>
      </c>
      <c r="R984" s="12">
        <f>IFERROR(ROUND(IFERROR(E984/N984,""),2),"No pledges")</f>
        <v>1</v>
      </c>
      <c r="S984" t="s">
        <v>8319</v>
      </c>
      <c r="T984" t="s">
        <v>8321</v>
      </c>
    </row>
    <row r="985" spans="1:20" ht="60" hidden="1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7">
        <f>(((K985/60)/60)/24)+DATE(1970,1,1)</f>
        <v>42574.667650462965</v>
      </c>
      <c r="K985">
        <v>1469289685</v>
      </c>
      <c r="L985" s="7">
        <f>(((I985/60)/60)/24)+DATE(1970,1,1)</f>
        <v>42605.870833333334</v>
      </c>
      <c r="M985" t="b">
        <v>0</v>
      </c>
      <c r="N985">
        <v>179</v>
      </c>
      <c r="O985" t="b">
        <v>0</v>
      </c>
      <c r="P985" t="s">
        <v>8273</v>
      </c>
      <c r="Q985">
        <f>ROUND(E985/D985*100,2)</f>
        <v>29.51</v>
      </c>
      <c r="R985" s="12">
        <f>IFERROR(ROUND(IFERROR(E985/N985,""),2),"No pledges")</f>
        <v>171.79</v>
      </c>
      <c r="S985" t="s">
        <v>8319</v>
      </c>
      <c r="T985" t="s">
        <v>8321</v>
      </c>
    </row>
    <row r="986" spans="1:20" ht="90" hidden="1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7">
        <f>(((K986/60)/60)/24)+DATE(1970,1,1)</f>
        <v>42061.11583333333</v>
      </c>
      <c r="K986">
        <v>1424918808</v>
      </c>
      <c r="L986" s="7">
        <f>(((I986/60)/60)/24)+DATE(1970,1,1)</f>
        <v>42091.074166666673</v>
      </c>
      <c r="M986" t="b">
        <v>0</v>
      </c>
      <c r="N986">
        <v>3</v>
      </c>
      <c r="O986" t="b">
        <v>0</v>
      </c>
      <c r="P986" t="s">
        <v>8273</v>
      </c>
      <c r="Q986">
        <f>ROUND(E986/D986*100,2)</f>
        <v>1.06</v>
      </c>
      <c r="R986" s="12">
        <f>IFERROR(ROUND(IFERROR(E986/N986,""),2),"No pledges")</f>
        <v>35.33</v>
      </c>
      <c r="S986" t="s">
        <v>8319</v>
      </c>
      <c r="T986" t="s">
        <v>8321</v>
      </c>
    </row>
    <row r="987" spans="1:20" ht="60" hidden="1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7">
        <f>(((K987/60)/60)/24)+DATE(1970,1,1)</f>
        <v>42339.967708333337</v>
      </c>
      <c r="K987">
        <v>1449011610</v>
      </c>
      <c r="L987" s="7">
        <f>(((I987/60)/60)/24)+DATE(1970,1,1)</f>
        <v>42369.958333333328</v>
      </c>
      <c r="M987" t="b">
        <v>0</v>
      </c>
      <c r="N987">
        <v>23</v>
      </c>
      <c r="O987" t="b">
        <v>0</v>
      </c>
      <c r="P987" t="s">
        <v>8273</v>
      </c>
      <c r="Q987">
        <f>ROUND(E987/D987*100,2)</f>
        <v>6.29</v>
      </c>
      <c r="R987" s="12">
        <f>IFERROR(ROUND(IFERROR(E987/N987,""),2),"No pledges")</f>
        <v>82.09</v>
      </c>
      <c r="S987" t="s">
        <v>8319</v>
      </c>
      <c r="T987" t="s">
        <v>8321</v>
      </c>
    </row>
    <row r="988" spans="1:20" ht="60" hidden="1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7">
        <f>(((K988/60)/60)/24)+DATE(1970,1,1)</f>
        <v>42324.767361111109</v>
      </c>
      <c r="K988">
        <v>1447698300</v>
      </c>
      <c r="L988" s="7">
        <f>(((I988/60)/60)/24)+DATE(1970,1,1)</f>
        <v>42379</v>
      </c>
      <c r="M988" t="b">
        <v>0</v>
      </c>
      <c r="N988">
        <v>23</v>
      </c>
      <c r="O988" t="b">
        <v>0</v>
      </c>
      <c r="P988" t="s">
        <v>8273</v>
      </c>
      <c r="Q988">
        <f>ROUND(E988/D988*100,2)</f>
        <v>12.75</v>
      </c>
      <c r="R988" s="12">
        <f>IFERROR(ROUND(IFERROR(E988/N988,""),2),"No pledges")</f>
        <v>110.87</v>
      </c>
      <c r="S988" t="s">
        <v>8319</v>
      </c>
      <c r="T988" t="s">
        <v>8321</v>
      </c>
    </row>
    <row r="989" spans="1:20" ht="45" hidden="1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7">
        <f>(((K989/60)/60)/24)+DATE(1970,1,1)</f>
        <v>41773.294560185182</v>
      </c>
      <c r="K989">
        <v>1400051050</v>
      </c>
      <c r="L989" s="7">
        <f>(((I989/60)/60)/24)+DATE(1970,1,1)</f>
        <v>41813.294560185182</v>
      </c>
      <c r="M989" t="b">
        <v>0</v>
      </c>
      <c r="N989">
        <v>41</v>
      </c>
      <c r="O989" t="b">
        <v>0</v>
      </c>
      <c r="P989" t="s">
        <v>8273</v>
      </c>
      <c r="Q989">
        <f>ROUND(E989/D989*100,2)</f>
        <v>13.22</v>
      </c>
      <c r="R989" s="12">
        <f>IFERROR(ROUND(IFERROR(E989/N989,""),2),"No pledges")</f>
        <v>161.22</v>
      </c>
      <c r="S989" t="s">
        <v>8319</v>
      </c>
      <c r="T989" t="s">
        <v>8321</v>
      </c>
    </row>
    <row r="990" spans="1:20" ht="60" hidden="1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7">
        <f>(((K990/60)/60)/24)+DATE(1970,1,1)</f>
        <v>42614.356770833328</v>
      </c>
      <c r="K990">
        <v>1472718825</v>
      </c>
      <c r="L990" s="7">
        <f>(((I990/60)/60)/24)+DATE(1970,1,1)</f>
        <v>42644.356770833328</v>
      </c>
      <c r="M990" t="b">
        <v>0</v>
      </c>
      <c r="N990">
        <v>0</v>
      </c>
      <c r="O990" t="b">
        <v>0</v>
      </c>
      <c r="P990" t="s">
        <v>8273</v>
      </c>
      <c r="Q990">
        <f>ROUND(E990/D990*100,2)</f>
        <v>0</v>
      </c>
      <c r="R990" s="12" t="str">
        <f>IFERROR(ROUND(IFERROR(E990/N990,""),2),"No pledges")</f>
        <v>No pledges</v>
      </c>
      <c r="S990" t="s">
        <v>8319</v>
      </c>
      <c r="T990" t="s">
        <v>8321</v>
      </c>
    </row>
    <row r="991" spans="1:20" ht="30" hidden="1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7">
        <f>(((K991/60)/60)/24)+DATE(1970,1,1)</f>
        <v>42611.933969907404</v>
      </c>
      <c r="K991">
        <v>1472509495</v>
      </c>
      <c r="L991" s="7">
        <f>(((I991/60)/60)/24)+DATE(1970,1,1)</f>
        <v>42641.933969907404</v>
      </c>
      <c r="M991" t="b">
        <v>0</v>
      </c>
      <c r="N991">
        <v>32</v>
      </c>
      <c r="O991" t="b">
        <v>0</v>
      </c>
      <c r="P991" t="s">
        <v>8273</v>
      </c>
      <c r="Q991">
        <f>ROUND(E991/D991*100,2)</f>
        <v>16.77</v>
      </c>
      <c r="R991" s="12">
        <f>IFERROR(ROUND(IFERROR(E991/N991,""),2),"No pledges")</f>
        <v>52.41</v>
      </c>
      <c r="S991" t="s">
        <v>8319</v>
      </c>
      <c r="T991" t="s">
        <v>8321</v>
      </c>
    </row>
    <row r="992" spans="1:20" ht="60" hidden="1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7">
        <f>(((K992/60)/60)/24)+DATE(1970,1,1)</f>
        <v>41855.784305555557</v>
      </c>
      <c r="K992">
        <v>1407178164</v>
      </c>
      <c r="L992" s="7">
        <f>(((I992/60)/60)/24)+DATE(1970,1,1)</f>
        <v>41885.784305555557</v>
      </c>
      <c r="M992" t="b">
        <v>0</v>
      </c>
      <c r="N992">
        <v>2</v>
      </c>
      <c r="O992" t="b">
        <v>0</v>
      </c>
      <c r="P992" t="s">
        <v>8273</v>
      </c>
      <c r="Q992">
        <f>ROUND(E992/D992*100,2)</f>
        <v>0.1</v>
      </c>
      <c r="R992" s="12">
        <f>IFERROR(ROUND(IFERROR(E992/N992,""),2),"No pledges")</f>
        <v>13</v>
      </c>
      <c r="S992" t="s">
        <v>8319</v>
      </c>
      <c r="T992" t="s">
        <v>8321</v>
      </c>
    </row>
    <row r="993" spans="1:20" ht="75" hidden="1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7">
        <f>(((K993/60)/60)/24)+DATE(1970,1,1)</f>
        <v>42538.75680555556</v>
      </c>
      <c r="K993">
        <v>1466186988</v>
      </c>
      <c r="L993" s="7">
        <f>(((I993/60)/60)/24)+DATE(1970,1,1)</f>
        <v>42563.785416666666</v>
      </c>
      <c r="M993" t="b">
        <v>0</v>
      </c>
      <c r="N993">
        <v>7</v>
      </c>
      <c r="O993" t="b">
        <v>0</v>
      </c>
      <c r="P993" t="s">
        <v>8273</v>
      </c>
      <c r="Q993">
        <f>ROUND(E993/D993*100,2)</f>
        <v>4.24</v>
      </c>
      <c r="R993" s="12">
        <f>IFERROR(ROUND(IFERROR(E993/N993,""),2),"No pledges")</f>
        <v>30.29</v>
      </c>
      <c r="S993" t="s">
        <v>8319</v>
      </c>
      <c r="T993" t="s">
        <v>8321</v>
      </c>
    </row>
    <row r="994" spans="1:20" ht="45" hidden="1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7">
        <f>(((K994/60)/60)/24)+DATE(1970,1,1)</f>
        <v>42437.924988425926</v>
      </c>
      <c r="K994">
        <v>1457475119</v>
      </c>
      <c r="L994" s="7">
        <f>(((I994/60)/60)/24)+DATE(1970,1,1)</f>
        <v>42497.883321759262</v>
      </c>
      <c r="M994" t="b">
        <v>0</v>
      </c>
      <c r="N994">
        <v>4</v>
      </c>
      <c r="O994" t="b">
        <v>0</v>
      </c>
      <c r="P994" t="s">
        <v>8273</v>
      </c>
      <c r="Q994">
        <f>ROUND(E994/D994*100,2)</f>
        <v>0.47</v>
      </c>
      <c r="R994" s="12">
        <f>IFERROR(ROUND(IFERROR(E994/N994,""),2),"No pledges")</f>
        <v>116.75</v>
      </c>
      <c r="S994" t="s">
        <v>8319</v>
      </c>
      <c r="T994" t="s">
        <v>8321</v>
      </c>
    </row>
    <row r="995" spans="1:20" ht="45" hidden="1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7">
        <f>(((K995/60)/60)/24)+DATE(1970,1,1)</f>
        <v>42652.964907407411</v>
      </c>
      <c r="K995">
        <v>1476054568</v>
      </c>
      <c r="L995" s="7">
        <f>(((I995/60)/60)/24)+DATE(1970,1,1)</f>
        <v>42686.208333333328</v>
      </c>
      <c r="M995" t="b">
        <v>0</v>
      </c>
      <c r="N995">
        <v>196</v>
      </c>
      <c r="O995" t="b">
        <v>0</v>
      </c>
      <c r="P995" t="s">
        <v>8273</v>
      </c>
      <c r="Q995">
        <f>ROUND(E995/D995*100,2)</f>
        <v>25.09</v>
      </c>
      <c r="R995" s="12">
        <f>IFERROR(ROUND(IFERROR(E995/N995,""),2),"No pledges")</f>
        <v>89.6</v>
      </c>
      <c r="S995" t="s">
        <v>8319</v>
      </c>
      <c r="T995" t="s">
        <v>8321</v>
      </c>
    </row>
    <row r="996" spans="1:20" ht="60" hidden="1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7">
        <f>(((K996/60)/60)/24)+DATE(1970,1,1)</f>
        <v>41921.263078703705</v>
      </c>
      <c r="K996">
        <v>1412835530</v>
      </c>
      <c r="L996" s="7">
        <f>(((I996/60)/60)/24)+DATE(1970,1,1)</f>
        <v>41973.957638888889</v>
      </c>
      <c r="M996" t="b">
        <v>0</v>
      </c>
      <c r="N996">
        <v>11</v>
      </c>
      <c r="O996" t="b">
        <v>0</v>
      </c>
      <c r="P996" t="s">
        <v>8273</v>
      </c>
      <c r="Q996">
        <f>ROUND(E996/D996*100,2)</f>
        <v>2.33</v>
      </c>
      <c r="R996" s="12">
        <f>IFERROR(ROUND(IFERROR(E996/N996,""),2),"No pledges")</f>
        <v>424.45</v>
      </c>
      <c r="S996" t="s">
        <v>8319</v>
      </c>
      <c r="T996" t="s">
        <v>8321</v>
      </c>
    </row>
    <row r="997" spans="1:20" ht="60" hidden="1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7">
        <f>(((K997/60)/60)/24)+DATE(1970,1,1)</f>
        <v>41947.940740740742</v>
      </c>
      <c r="K997">
        <v>1415140480</v>
      </c>
      <c r="L997" s="7">
        <f>(((I997/60)/60)/24)+DATE(1970,1,1)</f>
        <v>41972.666666666672</v>
      </c>
      <c r="M997" t="b">
        <v>0</v>
      </c>
      <c r="N997">
        <v>9</v>
      </c>
      <c r="O997" t="b">
        <v>0</v>
      </c>
      <c r="P997" t="s">
        <v>8273</v>
      </c>
      <c r="Q997">
        <f>ROUND(E997/D997*100,2)</f>
        <v>7.26</v>
      </c>
      <c r="R997" s="12">
        <f>IFERROR(ROUND(IFERROR(E997/N997,""),2),"No pledges")</f>
        <v>80.67</v>
      </c>
      <c r="S997" t="s">
        <v>8319</v>
      </c>
      <c r="T997" t="s">
        <v>8321</v>
      </c>
    </row>
    <row r="998" spans="1:20" ht="15" customHeight="1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7">
        <f>(((I998/60)/60)/24)+DATE(1970,1,1)</f>
        <v>41847.643750000003</v>
      </c>
      <c r="K998">
        <v>1403902060</v>
      </c>
      <c r="L998" s="7">
        <f>(((K998/60)/60)/24)+DATE(1970,1,1)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>ROUND(E998/D998*100,2)</f>
        <v>1.63</v>
      </c>
      <c r="R998" s="12">
        <f>IFERROR(ROUND(IFERROR(E998/N998,""),2),"No pledges")</f>
        <v>13</v>
      </c>
      <c r="S998" t="s">
        <v>8319</v>
      </c>
      <c r="T998" t="s">
        <v>8321</v>
      </c>
    </row>
    <row r="999" spans="1:20" ht="30" hidden="1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7">
        <f>(((K999/60)/60)/24)+DATE(1970,1,1)</f>
        <v>41941.10297453704</v>
      </c>
      <c r="K999">
        <v>1414549697</v>
      </c>
      <c r="L999" s="7">
        <f>(((I999/60)/60)/24)+DATE(1970,1,1)</f>
        <v>41971.144641203704</v>
      </c>
      <c r="M999" t="b">
        <v>0</v>
      </c>
      <c r="N999">
        <v>8</v>
      </c>
      <c r="O999" t="b">
        <v>0</v>
      </c>
      <c r="P999" t="s">
        <v>8273</v>
      </c>
      <c r="Q999">
        <f>ROUND(E999/D999*100,2)</f>
        <v>1.3</v>
      </c>
      <c r="R999" s="12">
        <f>IFERROR(ROUND(IFERROR(E999/N999,""),2),"No pledges")</f>
        <v>8.1300000000000008</v>
      </c>
      <c r="S999" t="s">
        <v>8319</v>
      </c>
      <c r="T999" t="s">
        <v>8321</v>
      </c>
    </row>
    <row r="1000" spans="1:20" ht="45" hidden="1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7">
        <f>(((K1000/60)/60)/24)+DATE(1970,1,1)</f>
        <v>42282.168993055559</v>
      </c>
      <c r="K1000">
        <v>1444017801</v>
      </c>
      <c r="L1000" s="7">
        <f>(((I1000/60)/60)/24)+DATE(1970,1,1)</f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>
        <f>ROUND(E1000/D1000*100,2)</f>
        <v>58.56</v>
      </c>
      <c r="R1000" s="12">
        <f>IFERROR(ROUND(IFERROR(E1000/N1000,""),2),"No pledges")</f>
        <v>153.43</v>
      </c>
      <c r="S1000" t="s">
        <v>8319</v>
      </c>
      <c r="T1000" t="s">
        <v>8321</v>
      </c>
    </row>
    <row r="1001" spans="1:20" ht="45" hidden="1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7">
        <f>(((K1001/60)/60)/24)+DATE(1970,1,1)</f>
        <v>41926.29965277778</v>
      </c>
      <c r="K1001">
        <v>1413270690</v>
      </c>
      <c r="L1001" s="7">
        <f>(((I1001/60)/60)/24)+DATE(1970,1,1)</f>
        <v>41956.334722222222</v>
      </c>
      <c r="M1001" t="b">
        <v>0</v>
      </c>
      <c r="N1001">
        <v>40</v>
      </c>
      <c r="O1001" t="b">
        <v>0</v>
      </c>
      <c r="P1001" t="s">
        <v>8273</v>
      </c>
      <c r="Q1001">
        <f>ROUND(E1001/D1001*100,2)</f>
        <v>7.79</v>
      </c>
      <c r="R1001" s="12">
        <f>IFERROR(ROUND(IFERROR(E1001/N1001,""),2),"No pledges")</f>
        <v>292.08</v>
      </c>
      <c r="S1001" t="s">
        <v>8319</v>
      </c>
      <c r="T1001" t="s">
        <v>8321</v>
      </c>
    </row>
    <row r="1002" spans="1:20" ht="45" hidden="1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7">
        <f>(((K1002/60)/60)/24)+DATE(1970,1,1)</f>
        <v>42749.059722222228</v>
      </c>
      <c r="K1002">
        <v>1484357160</v>
      </c>
      <c r="L1002" s="7">
        <f>(((I1002/60)/60)/24)+DATE(1970,1,1)</f>
        <v>42809.018055555556</v>
      </c>
      <c r="M1002" t="b">
        <v>0</v>
      </c>
      <c r="N1002">
        <v>6</v>
      </c>
      <c r="O1002" t="b">
        <v>0</v>
      </c>
      <c r="P1002" t="s">
        <v>8273</v>
      </c>
      <c r="Q1002">
        <f>ROUND(E1002/D1002*100,2)</f>
        <v>2.2200000000000002</v>
      </c>
      <c r="R1002" s="12">
        <f>IFERROR(ROUND(IFERROR(E1002/N1002,""),2),"No pledges")</f>
        <v>3304</v>
      </c>
      <c r="S1002" t="s">
        <v>8319</v>
      </c>
      <c r="T1002" t="s">
        <v>8321</v>
      </c>
    </row>
    <row r="1003" spans="1:20" ht="60" hidden="1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7">
        <f>(((K1003/60)/60)/24)+DATE(1970,1,1)</f>
        <v>42720.720057870371</v>
      </c>
      <c r="K1003">
        <v>1481908613</v>
      </c>
      <c r="L1003" s="7">
        <f>(((I1003/60)/60)/24)+DATE(1970,1,1)</f>
        <v>42765.720057870371</v>
      </c>
      <c r="M1003" t="b">
        <v>0</v>
      </c>
      <c r="N1003">
        <v>4</v>
      </c>
      <c r="O1003" t="b">
        <v>0</v>
      </c>
      <c r="P1003" t="s">
        <v>8273</v>
      </c>
      <c r="Q1003">
        <f>ROUND(E1003/D1003*100,2)</f>
        <v>104</v>
      </c>
      <c r="R1003" s="12">
        <f>IFERROR(ROUND(IFERROR(E1003/N1003,""),2),"No pledges")</f>
        <v>1300</v>
      </c>
      <c r="S1003" t="s">
        <v>8319</v>
      </c>
      <c r="T1003" t="s">
        <v>8321</v>
      </c>
    </row>
    <row r="1004" spans="1:20" ht="60" hidden="1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7">
        <f>(((K1004/60)/60)/24)+DATE(1970,1,1)</f>
        <v>42325.684189814812</v>
      </c>
      <c r="K1004">
        <v>1447777514</v>
      </c>
      <c r="L1004" s="7">
        <f>(((I1004/60)/60)/24)+DATE(1970,1,1)</f>
        <v>42355.249305555553</v>
      </c>
      <c r="M1004" t="b">
        <v>0</v>
      </c>
      <c r="N1004">
        <v>22</v>
      </c>
      <c r="O1004" t="b">
        <v>0</v>
      </c>
      <c r="P1004" t="s">
        <v>8273</v>
      </c>
      <c r="Q1004">
        <f>ROUND(E1004/D1004*100,2)</f>
        <v>29.6</v>
      </c>
      <c r="R1004" s="12">
        <f>IFERROR(ROUND(IFERROR(E1004/N1004,""),2),"No pledges")</f>
        <v>134.55000000000001</v>
      </c>
      <c r="S1004" t="s">
        <v>8319</v>
      </c>
      <c r="T1004" t="s">
        <v>8321</v>
      </c>
    </row>
    <row r="1005" spans="1:20" ht="45" hidden="1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7">
        <f>(((K1005/60)/60)/24)+DATE(1970,1,1)</f>
        <v>42780.709039351852</v>
      </c>
      <c r="K1005">
        <v>1487091661</v>
      </c>
      <c r="L1005" s="7">
        <f>(((I1005/60)/60)/24)+DATE(1970,1,1)</f>
        <v>42810.667372685188</v>
      </c>
      <c r="M1005" t="b">
        <v>0</v>
      </c>
      <c r="N1005">
        <v>15</v>
      </c>
      <c r="O1005" t="b">
        <v>0</v>
      </c>
      <c r="P1005" t="s">
        <v>8273</v>
      </c>
      <c r="Q1005">
        <f>ROUND(E1005/D1005*100,2)</f>
        <v>16.059999999999999</v>
      </c>
      <c r="R1005" s="12">
        <f>IFERROR(ROUND(IFERROR(E1005/N1005,""),2),"No pledges")</f>
        <v>214.07</v>
      </c>
      <c r="S1005" t="s">
        <v>8319</v>
      </c>
      <c r="T1005" t="s">
        <v>8321</v>
      </c>
    </row>
    <row r="1006" spans="1:20" ht="45" hidden="1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7">
        <f>(((K1006/60)/60)/24)+DATE(1970,1,1)</f>
        <v>42388.708645833336</v>
      </c>
      <c r="K1006">
        <v>1453222827</v>
      </c>
      <c r="L1006" s="7">
        <f>(((I1006/60)/60)/24)+DATE(1970,1,1)</f>
        <v>42418.708645833336</v>
      </c>
      <c r="M1006" t="b">
        <v>0</v>
      </c>
      <c r="N1006">
        <v>95</v>
      </c>
      <c r="O1006" t="b">
        <v>0</v>
      </c>
      <c r="P1006" t="s">
        <v>8273</v>
      </c>
      <c r="Q1006">
        <f>ROUND(E1006/D1006*100,2)</f>
        <v>82.21</v>
      </c>
      <c r="R1006" s="12">
        <f>IFERROR(ROUND(IFERROR(E1006/N1006,""),2),"No pledges")</f>
        <v>216.34</v>
      </c>
      <c r="S1006" t="s">
        <v>8319</v>
      </c>
      <c r="T1006" t="s">
        <v>8321</v>
      </c>
    </row>
    <row r="1007" spans="1:20" ht="45" hidden="1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7">
        <f>(((K1007/60)/60)/24)+DATE(1970,1,1)</f>
        <v>42276.624803240738</v>
      </c>
      <c r="K1007">
        <v>1443538783</v>
      </c>
      <c r="L1007" s="7">
        <f>(((I1007/60)/60)/24)+DATE(1970,1,1)</f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>
        <f>ROUND(E1007/D1007*100,2)</f>
        <v>75.05</v>
      </c>
      <c r="R1007" s="12">
        <f>IFERROR(ROUND(IFERROR(E1007/N1007,""),2),"No pledges")</f>
        <v>932.31</v>
      </c>
      <c r="S1007" t="s">
        <v>8319</v>
      </c>
      <c r="T1007" t="s">
        <v>8321</v>
      </c>
    </row>
    <row r="1008" spans="1:20" ht="15" customHeight="1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7">
        <f>(((I1008/60)/60)/24)+DATE(1970,1,1)</f>
        <v>41985.299305555556</v>
      </c>
      <c r="K1008">
        <v>1417654672</v>
      </c>
      <c r="L1008" s="7">
        <f>(((K1008/60)/60)/24)+DATE(1970,1,1)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>ROUND(E1008/D1008*100,2)</f>
        <v>5.85</v>
      </c>
      <c r="R1008" s="12">
        <f>IFERROR(ROUND(IFERROR(E1008/N1008,""),2),"No pledges")</f>
        <v>29.25</v>
      </c>
      <c r="S1008" t="s">
        <v>8319</v>
      </c>
      <c r="T1008" t="s">
        <v>8321</v>
      </c>
    </row>
    <row r="1009" spans="1:20" ht="45" hidden="1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7">
        <f>(((K1009/60)/60)/24)+DATE(1970,1,1)</f>
        <v>42676.583599537036</v>
      </c>
      <c r="K1009">
        <v>1478095223</v>
      </c>
      <c r="L1009" s="7">
        <f>(((I1009/60)/60)/24)+DATE(1970,1,1)</f>
        <v>42718.6252662037</v>
      </c>
      <c r="M1009" t="b">
        <v>0</v>
      </c>
      <c r="N1009">
        <v>76</v>
      </c>
      <c r="O1009" t="b">
        <v>0</v>
      </c>
      <c r="P1009" t="s">
        <v>8273</v>
      </c>
      <c r="Q1009">
        <f>ROUND(E1009/D1009*100,2)</f>
        <v>44.32</v>
      </c>
      <c r="R1009" s="12">
        <f>IFERROR(ROUND(IFERROR(E1009/N1009,""),2),"No pledges")</f>
        <v>174.95</v>
      </c>
      <c r="S1009" t="s">
        <v>8319</v>
      </c>
      <c r="T1009" t="s">
        <v>8321</v>
      </c>
    </row>
    <row r="1010" spans="1:20" ht="60" hidden="1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7">
        <f>(((K1010/60)/60)/24)+DATE(1970,1,1)</f>
        <v>42702.809201388889</v>
      </c>
      <c r="K1010">
        <v>1480361115</v>
      </c>
      <c r="L1010" s="7">
        <f>(((I1010/60)/60)/24)+DATE(1970,1,1)</f>
        <v>42732.809201388889</v>
      </c>
      <c r="M1010" t="b">
        <v>0</v>
      </c>
      <c r="N1010">
        <v>1</v>
      </c>
      <c r="O1010" t="b">
        <v>0</v>
      </c>
      <c r="P1010" t="s">
        <v>8273</v>
      </c>
      <c r="Q1010">
        <f>ROUND(E1010/D1010*100,2)</f>
        <v>0.27</v>
      </c>
      <c r="R1010" s="12">
        <f>IFERROR(ROUND(IFERROR(E1010/N1010,""),2),"No pledges")</f>
        <v>250</v>
      </c>
      <c r="S1010" t="s">
        <v>8319</v>
      </c>
      <c r="T1010" t="s">
        <v>8321</v>
      </c>
    </row>
    <row r="1011" spans="1:20" ht="60" hidden="1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7">
        <f>(((K1011/60)/60)/24)+DATE(1970,1,1)</f>
        <v>42510.604699074072</v>
      </c>
      <c r="K1011">
        <v>1463754646</v>
      </c>
      <c r="L1011" s="7">
        <f>(((I1011/60)/60)/24)+DATE(1970,1,1)</f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>
        <f>ROUND(E1011/D1011*100,2)</f>
        <v>13.13</v>
      </c>
      <c r="R1011" s="12">
        <f>IFERROR(ROUND(IFERROR(E1011/N1011,""),2),"No pledges")</f>
        <v>65</v>
      </c>
      <c r="S1011" t="s">
        <v>8319</v>
      </c>
      <c r="T1011" t="s">
        <v>8321</v>
      </c>
    </row>
    <row r="1012" spans="1:20" ht="60" hidden="1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7">
        <f>(((K1012/60)/60)/24)+DATE(1970,1,1)</f>
        <v>42561.829421296294</v>
      </c>
      <c r="K1012">
        <v>1468180462</v>
      </c>
      <c r="L1012" s="7">
        <f>(((I1012/60)/60)/24)+DATE(1970,1,1)</f>
        <v>42618.124305555553</v>
      </c>
      <c r="M1012" t="b">
        <v>0</v>
      </c>
      <c r="N1012">
        <v>4</v>
      </c>
      <c r="O1012" t="b">
        <v>0</v>
      </c>
      <c r="P1012" t="s">
        <v>8273</v>
      </c>
      <c r="Q1012">
        <f>ROUND(E1012/D1012*100,2)</f>
        <v>0.19</v>
      </c>
      <c r="R1012" s="12">
        <f>IFERROR(ROUND(IFERROR(E1012/N1012,""),2),"No pledges")</f>
        <v>55</v>
      </c>
      <c r="S1012" t="s">
        <v>8319</v>
      </c>
      <c r="T1012" t="s">
        <v>8321</v>
      </c>
    </row>
    <row r="1013" spans="1:20" ht="45" hidden="1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7">
        <f>(((K1013/60)/60)/24)+DATE(1970,1,1)</f>
        <v>41946.898090277777</v>
      </c>
      <c r="K1013">
        <v>1415050395</v>
      </c>
      <c r="L1013" s="7">
        <f>(((I1013/60)/60)/24)+DATE(1970,1,1)</f>
        <v>41991.898090277777</v>
      </c>
      <c r="M1013" t="b">
        <v>0</v>
      </c>
      <c r="N1013">
        <v>1</v>
      </c>
      <c r="O1013" t="b">
        <v>0</v>
      </c>
      <c r="P1013" t="s">
        <v>8273</v>
      </c>
      <c r="Q1013">
        <f>ROUND(E1013/D1013*100,2)</f>
        <v>0.38</v>
      </c>
      <c r="R1013" s="12">
        <f>IFERROR(ROUND(IFERROR(E1013/N1013,""),2),"No pledges")</f>
        <v>75</v>
      </c>
      <c r="S1013" t="s">
        <v>8319</v>
      </c>
      <c r="T1013" t="s">
        <v>8321</v>
      </c>
    </row>
    <row r="1014" spans="1:20" ht="60" hidden="1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7">
        <f>(((K1014/60)/60)/24)+DATE(1970,1,1)</f>
        <v>42714.440416666665</v>
      </c>
      <c r="K1014">
        <v>1481366052</v>
      </c>
      <c r="L1014" s="7">
        <f>(((I1014/60)/60)/24)+DATE(1970,1,1)</f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>
        <f>ROUND(E1014/D1014*100,2)</f>
        <v>21535.02</v>
      </c>
      <c r="R1014" s="12">
        <f>IFERROR(ROUND(IFERROR(E1014/N1014,""),2),"No pledges")</f>
        <v>1389.36</v>
      </c>
      <c r="S1014" t="s">
        <v>8319</v>
      </c>
      <c r="T1014" t="s">
        <v>8321</v>
      </c>
    </row>
    <row r="1015" spans="1:20" ht="60" hidden="1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7">
        <f>(((K1015/60)/60)/24)+DATE(1970,1,1)</f>
        <v>42339.833981481483</v>
      </c>
      <c r="K1015">
        <v>1449000056</v>
      </c>
      <c r="L1015" s="7">
        <f>(((I1015/60)/60)/24)+DATE(1970,1,1)</f>
        <v>42367.833333333328</v>
      </c>
      <c r="M1015" t="b">
        <v>0</v>
      </c>
      <c r="N1015">
        <v>90</v>
      </c>
      <c r="O1015" t="b">
        <v>0</v>
      </c>
      <c r="P1015" t="s">
        <v>8273</v>
      </c>
      <c r="Q1015">
        <f>ROUND(E1015/D1015*100,2)</f>
        <v>34.53</v>
      </c>
      <c r="R1015" s="12">
        <f>IFERROR(ROUND(IFERROR(E1015/N1015,""),2),"No pledges")</f>
        <v>95.91</v>
      </c>
      <c r="S1015" t="s">
        <v>8319</v>
      </c>
      <c r="T1015" t="s">
        <v>8321</v>
      </c>
    </row>
    <row r="1016" spans="1:20" ht="30" hidden="1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7">
        <f>(((K1016/60)/60)/24)+DATE(1970,1,1)</f>
        <v>41955.002488425926</v>
      </c>
      <c r="K1016">
        <v>1415750615</v>
      </c>
      <c r="L1016" s="7">
        <f>(((I1016/60)/60)/24)+DATE(1970,1,1)</f>
        <v>42005.002488425926</v>
      </c>
      <c r="M1016" t="b">
        <v>0</v>
      </c>
      <c r="N1016">
        <v>16</v>
      </c>
      <c r="O1016" t="b">
        <v>0</v>
      </c>
      <c r="P1016" t="s">
        <v>8273</v>
      </c>
      <c r="Q1016">
        <f>ROUND(E1016/D1016*100,2)</f>
        <v>30.6</v>
      </c>
      <c r="R1016" s="12">
        <f>IFERROR(ROUND(IFERROR(E1016/N1016,""),2),"No pledges")</f>
        <v>191.25</v>
      </c>
      <c r="S1016" t="s">
        <v>8319</v>
      </c>
      <c r="T1016" t="s">
        <v>8321</v>
      </c>
    </row>
    <row r="1017" spans="1:20" ht="45" hidden="1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7">
        <f>(((K1017/60)/60)/24)+DATE(1970,1,1)</f>
        <v>42303.878414351857</v>
      </c>
      <c r="K1017">
        <v>1445893495</v>
      </c>
      <c r="L1017" s="7">
        <f>(((I1017/60)/60)/24)+DATE(1970,1,1)</f>
        <v>42333.920081018514</v>
      </c>
      <c r="M1017" t="b">
        <v>0</v>
      </c>
      <c r="N1017">
        <v>6</v>
      </c>
      <c r="O1017" t="b">
        <v>0</v>
      </c>
      <c r="P1017" t="s">
        <v>8273</v>
      </c>
      <c r="Q1017">
        <f>ROUND(E1017/D1017*100,2)</f>
        <v>2.67</v>
      </c>
      <c r="R1017" s="12">
        <f>IFERROR(ROUND(IFERROR(E1017/N1017,""),2),"No pledges")</f>
        <v>40</v>
      </c>
      <c r="S1017" t="s">
        <v>8319</v>
      </c>
      <c r="T1017" t="s">
        <v>8321</v>
      </c>
    </row>
    <row r="1018" spans="1:20" ht="45" hidden="1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7">
        <f>(((K1018/60)/60)/24)+DATE(1970,1,1)</f>
        <v>42422.107129629629</v>
      </c>
      <c r="K1018">
        <v>1456108456</v>
      </c>
      <c r="L1018" s="7">
        <f>(((I1018/60)/60)/24)+DATE(1970,1,1)</f>
        <v>42467.065462962957</v>
      </c>
      <c r="M1018" t="b">
        <v>0</v>
      </c>
      <c r="N1018">
        <v>38</v>
      </c>
      <c r="O1018" t="b">
        <v>0</v>
      </c>
      <c r="P1018" t="s">
        <v>8273</v>
      </c>
      <c r="Q1018">
        <f>ROUND(E1018/D1018*100,2)</f>
        <v>2.84</v>
      </c>
      <c r="R1018" s="12">
        <f>IFERROR(ROUND(IFERROR(E1018/N1018,""),2),"No pledges")</f>
        <v>74.790000000000006</v>
      </c>
      <c r="S1018" t="s">
        <v>8319</v>
      </c>
      <c r="T1018" t="s">
        <v>8321</v>
      </c>
    </row>
    <row r="1019" spans="1:20" ht="60" hidden="1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7">
        <f>(((K1019/60)/60)/24)+DATE(1970,1,1)</f>
        <v>42289.675173611111</v>
      </c>
      <c r="K1019">
        <v>1444666335</v>
      </c>
      <c r="L1019" s="7">
        <f>(((I1019/60)/60)/24)+DATE(1970,1,1)</f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>
        <f>ROUND(E1019/D1019*100,2)</f>
        <v>22.88</v>
      </c>
      <c r="R1019" s="12">
        <f>IFERROR(ROUND(IFERROR(E1019/N1019,""),2),"No pledges")</f>
        <v>161.12</v>
      </c>
      <c r="S1019" t="s">
        <v>8319</v>
      </c>
      <c r="T1019" t="s">
        <v>8321</v>
      </c>
    </row>
    <row r="1020" spans="1:20" ht="45" hidden="1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7">
        <f>(((K1020/60)/60)/24)+DATE(1970,1,1)</f>
        <v>42535.492280092592</v>
      </c>
      <c r="K1020">
        <v>1465904933</v>
      </c>
      <c r="L1020" s="7">
        <f>(((I1020/60)/60)/24)+DATE(1970,1,1)</f>
        <v>42565.492280092592</v>
      </c>
      <c r="M1020" t="b">
        <v>0</v>
      </c>
      <c r="N1020">
        <v>7</v>
      </c>
      <c r="O1020" t="b">
        <v>0</v>
      </c>
      <c r="P1020" t="s">
        <v>8273</v>
      </c>
      <c r="Q1020">
        <f>ROUND(E1020/D1020*100,2)</f>
        <v>3.11</v>
      </c>
      <c r="R1020" s="12">
        <f>IFERROR(ROUND(IFERROR(E1020/N1020,""),2),"No pledges")</f>
        <v>88.71</v>
      </c>
      <c r="S1020" t="s">
        <v>8319</v>
      </c>
      <c r="T1020" t="s">
        <v>8321</v>
      </c>
    </row>
    <row r="1021" spans="1:20" ht="45" hidden="1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7">
        <f>(((K1021/60)/60)/24)+DATE(1970,1,1)</f>
        <v>42009.973946759259</v>
      </c>
      <c r="K1021">
        <v>1420500149</v>
      </c>
      <c r="L1021" s="7">
        <f>(((I1021/60)/60)/24)+DATE(1970,1,1)</f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>
        <f>ROUND(E1021/D1021*100,2)</f>
        <v>47.33</v>
      </c>
      <c r="R1021" s="12">
        <f>IFERROR(ROUND(IFERROR(E1021/N1021,""),2),"No pledges")</f>
        <v>53.25</v>
      </c>
      <c r="S1021" t="s">
        <v>8319</v>
      </c>
      <c r="T1021" t="s">
        <v>8321</v>
      </c>
    </row>
    <row r="1022" spans="1:20" ht="15" customHeight="1">
      <c r="A1022">
        <v>1020</v>
      </c>
      <c r="B1022" s="2" t="s">
        <v>1021</v>
      </c>
      <c r="C1022" s="2" t="s">
        <v>5130</v>
      </c>
      <c r="D1022">
        <v>2500</v>
      </c>
      <c r="E1022">
        <v>3120</v>
      </c>
      <c r="F1022" t="s">
        <v>8219</v>
      </c>
      <c r="G1022" t="s">
        <v>8224</v>
      </c>
      <c r="H1022" t="s">
        <v>8246</v>
      </c>
      <c r="I1022">
        <v>1445722140</v>
      </c>
      <c r="J1022" s="7">
        <f t="shared" ref="J1022:J1041" si="88">(((I1022/60)/60)/24)+DATE(1970,1,1)</f>
        <v>42301.895138888889</v>
      </c>
      <c r="K1022">
        <v>1443016697</v>
      </c>
      <c r="L1022" s="7">
        <f t="shared" ref="L1022:L1041" si="89">(((K1022/60)/60)/24)+DATE(1970,1,1)</f>
        <v>42270.582141203704</v>
      </c>
      <c r="M1022" t="b">
        <v>1</v>
      </c>
      <c r="N1022">
        <v>84</v>
      </c>
      <c r="O1022" t="b">
        <v>1</v>
      </c>
      <c r="P1022" t="s">
        <v>8271</v>
      </c>
      <c r="Q1022">
        <f>ROUND(E1022/D1022*100,2)</f>
        <v>124.8</v>
      </c>
      <c r="R1022" s="12">
        <f>IFERROR(ROUND(IFERROR(E1022/N1022,""),2),"No pledges")</f>
        <v>37.14</v>
      </c>
      <c r="S1022" t="s">
        <v>8317</v>
      </c>
      <c r="T1022" t="s">
        <v>8318</v>
      </c>
    </row>
    <row r="1023" spans="1:20" ht="15" customHeight="1">
      <c r="A1023">
        <v>1021</v>
      </c>
      <c r="B1023" s="2" t="s">
        <v>1022</v>
      </c>
      <c r="C1023" s="2" t="s">
        <v>5131</v>
      </c>
      <c r="D1023">
        <v>3500</v>
      </c>
      <c r="E1023">
        <v>3981.5</v>
      </c>
      <c r="F1023" t="s">
        <v>8219</v>
      </c>
      <c r="G1023" t="s">
        <v>8224</v>
      </c>
      <c r="H1023" t="s">
        <v>8246</v>
      </c>
      <c r="I1023">
        <v>1268723160</v>
      </c>
      <c r="J1023" s="7">
        <f t="shared" si="88"/>
        <v>40253.29583333333</v>
      </c>
      <c r="K1023">
        <v>1265269559</v>
      </c>
      <c r="L1023" s="7">
        <f t="shared" si="89"/>
        <v>40213.323599537034</v>
      </c>
      <c r="M1023" t="b">
        <v>1</v>
      </c>
      <c r="N1023">
        <v>84</v>
      </c>
      <c r="O1023" t="b">
        <v>1</v>
      </c>
      <c r="P1023" t="s">
        <v>8269</v>
      </c>
      <c r="Q1023">
        <f>ROUND(E1023/D1023*100,2)</f>
        <v>113.76</v>
      </c>
      <c r="R1023" s="12">
        <f>IFERROR(ROUND(IFERROR(E1023/N1023,""),2),"No pledges")</f>
        <v>47.4</v>
      </c>
      <c r="S1023" t="s">
        <v>8310</v>
      </c>
      <c r="T1023" t="s">
        <v>8315</v>
      </c>
    </row>
    <row r="1024" spans="1:20" ht="15" customHeight="1">
      <c r="A1024">
        <v>1022</v>
      </c>
      <c r="B1024" s="2" t="s">
        <v>1023</v>
      </c>
      <c r="C1024" s="2" t="s">
        <v>5132</v>
      </c>
      <c r="D1024">
        <v>2000</v>
      </c>
      <c r="E1024">
        <v>2204</v>
      </c>
      <c r="F1024" t="s">
        <v>8219</v>
      </c>
      <c r="G1024" t="s">
        <v>8225</v>
      </c>
      <c r="H1024" t="s">
        <v>8247</v>
      </c>
      <c r="I1024">
        <v>1408039860</v>
      </c>
      <c r="J1024" s="7">
        <f t="shared" si="88"/>
        <v>41865.757638888892</v>
      </c>
      <c r="K1024">
        <v>1405248503</v>
      </c>
      <c r="L1024" s="7">
        <f t="shared" si="89"/>
        <v>41833.450266203705</v>
      </c>
      <c r="M1024" t="b">
        <v>0</v>
      </c>
      <c r="N1024">
        <v>83</v>
      </c>
      <c r="O1024" t="b">
        <v>1</v>
      </c>
      <c r="P1024" t="s">
        <v>8292</v>
      </c>
      <c r="Q1024">
        <f>ROUND(E1024/D1024*100,2)</f>
        <v>110.2</v>
      </c>
      <c r="R1024" s="12">
        <f>IFERROR(ROUND(IFERROR(E1024/N1024,""),2),"No pledges")</f>
        <v>26.55</v>
      </c>
      <c r="S1024" t="s">
        <v>8325</v>
      </c>
      <c r="T1024" t="s">
        <v>8346</v>
      </c>
    </row>
    <row r="1025" spans="1:20" ht="15" customHeight="1">
      <c r="A1025">
        <v>1023</v>
      </c>
      <c r="B1025" s="2" t="s">
        <v>1024</v>
      </c>
      <c r="C1025" s="2" t="s">
        <v>5133</v>
      </c>
      <c r="D1025">
        <v>2000</v>
      </c>
      <c r="E1025">
        <v>2569</v>
      </c>
      <c r="F1025" t="s">
        <v>8219</v>
      </c>
      <c r="G1025" t="s">
        <v>8225</v>
      </c>
      <c r="H1025" t="s">
        <v>8247</v>
      </c>
      <c r="I1025">
        <v>1471428340</v>
      </c>
      <c r="J1025" s="7">
        <f t="shared" si="88"/>
        <v>42599.420601851853</v>
      </c>
      <c r="K1025">
        <v>1469009140</v>
      </c>
      <c r="L1025" s="7">
        <f t="shared" si="89"/>
        <v>42571.420601851853</v>
      </c>
      <c r="M1025" t="b">
        <v>0</v>
      </c>
      <c r="N1025">
        <v>83</v>
      </c>
      <c r="O1025" t="b">
        <v>1</v>
      </c>
      <c r="P1025" t="s">
        <v>8271</v>
      </c>
      <c r="Q1025">
        <f>ROUND(E1025/D1025*100,2)</f>
        <v>128.44999999999999</v>
      </c>
      <c r="R1025" s="12">
        <f>IFERROR(ROUND(IFERROR(E1025/N1025,""),2),"No pledges")</f>
        <v>30.95</v>
      </c>
      <c r="S1025" t="s">
        <v>8317</v>
      </c>
      <c r="T1025" t="s">
        <v>8318</v>
      </c>
    </row>
    <row r="1026" spans="1:20" ht="15" customHeight="1">
      <c r="A1026">
        <v>1024</v>
      </c>
      <c r="B1026" s="2" t="s">
        <v>1025</v>
      </c>
      <c r="C1026" s="2" t="s">
        <v>5134</v>
      </c>
      <c r="D1026">
        <v>2500</v>
      </c>
      <c r="E1026">
        <v>3226</v>
      </c>
      <c r="F1026" t="s">
        <v>8219</v>
      </c>
      <c r="G1026" t="s">
        <v>8224</v>
      </c>
      <c r="H1026" t="s">
        <v>8246</v>
      </c>
      <c r="I1026">
        <v>1448586000</v>
      </c>
      <c r="J1026" s="7">
        <f t="shared" si="88"/>
        <v>42335.041666666672</v>
      </c>
      <c r="K1026">
        <v>1447195695</v>
      </c>
      <c r="L1026" s="7">
        <f t="shared" si="89"/>
        <v>42318.950173611112</v>
      </c>
      <c r="M1026" t="b">
        <v>0</v>
      </c>
      <c r="N1026">
        <v>83</v>
      </c>
      <c r="O1026" t="b">
        <v>1</v>
      </c>
      <c r="P1026" t="s">
        <v>8285</v>
      </c>
      <c r="Q1026">
        <f>ROUND(E1026/D1026*100,2)</f>
        <v>129.04</v>
      </c>
      <c r="R1026" s="12">
        <f>IFERROR(ROUND(IFERROR(E1026/N1026,""),2),"No pledges")</f>
        <v>38.869999999999997</v>
      </c>
      <c r="S1026" t="s">
        <v>8338</v>
      </c>
      <c r="T1026" t="s">
        <v>8339</v>
      </c>
    </row>
    <row r="1027" spans="1:20" ht="15" customHeight="1">
      <c r="A1027">
        <v>1025</v>
      </c>
      <c r="B1027" s="2" t="s">
        <v>1026</v>
      </c>
      <c r="C1027" s="2" t="s">
        <v>5135</v>
      </c>
      <c r="D1027">
        <v>3000</v>
      </c>
      <c r="E1027">
        <v>3353</v>
      </c>
      <c r="F1027" t="s">
        <v>8219</v>
      </c>
      <c r="G1027" t="s">
        <v>8229</v>
      </c>
      <c r="H1027" t="s">
        <v>8251</v>
      </c>
      <c r="I1027">
        <v>1453765920</v>
      </c>
      <c r="J1027" s="7">
        <f t="shared" si="88"/>
        <v>42394.994444444441</v>
      </c>
      <c r="K1027">
        <v>1451655808</v>
      </c>
      <c r="L1027" s="7">
        <f t="shared" si="89"/>
        <v>42370.571851851855</v>
      </c>
      <c r="M1027" t="b">
        <v>0</v>
      </c>
      <c r="N1027">
        <v>83</v>
      </c>
      <c r="O1027" t="b">
        <v>1</v>
      </c>
      <c r="P1027" t="s">
        <v>8269</v>
      </c>
      <c r="Q1027">
        <f>ROUND(E1027/D1027*100,2)</f>
        <v>111.77</v>
      </c>
      <c r="R1027" s="12">
        <f>IFERROR(ROUND(IFERROR(E1027/N1027,""),2),"No pledges")</f>
        <v>40.4</v>
      </c>
      <c r="S1027" t="s">
        <v>8310</v>
      </c>
      <c r="T1027" t="s">
        <v>8315</v>
      </c>
    </row>
    <row r="1028" spans="1:20" ht="15" customHeight="1">
      <c r="A1028">
        <v>1026</v>
      </c>
      <c r="B1028" s="2" t="s">
        <v>1027</v>
      </c>
      <c r="C1028" s="2" t="s">
        <v>5136</v>
      </c>
      <c r="D1028">
        <v>2500</v>
      </c>
      <c r="E1028">
        <v>3499</v>
      </c>
      <c r="F1028" t="s">
        <v>8219</v>
      </c>
      <c r="G1028" t="s">
        <v>8224</v>
      </c>
      <c r="H1028" t="s">
        <v>8246</v>
      </c>
      <c r="I1028">
        <v>1410904413</v>
      </c>
      <c r="J1028" s="7">
        <f t="shared" si="88"/>
        <v>41898.912187499998</v>
      </c>
      <c r="K1028">
        <v>1409090013</v>
      </c>
      <c r="L1028" s="7">
        <f t="shared" si="89"/>
        <v>41877.912187499998</v>
      </c>
      <c r="M1028" t="b">
        <v>0</v>
      </c>
      <c r="N1028">
        <v>82</v>
      </c>
      <c r="O1028" t="b">
        <v>1</v>
      </c>
      <c r="P1028" t="s">
        <v>8273</v>
      </c>
      <c r="Q1028">
        <f>ROUND(E1028/D1028*100,2)</f>
        <v>139.96</v>
      </c>
      <c r="R1028" s="12">
        <f>IFERROR(ROUND(IFERROR(E1028/N1028,""),2),"No pledges")</f>
        <v>42.67</v>
      </c>
      <c r="S1028" t="s">
        <v>8319</v>
      </c>
      <c r="T1028" t="s">
        <v>8321</v>
      </c>
    </row>
    <row r="1029" spans="1:20" ht="15" customHeight="1">
      <c r="A1029">
        <v>1027</v>
      </c>
      <c r="B1029" s="2" t="s">
        <v>1028</v>
      </c>
      <c r="C1029" s="2" t="s">
        <v>5137</v>
      </c>
      <c r="D1029">
        <v>3000</v>
      </c>
      <c r="E1029">
        <v>4124</v>
      </c>
      <c r="F1029" t="s">
        <v>8219</v>
      </c>
      <c r="G1029" t="s">
        <v>8224</v>
      </c>
      <c r="H1029" t="s">
        <v>8246</v>
      </c>
      <c r="I1029">
        <v>1338601346</v>
      </c>
      <c r="J1029" s="7">
        <f t="shared" si="88"/>
        <v>41062.071134259262</v>
      </c>
      <c r="K1029">
        <v>1336009346</v>
      </c>
      <c r="L1029" s="7">
        <f t="shared" si="89"/>
        <v>41032.071134259262</v>
      </c>
      <c r="M1029" t="b">
        <v>1</v>
      </c>
      <c r="N1029">
        <v>82</v>
      </c>
      <c r="O1029" t="b">
        <v>1</v>
      </c>
      <c r="P1029" t="s">
        <v>8269</v>
      </c>
      <c r="Q1029">
        <f>ROUND(E1029/D1029*100,2)</f>
        <v>137.47</v>
      </c>
      <c r="R1029" s="12">
        <f>IFERROR(ROUND(IFERROR(E1029/N1029,""),2),"No pledges")</f>
        <v>50.29</v>
      </c>
      <c r="S1029" t="s">
        <v>8310</v>
      </c>
      <c r="T1029" t="s">
        <v>8315</v>
      </c>
    </row>
    <row r="1030" spans="1:20" ht="15" customHeight="1">
      <c r="A1030">
        <v>1028</v>
      </c>
      <c r="B1030" s="2" t="s">
        <v>1029</v>
      </c>
      <c r="C1030" s="2" t="s">
        <v>5138</v>
      </c>
      <c r="D1030">
        <v>3400</v>
      </c>
      <c r="E1030">
        <v>4313</v>
      </c>
      <c r="F1030" t="s">
        <v>8219</v>
      </c>
      <c r="G1030" t="s">
        <v>8224</v>
      </c>
      <c r="H1030" t="s">
        <v>8246</v>
      </c>
      <c r="I1030">
        <v>1394521140</v>
      </c>
      <c r="J1030" s="7">
        <f t="shared" si="88"/>
        <v>41709.290972222225</v>
      </c>
      <c r="K1030">
        <v>1392169298</v>
      </c>
      <c r="L1030" s="7">
        <f t="shared" si="89"/>
        <v>41682.0705787037</v>
      </c>
      <c r="M1030" t="b">
        <v>0</v>
      </c>
      <c r="N1030">
        <v>82</v>
      </c>
      <c r="O1030" t="b">
        <v>1</v>
      </c>
      <c r="P1030" t="s">
        <v>8292</v>
      </c>
      <c r="Q1030">
        <f>ROUND(E1030/D1030*100,2)</f>
        <v>126.85</v>
      </c>
      <c r="R1030" s="12">
        <f>IFERROR(ROUND(IFERROR(E1030/N1030,""),2),"No pledges")</f>
        <v>52.6</v>
      </c>
      <c r="S1030" t="s">
        <v>8325</v>
      </c>
      <c r="T1030" t="s">
        <v>8346</v>
      </c>
    </row>
    <row r="1031" spans="1:20" ht="15" customHeight="1">
      <c r="A1031">
        <v>1029</v>
      </c>
      <c r="B1031" s="2" t="s">
        <v>1030</v>
      </c>
      <c r="C1031" s="2" t="s">
        <v>5139</v>
      </c>
      <c r="D1031">
        <v>3500</v>
      </c>
      <c r="E1031">
        <v>3916</v>
      </c>
      <c r="F1031" t="s">
        <v>8219</v>
      </c>
      <c r="G1031" t="s">
        <v>8224</v>
      </c>
      <c r="H1031" t="s">
        <v>8246</v>
      </c>
      <c r="I1031">
        <v>1484430481</v>
      </c>
      <c r="J1031" s="7">
        <f t="shared" si="88"/>
        <v>42749.90834490741</v>
      </c>
      <c r="K1031">
        <v>1481838481</v>
      </c>
      <c r="L1031" s="7">
        <f t="shared" si="89"/>
        <v>42719.90834490741</v>
      </c>
      <c r="M1031" t="b">
        <v>0</v>
      </c>
      <c r="N1031">
        <v>82</v>
      </c>
      <c r="O1031" t="b">
        <v>1</v>
      </c>
      <c r="P1031" t="s">
        <v>8276</v>
      </c>
      <c r="Q1031">
        <f>ROUND(E1031/D1031*100,2)</f>
        <v>111.89</v>
      </c>
      <c r="R1031" s="12">
        <f>IFERROR(ROUND(IFERROR(E1031/N1031,""),2),"No pledges")</f>
        <v>47.76</v>
      </c>
      <c r="S1031" t="s">
        <v>8325</v>
      </c>
      <c r="T1031" t="s">
        <v>8326</v>
      </c>
    </row>
    <row r="1032" spans="1:20" ht="15" customHeight="1">
      <c r="A1032">
        <v>1030</v>
      </c>
      <c r="B1032" s="2" t="s">
        <v>1031</v>
      </c>
      <c r="C1032" s="2" t="s">
        <v>5140</v>
      </c>
      <c r="D1032">
        <v>1500</v>
      </c>
      <c r="E1032">
        <v>2598</v>
      </c>
      <c r="F1032" t="s">
        <v>8219</v>
      </c>
      <c r="G1032" t="s">
        <v>8224</v>
      </c>
      <c r="H1032" t="s">
        <v>8246</v>
      </c>
      <c r="I1032">
        <v>1343943420</v>
      </c>
      <c r="J1032" s="7">
        <f t="shared" si="88"/>
        <v>41123.900694444441</v>
      </c>
      <c r="K1032">
        <v>1341524220</v>
      </c>
      <c r="L1032" s="7">
        <f t="shared" si="89"/>
        <v>41095.900694444441</v>
      </c>
      <c r="M1032" t="b">
        <v>0</v>
      </c>
      <c r="N1032">
        <v>81</v>
      </c>
      <c r="O1032" t="b">
        <v>1</v>
      </c>
      <c r="P1032" t="s">
        <v>8274</v>
      </c>
      <c r="Q1032">
        <f>ROUND(E1032/D1032*100,2)</f>
        <v>173.2</v>
      </c>
      <c r="R1032" s="12">
        <f>IFERROR(ROUND(IFERROR(E1032/N1032,""),2),"No pledges")</f>
        <v>32.07</v>
      </c>
      <c r="S1032" t="s">
        <v>8322</v>
      </c>
      <c r="T1032" t="s">
        <v>8323</v>
      </c>
    </row>
    <row r="1033" spans="1:20" ht="15" customHeight="1">
      <c r="A1033">
        <v>1031</v>
      </c>
      <c r="B1033" s="2" t="s">
        <v>1032</v>
      </c>
      <c r="C1033" s="2" t="s">
        <v>5141</v>
      </c>
      <c r="D1033">
        <v>1500</v>
      </c>
      <c r="E1033">
        <v>1877</v>
      </c>
      <c r="F1033" t="s">
        <v>8219</v>
      </c>
      <c r="G1033" t="s">
        <v>8224</v>
      </c>
      <c r="H1033" t="s">
        <v>8246</v>
      </c>
      <c r="I1033">
        <v>1356724263</v>
      </c>
      <c r="J1033" s="7">
        <f t="shared" si="88"/>
        <v>41271.827118055553</v>
      </c>
      <c r="K1033">
        <v>1354909863</v>
      </c>
      <c r="L1033" s="7">
        <f t="shared" si="89"/>
        <v>41250.827118055553</v>
      </c>
      <c r="M1033" t="b">
        <v>1</v>
      </c>
      <c r="N1033">
        <v>81</v>
      </c>
      <c r="O1033" t="b">
        <v>1</v>
      </c>
      <c r="P1033" t="s">
        <v>8288</v>
      </c>
      <c r="Q1033">
        <f>ROUND(E1033/D1033*100,2)</f>
        <v>125.13</v>
      </c>
      <c r="R1033" s="12">
        <f>IFERROR(ROUND(IFERROR(E1033/N1033,""),2),"No pledges")</f>
        <v>23.17</v>
      </c>
      <c r="S1033" t="s">
        <v>8322</v>
      </c>
      <c r="T1033" t="s">
        <v>8342</v>
      </c>
    </row>
    <row r="1034" spans="1:20" ht="15" customHeight="1">
      <c r="A1034">
        <v>1032</v>
      </c>
      <c r="B1034" s="2" t="s">
        <v>1033</v>
      </c>
      <c r="C1034" s="2" t="s">
        <v>5142</v>
      </c>
      <c r="D1034">
        <v>2000</v>
      </c>
      <c r="E1034">
        <v>3158</v>
      </c>
      <c r="F1034" t="s">
        <v>8219</v>
      </c>
      <c r="G1034" t="s">
        <v>8226</v>
      </c>
      <c r="H1034" t="s">
        <v>8248</v>
      </c>
      <c r="I1034">
        <v>1467280800</v>
      </c>
      <c r="J1034" s="7">
        <f t="shared" si="88"/>
        <v>42551.416666666672</v>
      </c>
      <c r="K1034">
        <v>1464921112</v>
      </c>
      <c r="L1034" s="7">
        <f t="shared" si="89"/>
        <v>42524.105462962965</v>
      </c>
      <c r="M1034" t="b">
        <v>0</v>
      </c>
      <c r="N1034">
        <v>81</v>
      </c>
      <c r="O1034" t="b">
        <v>1</v>
      </c>
      <c r="P1034" t="s">
        <v>8301</v>
      </c>
      <c r="Q1034">
        <f>ROUND(E1034/D1034*100,2)</f>
        <v>157.9</v>
      </c>
      <c r="R1034" s="12">
        <f>IFERROR(ROUND(IFERROR(E1034/N1034,""),2),"No pledges")</f>
        <v>38.99</v>
      </c>
      <c r="S1034" t="s">
        <v>8319</v>
      </c>
      <c r="T1034" t="s">
        <v>8355</v>
      </c>
    </row>
    <row r="1035" spans="1:20" ht="15" customHeight="1">
      <c r="A1035">
        <v>1033</v>
      </c>
      <c r="B1035" s="2" t="s">
        <v>1034</v>
      </c>
      <c r="C1035" s="2" t="s">
        <v>5143</v>
      </c>
      <c r="D1035">
        <v>2500</v>
      </c>
      <c r="E1035">
        <v>2618</v>
      </c>
      <c r="F1035" t="s">
        <v>8219</v>
      </c>
      <c r="G1035" t="s">
        <v>8224</v>
      </c>
      <c r="H1035" t="s">
        <v>8246</v>
      </c>
      <c r="I1035">
        <v>1278799200</v>
      </c>
      <c r="J1035" s="7">
        <f t="shared" si="88"/>
        <v>40369.916666666664</v>
      </c>
      <c r="K1035">
        <v>1273647255</v>
      </c>
      <c r="L1035" s="7">
        <f t="shared" si="89"/>
        <v>40310.287673611114</v>
      </c>
      <c r="M1035" t="b">
        <v>0</v>
      </c>
      <c r="N1035">
        <v>81</v>
      </c>
      <c r="O1035" t="b">
        <v>1</v>
      </c>
      <c r="P1035" t="s">
        <v>8279</v>
      </c>
      <c r="Q1035">
        <f>ROUND(E1035/D1035*100,2)</f>
        <v>104.72</v>
      </c>
      <c r="R1035" s="12">
        <f>IFERROR(ROUND(IFERROR(E1035/N1035,""),2),"No pledges")</f>
        <v>32.32</v>
      </c>
      <c r="S1035" t="s">
        <v>8325</v>
      </c>
      <c r="T1035" t="s">
        <v>8329</v>
      </c>
    </row>
    <row r="1036" spans="1:20" ht="15" customHeight="1">
      <c r="A1036">
        <v>1034</v>
      </c>
      <c r="B1036" s="2" t="s">
        <v>1035</v>
      </c>
      <c r="C1036" s="2" t="s">
        <v>5144</v>
      </c>
      <c r="D1036">
        <v>3350</v>
      </c>
      <c r="E1036">
        <v>3380</v>
      </c>
      <c r="F1036" t="s">
        <v>8219</v>
      </c>
      <c r="G1036" t="s">
        <v>8224</v>
      </c>
      <c r="H1036" t="s">
        <v>8246</v>
      </c>
      <c r="I1036">
        <v>1341964080</v>
      </c>
      <c r="J1036" s="7">
        <f t="shared" si="88"/>
        <v>41100.991666666669</v>
      </c>
      <c r="K1036">
        <v>1339109212</v>
      </c>
      <c r="L1036" s="7">
        <f t="shared" si="89"/>
        <v>41067.949212962965</v>
      </c>
      <c r="M1036" t="b">
        <v>0</v>
      </c>
      <c r="N1036">
        <v>81</v>
      </c>
      <c r="O1036" t="b">
        <v>1</v>
      </c>
      <c r="P1036" t="s">
        <v>8279</v>
      </c>
      <c r="Q1036">
        <f>ROUND(E1036/D1036*100,2)</f>
        <v>100.9</v>
      </c>
      <c r="R1036" s="12">
        <f>IFERROR(ROUND(IFERROR(E1036/N1036,""),2),"No pledges")</f>
        <v>41.73</v>
      </c>
      <c r="S1036" t="s">
        <v>8325</v>
      </c>
      <c r="T1036" t="s">
        <v>8329</v>
      </c>
    </row>
    <row r="1037" spans="1:20" ht="15" customHeight="1">
      <c r="A1037">
        <v>1035</v>
      </c>
      <c r="B1037" s="2" t="s">
        <v>1036</v>
      </c>
      <c r="C1037" s="2" t="s">
        <v>5145</v>
      </c>
      <c r="D1037">
        <v>3800</v>
      </c>
      <c r="E1037">
        <v>3822.33</v>
      </c>
      <c r="F1037" t="s">
        <v>8219</v>
      </c>
      <c r="G1037" t="s">
        <v>8224</v>
      </c>
      <c r="H1037" t="s">
        <v>8246</v>
      </c>
      <c r="I1037">
        <v>1400862355</v>
      </c>
      <c r="J1037" s="7">
        <f t="shared" si="88"/>
        <v>41782.684664351851</v>
      </c>
      <c r="K1037">
        <v>1396974355</v>
      </c>
      <c r="L1037" s="7">
        <f t="shared" si="89"/>
        <v>41737.684664351851</v>
      </c>
      <c r="M1037" t="b">
        <v>0</v>
      </c>
      <c r="N1037">
        <v>81</v>
      </c>
      <c r="O1037" t="b">
        <v>1</v>
      </c>
      <c r="P1037" t="s">
        <v>8292</v>
      </c>
      <c r="Q1037">
        <f>ROUND(E1037/D1037*100,2)</f>
        <v>100.59</v>
      </c>
      <c r="R1037" s="12">
        <f>IFERROR(ROUND(IFERROR(E1037/N1037,""),2),"No pledges")</f>
        <v>47.19</v>
      </c>
      <c r="S1037" t="s">
        <v>8325</v>
      </c>
      <c r="T1037" t="s">
        <v>8346</v>
      </c>
    </row>
    <row r="1038" spans="1:20" ht="15" customHeight="1">
      <c r="A1038">
        <v>1036</v>
      </c>
      <c r="B1038" s="2" t="s">
        <v>1037</v>
      </c>
      <c r="C1038" s="2" t="s">
        <v>5146</v>
      </c>
      <c r="D1038">
        <v>4000</v>
      </c>
      <c r="E1038">
        <v>4289.99</v>
      </c>
      <c r="F1038" t="s">
        <v>8219</v>
      </c>
      <c r="G1038" t="s">
        <v>8225</v>
      </c>
      <c r="H1038" t="s">
        <v>8247</v>
      </c>
      <c r="I1038">
        <v>1440068400</v>
      </c>
      <c r="J1038" s="7">
        <f t="shared" si="88"/>
        <v>42236.458333333328</v>
      </c>
      <c r="K1038">
        <v>1438459303</v>
      </c>
      <c r="L1038" s="7">
        <f t="shared" si="89"/>
        <v>42217.834525462968</v>
      </c>
      <c r="M1038" t="b">
        <v>0</v>
      </c>
      <c r="N1038">
        <v>81</v>
      </c>
      <c r="O1038" t="b">
        <v>1</v>
      </c>
      <c r="P1038" t="s">
        <v>8300</v>
      </c>
      <c r="Q1038">
        <f>ROUND(E1038/D1038*100,2)</f>
        <v>107.25</v>
      </c>
      <c r="R1038" s="12">
        <f>IFERROR(ROUND(IFERROR(E1038/N1038,""),2),"No pledges")</f>
        <v>52.96</v>
      </c>
      <c r="S1038" t="s">
        <v>8325</v>
      </c>
      <c r="T1038" t="s">
        <v>8354</v>
      </c>
    </row>
    <row r="1039" spans="1:20" ht="15" customHeight="1">
      <c r="A1039">
        <v>1037</v>
      </c>
      <c r="B1039" s="2" t="s">
        <v>1038</v>
      </c>
      <c r="C1039" s="2" t="s">
        <v>5147</v>
      </c>
      <c r="D1039">
        <v>4999</v>
      </c>
      <c r="E1039">
        <v>5604</v>
      </c>
      <c r="F1039" t="s">
        <v>8219</v>
      </c>
      <c r="G1039" t="s">
        <v>8224</v>
      </c>
      <c r="H1039" t="s">
        <v>8246</v>
      </c>
      <c r="I1039">
        <v>1488258000</v>
      </c>
      <c r="J1039" s="7">
        <f t="shared" si="88"/>
        <v>42794.208333333328</v>
      </c>
      <c r="K1039">
        <v>1485556626</v>
      </c>
      <c r="L1039" s="7">
        <f t="shared" si="89"/>
        <v>42762.942430555559</v>
      </c>
      <c r="M1039" t="b">
        <v>0</v>
      </c>
      <c r="N1039">
        <v>81</v>
      </c>
      <c r="O1039" t="b">
        <v>1</v>
      </c>
      <c r="P1039" t="s">
        <v>8271</v>
      </c>
      <c r="Q1039">
        <f>ROUND(E1039/D1039*100,2)</f>
        <v>112.1</v>
      </c>
      <c r="R1039" s="12">
        <f>IFERROR(ROUND(IFERROR(E1039/N1039,""),2),"No pledges")</f>
        <v>69.19</v>
      </c>
      <c r="S1039" t="s">
        <v>8317</v>
      </c>
      <c r="T1039" t="s">
        <v>8318</v>
      </c>
    </row>
    <row r="1040" spans="1:20" ht="15" customHeight="1">
      <c r="A1040">
        <v>1038</v>
      </c>
      <c r="B1040" s="2" t="s">
        <v>1039</v>
      </c>
      <c r="C1040" s="2" t="s">
        <v>5148</v>
      </c>
      <c r="D1040">
        <v>1000</v>
      </c>
      <c r="E1040">
        <v>2929</v>
      </c>
      <c r="F1040" t="s">
        <v>8219</v>
      </c>
      <c r="G1040" t="s">
        <v>8224</v>
      </c>
      <c r="H1040" t="s">
        <v>8246</v>
      </c>
      <c r="I1040">
        <v>1363806333</v>
      </c>
      <c r="J1040" s="7">
        <f t="shared" si="88"/>
        <v>41353.795520833337</v>
      </c>
      <c r="K1040">
        <v>1362081933</v>
      </c>
      <c r="L1040" s="7">
        <f t="shared" si="89"/>
        <v>41333.837187500001</v>
      </c>
      <c r="M1040" t="b">
        <v>1</v>
      </c>
      <c r="N1040">
        <v>80</v>
      </c>
      <c r="O1040" t="b">
        <v>1</v>
      </c>
      <c r="P1040" t="s">
        <v>8269</v>
      </c>
      <c r="Q1040">
        <f>ROUND(E1040/D1040*100,2)</f>
        <v>292.89999999999998</v>
      </c>
      <c r="R1040" s="12">
        <f>IFERROR(ROUND(IFERROR(E1040/N1040,""),2),"No pledges")</f>
        <v>36.61</v>
      </c>
      <c r="S1040" t="s">
        <v>8310</v>
      </c>
      <c r="T1040" t="s">
        <v>8315</v>
      </c>
    </row>
    <row r="1041" spans="1:20" ht="15" customHeight="1">
      <c r="A1041">
        <v>1039</v>
      </c>
      <c r="B1041" s="2" t="s">
        <v>1040</v>
      </c>
      <c r="C1041" s="2" t="s">
        <v>5149</v>
      </c>
      <c r="D1041">
        <v>3000</v>
      </c>
      <c r="E1041">
        <v>4150</v>
      </c>
      <c r="F1041" t="s">
        <v>8219</v>
      </c>
      <c r="G1041" t="s">
        <v>8225</v>
      </c>
      <c r="H1041" t="s">
        <v>8247</v>
      </c>
      <c r="I1041">
        <v>1404671466</v>
      </c>
      <c r="J1041" s="7">
        <f t="shared" si="88"/>
        <v>41826.771597222221</v>
      </c>
      <c r="K1041">
        <v>1402079466</v>
      </c>
      <c r="L1041" s="7">
        <f t="shared" si="89"/>
        <v>41796.771597222221</v>
      </c>
      <c r="M1041" t="b">
        <v>0</v>
      </c>
      <c r="N1041">
        <v>80</v>
      </c>
      <c r="O1041" t="b">
        <v>1</v>
      </c>
      <c r="P1041" t="s">
        <v>8271</v>
      </c>
      <c r="Q1041">
        <f>ROUND(E1041/D1041*100,2)</f>
        <v>138.33000000000001</v>
      </c>
      <c r="R1041" s="12">
        <f>IFERROR(ROUND(IFERROR(E1041/N1041,""),2),"No pledges")</f>
        <v>51.88</v>
      </c>
      <c r="S1041" t="s">
        <v>8317</v>
      </c>
      <c r="T1041" t="s">
        <v>8318</v>
      </c>
    </row>
    <row r="1042" spans="1:20" ht="60" hidden="1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7">
        <f>(((K1042/60)/60)/24)+DATE(1970,1,1)</f>
        <v>42579.708437499998</v>
      </c>
      <c r="K1042">
        <v>1469725209</v>
      </c>
      <c r="L1042" s="7">
        <f>(((I1042/60)/60)/24)+DATE(1970,1,1)</f>
        <v>42609.708437499998</v>
      </c>
      <c r="M1042" t="b">
        <v>0</v>
      </c>
      <c r="N1042">
        <v>1</v>
      </c>
      <c r="O1042" t="b">
        <v>0</v>
      </c>
      <c r="P1042" t="s">
        <v>8281</v>
      </c>
      <c r="Q1042">
        <f>ROUND(E1042/D1042*100,2)</f>
        <v>0.28999999999999998</v>
      </c>
      <c r="R1042" s="12">
        <f>IFERROR(ROUND(IFERROR(E1042/N1042,""),2),"No pledges")</f>
        <v>250</v>
      </c>
      <c r="S1042" t="s">
        <v>8331</v>
      </c>
      <c r="T1042" t="s">
        <v>8332</v>
      </c>
    </row>
    <row r="1043" spans="1:20" ht="45" hidden="1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7">
        <f>(((K1043/60)/60)/24)+DATE(1970,1,1)</f>
        <v>41831.060092592597</v>
      </c>
      <c r="K1043">
        <v>1405041992</v>
      </c>
      <c r="L1043" s="7">
        <f>(((I1043/60)/60)/24)+DATE(1970,1,1)</f>
        <v>41851.060092592597</v>
      </c>
      <c r="M1043" t="b">
        <v>0</v>
      </c>
      <c r="N1043">
        <v>0</v>
      </c>
      <c r="O1043" t="b">
        <v>0</v>
      </c>
      <c r="P1043" t="s">
        <v>8281</v>
      </c>
      <c r="Q1043">
        <f>ROUND(E1043/D1043*100,2)</f>
        <v>0</v>
      </c>
      <c r="R1043" s="12" t="str">
        <f>IFERROR(ROUND(IFERROR(E1043/N1043,""),2),"No pledges")</f>
        <v>No pledges</v>
      </c>
      <c r="S1043" t="s">
        <v>8331</v>
      </c>
      <c r="T1043" t="s">
        <v>8332</v>
      </c>
    </row>
    <row r="1044" spans="1:20" ht="60" hidden="1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7">
        <f>(((K1044/60)/60)/24)+DATE(1970,1,1)</f>
        <v>41851.696157407408</v>
      </c>
      <c r="K1044">
        <v>1406824948</v>
      </c>
      <c r="L1044" s="7">
        <f>(((I1044/60)/60)/24)+DATE(1970,1,1)</f>
        <v>41894.416666666664</v>
      </c>
      <c r="M1044" t="b">
        <v>0</v>
      </c>
      <c r="N1044">
        <v>1</v>
      </c>
      <c r="O1044" t="b">
        <v>0</v>
      </c>
      <c r="P1044" t="s">
        <v>8281</v>
      </c>
      <c r="Q1044">
        <f>ROUND(E1044/D1044*100,2)</f>
        <v>1.54</v>
      </c>
      <c r="R1044" s="12">
        <f>IFERROR(ROUND(IFERROR(E1044/N1044,""),2),"No pledges")</f>
        <v>10</v>
      </c>
      <c r="S1044" t="s">
        <v>8331</v>
      </c>
      <c r="T1044" t="s">
        <v>8332</v>
      </c>
    </row>
    <row r="1045" spans="1:20" ht="45" hidden="1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7">
        <f>(((K1045/60)/60)/24)+DATE(1970,1,1)</f>
        <v>42114.252951388888</v>
      </c>
      <c r="K1045">
        <v>1429509855</v>
      </c>
      <c r="L1045" s="7">
        <f>(((I1045/60)/60)/24)+DATE(1970,1,1)</f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>
        <f>ROUND(E1045/D1045*100,2)</f>
        <v>8.5399999999999991</v>
      </c>
      <c r="R1045" s="12">
        <f>IFERROR(ROUND(IFERROR(E1045/N1045,""),2),"No pledges")</f>
        <v>29.24</v>
      </c>
      <c r="S1045" t="s">
        <v>8331</v>
      </c>
      <c r="T1045" t="s">
        <v>8332</v>
      </c>
    </row>
    <row r="1046" spans="1:20" ht="60" hidden="1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7">
        <f>(((K1046/60)/60)/24)+DATE(1970,1,1)</f>
        <v>42011.925937499997</v>
      </c>
      <c r="K1046">
        <v>1420668801</v>
      </c>
      <c r="L1046" s="7">
        <f>(((I1046/60)/60)/24)+DATE(1970,1,1)</f>
        <v>42068.852083333331</v>
      </c>
      <c r="M1046" t="b">
        <v>0</v>
      </c>
      <c r="N1046">
        <v>2</v>
      </c>
      <c r="O1046" t="b">
        <v>0</v>
      </c>
      <c r="P1046" t="s">
        <v>8281</v>
      </c>
      <c r="Q1046">
        <f>ROUND(E1046/D1046*100,2)</f>
        <v>0.09</v>
      </c>
      <c r="R1046" s="12">
        <f>IFERROR(ROUND(IFERROR(E1046/N1046,""),2),"No pledges")</f>
        <v>3</v>
      </c>
      <c r="S1046" t="s">
        <v>8331</v>
      </c>
      <c r="T1046" t="s">
        <v>8332</v>
      </c>
    </row>
    <row r="1047" spans="1:20" ht="45" hidden="1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7">
        <f>(((K1047/60)/60)/24)+DATE(1970,1,1)</f>
        <v>41844.874421296299</v>
      </c>
      <c r="K1047">
        <v>1406235550</v>
      </c>
      <c r="L1047" s="7">
        <f>(((I1047/60)/60)/24)+DATE(1970,1,1)</f>
        <v>41874.874421296299</v>
      </c>
      <c r="M1047" t="b">
        <v>0</v>
      </c>
      <c r="N1047">
        <v>8</v>
      </c>
      <c r="O1047" t="b">
        <v>0</v>
      </c>
      <c r="P1047" t="s">
        <v>8281</v>
      </c>
      <c r="Q1047">
        <f>ROUND(E1047/D1047*100,2)</f>
        <v>2.66</v>
      </c>
      <c r="R1047" s="12">
        <f>IFERROR(ROUND(IFERROR(E1047/N1047,""),2),"No pledges")</f>
        <v>33.25</v>
      </c>
      <c r="S1047" t="s">
        <v>8331</v>
      </c>
      <c r="T1047" t="s">
        <v>8332</v>
      </c>
    </row>
    <row r="1048" spans="1:20" ht="15" customHeight="1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7">
        <f t="shared" ref="J1048:J1049" si="90">(((I1048/60)/60)/24)+DATE(1970,1,1)</f>
        <v>42364.851388888885</v>
      </c>
      <c r="K1048">
        <v>1447273560</v>
      </c>
      <c r="L1048" s="7">
        <f t="shared" ref="L1048:L1049" si="91">(((K1048/60)/60)/24)+DATE(1970,1,1)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>ROUND(E1048/D1048*100,2)</f>
        <v>0</v>
      </c>
      <c r="R1048" s="12" t="str">
        <f>IFERROR(ROUND(IFERROR(E1048/N1048,""),2),"No pledges")</f>
        <v>No pledges</v>
      </c>
      <c r="S1048" t="s">
        <v>8331</v>
      </c>
      <c r="T1048" t="s">
        <v>8332</v>
      </c>
    </row>
    <row r="1049" spans="1:20" ht="15" customHeight="1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7">
        <f t="shared" si="90"/>
        <v>41948.860127314816</v>
      </c>
      <c r="K1049">
        <v>1412624315</v>
      </c>
      <c r="L1049" s="7">
        <f t="shared" si="91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>ROUND(E1049/D1049*100,2)</f>
        <v>0.05</v>
      </c>
      <c r="R1049" s="12">
        <f>IFERROR(ROUND(IFERROR(E1049/N1049,""),2),"No pledges")</f>
        <v>1</v>
      </c>
      <c r="S1049" t="s">
        <v>8331</v>
      </c>
      <c r="T1049" t="s">
        <v>8332</v>
      </c>
    </row>
    <row r="1050" spans="1:20" ht="60" hidden="1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7">
        <f>(((K1050/60)/60)/24)+DATE(1970,1,1)</f>
        <v>42598.053113425922</v>
      </c>
      <c r="K1050">
        <v>1471310189</v>
      </c>
      <c r="L1050" s="7">
        <f>(((I1050/60)/60)/24)+DATE(1970,1,1)</f>
        <v>42638.053113425922</v>
      </c>
      <c r="M1050" t="b">
        <v>0</v>
      </c>
      <c r="N1050">
        <v>4</v>
      </c>
      <c r="O1050" t="b">
        <v>0</v>
      </c>
      <c r="P1050" t="s">
        <v>8281</v>
      </c>
      <c r="Q1050">
        <f>ROUND(E1050/D1050*100,2)</f>
        <v>1.41</v>
      </c>
      <c r="R1050" s="12">
        <f>IFERROR(ROUND(IFERROR(E1050/N1050,""),2),"No pledges")</f>
        <v>53</v>
      </c>
      <c r="S1050" t="s">
        <v>8331</v>
      </c>
      <c r="T1050" t="s">
        <v>8332</v>
      </c>
    </row>
    <row r="1051" spans="1:20" hidden="1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7">
        <f>(((K1051/60)/60)/24)+DATE(1970,1,1)</f>
        <v>42382.431076388893</v>
      </c>
      <c r="K1051">
        <v>1452680445</v>
      </c>
      <c r="L1051" s="7">
        <f>(((I1051/60)/60)/24)+DATE(1970,1,1)</f>
        <v>42412.431076388893</v>
      </c>
      <c r="M1051" t="b">
        <v>0</v>
      </c>
      <c r="N1051">
        <v>0</v>
      </c>
      <c r="O1051" t="b">
        <v>0</v>
      </c>
      <c r="P1051" t="s">
        <v>8281</v>
      </c>
      <c r="Q1051">
        <f>ROUND(E1051/D1051*100,2)</f>
        <v>0</v>
      </c>
      <c r="R1051" s="12" t="str">
        <f>IFERROR(ROUND(IFERROR(E1051/N1051,""),2),"No pledges")</f>
        <v>No pledges</v>
      </c>
      <c r="S1051" t="s">
        <v>8331</v>
      </c>
      <c r="T1051" t="s">
        <v>8332</v>
      </c>
    </row>
    <row r="1052" spans="1:20" ht="15" customHeight="1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7">
        <f>(((I1052/60)/60)/24)+DATE(1970,1,1)</f>
        <v>42261.7971875</v>
      </c>
      <c r="K1052">
        <v>1439665677</v>
      </c>
      <c r="L1052" s="7">
        <f>(((K1052/60)/60)/24)+DATE(1970,1,1)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>ROUND(E1052/D1052*100,2)</f>
        <v>0</v>
      </c>
      <c r="R1052" s="12" t="str">
        <f>IFERROR(ROUND(IFERROR(E1052/N1052,""),2),"No pledges")</f>
        <v>No pledges</v>
      </c>
      <c r="S1052" t="s">
        <v>8331</v>
      </c>
      <c r="T1052" t="s">
        <v>8332</v>
      </c>
    </row>
    <row r="1053" spans="1:20" ht="60" hidden="1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7">
        <f>(((K1053/60)/60)/24)+DATE(1970,1,1)</f>
        <v>41850.014178240745</v>
      </c>
      <c r="K1053">
        <v>1406679625</v>
      </c>
      <c r="L1053" s="7">
        <f>(((I1053/60)/60)/24)+DATE(1970,1,1)</f>
        <v>41878.014178240745</v>
      </c>
      <c r="M1053" t="b">
        <v>0</v>
      </c>
      <c r="N1053">
        <v>0</v>
      </c>
      <c r="O1053" t="b">
        <v>0</v>
      </c>
      <c r="P1053" t="s">
        <v>8281</v>
      </c>
      <c r="Q1053">
        <f>ROUND(E1053/D1053*100,2)</f>
        <v>0</v>
      </c>
      <c r="R1053" s="12" t="str">
        <f>IFERROR(ROUND(IFERROR(E1053/N1053,""),2),"No pledges")</f>
        <v>No pledges</v>
      </c>
      <c r="S1053" t="s">
        <v>8331</v>
      </c>
      <c r="T1053" t="s">
        <v>8332</v>
      </c>
    </row>
    <row r="1054" spans="1:20" ht="75" hidden="1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7">
        <f>(((K1054/60)/60)/24)+DATE(1970,1,1)</f>
        <v>42483.797395833331</v>
      </c>
      <c r="K1054">
        <v>1461438495</v>
      </c>
      <c r="L1054" s="7">
        <f>(((I1054/60)/60)/24)+DATE(1970,1,1)</f>
        <v>42527.839583333334</v>
      </c>
      <c r="M1054" t="b">
        <v>0</v>
      </c>
      <c r="N1054">
        <v>0</v>
      </c>
      <c r="O1054" t="b">
        <v>0</v>
      </c>
      <c r="P1054" t="s">
        <v>8281</v>
      </c>
      <c r="Q1054">
        <f>ROUND(E1054/D1054*100,2)</f>
        <v>0</v>
      </c>
      <c r="R1054" s="12" t="str">
        <f>IFERROR(ROUND(IFERROR(E1054/N1054,""),2),"No pledges")</f>
        <v>No pledges</v>
      </c>
      <c r="S1054" t="s">
        <v>8331</v>
      </c>
      <c r="T1054" t="s">
        <v>8332</v>
      </c>
    </row>
    <row r="1055" spans="1:20" ht="15" customHeight="1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7">
        <f t="shared" ref="J1055:J1057" si="92">(((I1055/60)/60)/24)+DATE(1970,1,1)</f>
        <v>42800.172824074078</v>
      </c>
      <c r="K1055">
        <v>1486613332</v>
      </c>
      <c r="L1055" s="7">
        <f t="shared" ref="L1055:L1057" si="93">(((K1055/60)/60)/24)+DATE(1970,1,1)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>ROUND(E1055/D1055*100,2)</f>
        <v>1</v>
      </c>
      <c r="R1055" s="12">
        <f>IFERROR(ROUND(IFERROR(E1055/N1055,""),2),"No pledges")</f>
        <v>15</v>
      </c>
      <c r="S1055" t="s">
        <v>8331</v>
      </c>
      <c r="T1055" t="s">
        <v>8332</v>
      </c>
    </row>
    <row r="1056" spans="1:20" ht="15" customHeight="1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7">
        <f t="shared" si="92"/>
        <v>41861.916666666664</v>
      </c>
      <c r="K1056">
        <v>1405110399</v>
      </c>
      <c r="L1056" s="7">
        <f t="shared" si="93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>ROUND(E1056/D1056*100,2)</f>
        <v>0</v>
      </c>
      <c r="R1056" s="12" t="str">
        <f>IFERROR(ROUND(IFERROR(E1056/N1056,""),2),"No pledges")</f>
        <v>No pledges</v>
      </c>
      <c r="S1056" t="s">
        <v>8331</v>
      </c>
      <c r="T1056" t="s">
        <v>8332</v>
      </c>
    </row>
    <row r="1057" spans="1:20" ht="15" customHeight="1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7">
        <f t="shared" si="92"/>
        <v>42436.992418981477</v>
      </c>
      <c r="K1057">
        <v>1454802545</v>
      </c>
      <c r="L1057" s="7">
        <f t="shared" si="93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>ROUND(E1057/D1057*100,2)</f>
        <v>0</v>
      </c>
      <c r="R1057" s="12" t="str">
        <f>IFERROR(ROUND(IFERROR(E1057/N1057,""),2),"No pledges")</f>
        <v>No pledges</v>
      </c>
      <c r="S1057" t="s">
        <v>8331</v>
      </c>
      <c r="T1057" t="s">
        <v>8332</v>
      </c>
    </row>
    <row r="1058" spans="1:20" ht="60" hidden="1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7">
        <f>(((K1058/60)/60)/24)+DATE(1970,1,1)</f>
        <v>42058.719641203701</v>
      </c>
      <c r="K1058">
        <v>1424711777</v>
      </c>
      <c r="L1058" s="7">
        <f>(((I1058/60)/60)/24)+DATE(1970,1,1)</f>
        <v>42118.677974537044</v>
      </c>
      <c r="M1058" t="b">
        <v>0</v>
      </c>
      <c r="N1058">
        <v>0</v>
      </c>
      <c r="O1058" t="b">
        <v>0</v>
      </c>
      <c r="P1058" t="s">
        <v>8281</v>
      </c>
      <c r="Q1058">
        <f>ROUND(E1058/D1058*100,2)</f>
        <v>0</v>
      </c>
      <c r="R1058" s="12" t="str">
        <f>IFERROR(ROUND(IFERROR(E1058/N1058,""),2),"No pledges")</f>
        <v>No pledges</v>
      </c>
      <c r="S1058" t="s">
        <v>8331</v>
      </c>
      <c r="T1058" t="s">
        <v>8332</v>
      </c>
    </row>
    <row r="1059" spans="1:20" ht="45" hidden="1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7">
        <f>(((K1059/60)/60)/24)+DATE(1970,1,1)</f>
        <v>42678.871331018512</v>
      </c>
      <c r="K1059">
        <v>1478292883</v>
      </c>
      <c r="L1059" s="7">
        <f>(((I1059/60)/60)/24)+DATE(1970,1,1)</f>
        <v>42708.912997685184</v>
      </c>
      <c r="M1059" t="b">
        <v>0</v>
      </c>
      <c r="N1059">
        <v>0</v>
      </c>
      <c r="O1059" t="b">
        <v>0</v>
      </c>
      <c r="P1059" t="s">
        <v>8281</v>
      </c>
      <c r="Q1059">
        <f>ROUND(E1059/D1059*100,2)</f>
        <v>0</v>
      </c>
      <c r="R1059" s="12" t="str">
        <f>IFERROR(ROUND(IFERROR(E1059/N1059,""),2),"No pledges")</f>
        <v>No pledges</v>
      </c>
      <c r="S1059" t="s">
        <v>8331</v>
      </c>
      <c r="T1059" t="s">
        <v>8332</v>
      </c>
    </row>
    <row r="1060" spans="1:20" ht="60" hidden="1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7">
        <f>(((K1060/60)/60)/24)+DATE(1970,1,1)</f>
        <v>42047.900960648149</v>
      </c>
      <c r="K1060">
        <v>1423777043</v>
      </c>
      <c r="L1060" s="7">
        <f>(((I1060/60)/60)/24)+DATE(1970,1,1)</f>
        <v>42089</v>
      </c>
      <c r="M1060" t="b">
        <v>0</v>
      </c>
      <c r="N1060">
        <v>0</v>
      </c>
      <c r="O1060" t="b">
        <v>0</v>
      </c>
      <c r="P1060" t="s">
        <v>8281</v>
      </c>
      <c r="Q1060">
        <f>ROUND(E1060/D1060*100,2)</f>
        <v>0</v>
      </c>
      <c r="R1060" s="12" t="str">
        <f>IFERROR(ROUND(IFERROR(E1060/N1060,""),2),"No pledges")</f>
        <v>No pledges</v>
      </c>
      <c r="S1060" t="s">
        <v>8331</v>
      </c>
      <c r="T1060" t="s">
        <v>8332</v>
      </c>
    </row>
    <row r="1061" spans="1:20" ht="15" customHeight="1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7">
        <f>(((I1061/60)/60)/24)+DATE(1970,1,1)</f>
        <v>42076.748333333337</v>
      </c>
      <c r="K1061">
        <v>1423681056</v>
      </c>
      <c r="L1061" s="7">
        <f>(((K1061/60)/60)/24)+DATE(1970,1,1)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>ROUND(E1061/D1061*100,2)</f>
        <v>0</v>
      </c>
      <c r="R1061" s="12" t="str">
        <f>IFERROR(ROUND(IFERROR(E1061/N1061,""),2),"No pledges")</f>
        <v>No pledges</v>
      </c>
      <c r="S1061" t="s">
        <v>8331</v>
      </c>
      <c r="T1061" t="s">
        <v>8332</v>
      </c>
    </row>
    <row r="1062" spans="1:20" ht="60" hidden="1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7">
        <f>(((K1062/60)/60)/24)+DATE(1970,1,1)</f>
        <v>42079.913113425922</v>
      </c>
      <c r="K1062">
        <v>1426542893</v>
      </c>
      <c r="L1062" s="7">
        <f>(((I1062/60)/60)/24)+DATE(1970,1,1)</f>
        <v>42109.913113425922</v>
      </c>
      <c r="M1062" t="b">
        <v>0</v>
      </c>
      <c r="N1062">
        <v>1</v>
      </c>
      <c r="O1062" t="b">
        <v>0</v>
      </c>
      <c r="P1062" t="s">
        <v>8281</v>
      </c>
      <c r="Q1062">
        <f>ROUND(E1062/D1062*100,2)</f>
        <v>1</v>
      </c>
      <c r="R1062" s="12">
        <f>IFERROR(ROUND(IFERROR(E1062/N1062,""),2),"No pledges")</f>
        <v>50</v>
      </c>
      <c r="S1062" t="s">
        <v>8331</v>
      </c>
      <c r="T1062" t="s">
        <v>8332</v>
      </c>
    </row>
    <row r="1063" spans="1:20" ht="15" customHeight="1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7">
        <f>(((I1063/60)/60)/24)+DATE(1970,1,1)</f>
        <v>42492.041666666672</v>
      </c>
      <c r="K1063">
        <v>1456987108</v>
      </c>
      <c r="L1063" s="7">
        <f>(((K1063/60)/60)/24)+DATE(1970,1,1)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>ROUND(E1063/D1063*100,2)</f>
        <v>0</v>
      </c>
      <c r="R1063" s="12" t="str">
        <f>IFERROR(ROUND(IFERROR(E1063/N1063,""),2),"No pledges")</f>
        <v>No pledges</v>
      </c>
      <c r="S1063" t="s">
        <v>8331</v>
      </c>
      <c r="T1063" t="s">
        <v>8332</v>
      </c>
    </row>
    <row r="1064" spans="1:20" ht="30" hidden="1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7">
        <f>(((K1064/60)/60)/24)+DATE(1970,1,1)</f>
        <v>42556.807187500002</v>
      </c>
      <c r="K1064">
        <v>1467746541</v>
      </c>
      <c r="L1064" s="7">
        <f>(((I1064/60)/60)/24)+DATE(1970,1,1)</f>
        <v>42563.807187500002</v>
      </c>
      <c r="M1064" t="b">
        <v>0</v>
      </c>
      <c r="N1064">
        <v>4</v>
      </c>
      <c r="O1064" t="b">
        <v>0</v>
      </c>
      <c r="P1064" t="s">
        <v>8281</v>
      </c>
      <c r="Q1064">
        <f>ROUND(E1064/D1064*100,2)</f>
        <v>95.48</v>
      </c>
      <c r="R1064" s="12">
        <f>IFERROR(ROUND(IFERROR(E1064/N1064,""),2),"No pledges")</f>
        <v>47.5</v>
      </c>
      <c r="S1064" t="s">
        <v>8331</v>
      </c>
      <c r="T1064" t="s">
        <v>8332</v>
      </c>
    </row>
    <row r="1065" spans="1:20" ht="15" customHeight="1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7">
        <f>(((I1065/60)/60)/24)+DATE(1970,1,1)</f>
        <v>42613.030810185184</v>
      </c>
      <c r="K1065">
        <v>1470012262</v>
      </c>
      <c r="L1065" s="7">
        <f>(((K1065/60)/60)/24)+DATE(1970,1,1)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>ROUND(E1065/D1065*100,2)</f>
        <v>0</v>
      </c>
      <c r="R1065" s="12" t="str">
        <f>IFERROR(ROUND(IFERROR(E1065/N1065,""),2),"No pledges")</f>
        <v>No pledges</v>
      </c>
      <c r="S1065" t="s">
        <v>8331</v>
      </c>
      <c r="T1065" t="s">
        <v>8332</v>
      </c>
    </row>
    <row r="1066" spans="1:20" ht="60" hidden="1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7">
        <f>(((K1066/60)/60)/24)+DATE(1970,1,1)</f>
        <v>41417.228043981479</v>
      </c>
      <c r="K1066">
        <v>1369286903</v>
      </c>
      <c r="L1066" s="7">
        <f>(((I1066/60)/60)/24)+DATE(1970,1,1)</f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>
        <f>ROUND(E1066/D1066*100,2)</f>
        <v>8.9700000000000006</v>
      </c>
      <c r="R1066" s="12">
        <f>IFERROR(ROUND(IFERROR(E1066/N1066,""),2),"No pledges")</f>
        <v>65.67</v>
      </c>
      <c r="S1066" t="s">
        <v>8333</v>
      </c>
      <c r="T1066" t="s">
        <v>8334</v>
      </c>
    </row>
    <row r="1067" spans="1:20" ht="15" customHeight="1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7">
        <f>(((I1067/60)/60)/24)+DATE(1970,1,1)</f>
        <v>41689.381041666667</v>
      </c>
      <c r="K1067">
        <v>1390381722</v>
      </c>
      <c r="L1067" s="7">
        <f>(((K1067/60)/60)/24)+DATE(1970,1,1)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>ROUND(E1067/D1067*100,2)</f>
        <v>2.7</v>
      </c>
      <c r="R1067" s="12">
        <f>IFERROR(ROUND(IFERROR(E1067/N1067,""),2),"No pledges")</f>
        <v>16.2</v>
      </c>
      <c r="S1067" t="s">
        <v>8333</v>
      </c>
      <c r="T1067" t="s">
        <v>8334</v>
      </c>
    </row>
    <row r="1068" spans="1:20" ht="45" hidden="1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7">
        <f>(((K1068/60)/60)/24)+DATE(1970,1,1)</f>
        <v>41445.962754629632</v>
      </c>
      <c r="K1068">
        <v>1371769582</v>
      </c>
      <c r="L1068" s="7">
        <f>(((I1068/60)/60)/24)+DATE(1970,1,1)</f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>
        <f>ROUND(E1068/D1068*100,2)</f>
        <v>3.37</v>
      </c>
      <c r="R1068" s="12">
        <f>IFERROR(ROUND(IFERROR(E1068/N1068,""),2),"No pledges")</f>
        <v>34.130000000000003</v>
      </c>
      <c r="S1068" t="s">
        <v>8333</v>
      </c>
      <c r="T1068" t="s">
        <v>8334</v>
      </c>
    </row>
    <row r="1069" spans="1:20" ht="60" hidden="1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7">
        <f>(((K1069/60)/60)/24)+DATE(1970,1,1)</f>
        <v>41599.855682870373</v>
      </c>
      <c r="K1069">
        <v>1385065931</v>
      </c>
      <c r="L1069" s="7">
        <f>(((I1069/60)/60)/24)+DATE(1970,1,1)</f>
        <v>41629.855682870373</v>
      </c>
      <c r="M1069" t="b">
        <v>0</v>
      </c>
      <c r="N1069">
        <v>10</v>
      </c>
      <c r="O1069" t="b">
        <v>0</v>
      </c>
      <c r="P1069" t="s">
        <v>8282</v>
      </c>
      <c r="Q1069">
        <f>ROUND(E1069/D1069*100,2)</f>
        <v>26</v>
      </c>
      <c r="R1069" s="12">
        <f>IFERROR(ROUND(IFERROR(E1069/N1069,""),2),"No pledges")</f>
        <v>13</v>
      </c>
      <c r="S1069" t="s">
        <v>8333</v>
      </c>
      <c r="T1069" t="s">
        <v>8334</v>
      </c>
    </row>
    <row r="1070" spans="1:20" ht="60" hidden="1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7">
        <f>(((K1070/60)/60)/24)+DATE(1970,1,1)</f>
        <v>42440.371111111104</v>
      </c>
      <c r="K1070">
        <v>1457686464</v>
      </c>
      <c r="L1070" s="7">
        <f>(((I1070/60)/60)/24)+DATE(1970,1,1)</f>
        <v>42470.329444444447</v>
      </c>
      <c r="M1070" t="b">
        <v>0</v>
      </c>
      <c r="N1070">
        <v>4</v>
      </c>
      <c r="O1070" t="b">
        <v>0</v>
      </c>
      <c r="P1070" t="s">
        <v>8282</v>
      </c>
      <c r="Q1070">
        <f>ROUND(E1070/D1070*100,2)</f>
        <v>0.15</v>
      </c>
      <c r="R1070" s="12">
        <f>IFERROR(ROUND(IFERROR(E1070/N1070,""),2),"No pledges")</f>
        <v>11.25</v>
      </c>
      <c r="S1070" t="s">
        <v>8333</v>
      </c>
      <c r="T1070" t="s">
        <v>8334</v>
      </c>
    </row>
    <row r="1071" spans="1:20" ht="15" customHeight="1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7">
        <f>(((I1071/60)/60)/24)+DATE(1970,1,1)</f>
        <v>41604.271516203706</v>
      </c>
      <c r="K1071">
        <v>1382679059</v>
      </c>
      <c r="L1071" s="7">
        <f>(((K1071/60)/60)/24)+DATE(1970,1,1)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>ROUND(E1071/D1071*100,2)</f>
        <v>38.64</v>
      </c>
      <c r="R1071" s="12">
        <f>IFERROR(ROUND(IFERROR(E1071/N1071,""),2),"No pledges")</f>
        <v>40.479999999999997</v>
      </c>
      <c r="S1071" t="s">
        <v>8333</v>
      </c>
      <c r="T1071" t="s">
        <v>8334</v>
      </c>
    </row>
    <row r="1072" spans="1:20" ht="45" hidden="1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7">
        <f>(((K1072/60)/60)/24)+DATE(1970,1,1)</f>
        <v>41163.011828703704</v>
      </c>
      <c r="K1072">
        <v>1347322622</v>
      </c>
      <c r="L1072" s="7">
        <f>(((I1072/60)/60)/24)+DATE(1970,1,1)</f>
        <v>41183.011828703704</v>
      </c>
      <c r="M1072" t="b">
        <v>0</v>
      </c>
      <c r="N1072">
        <v>2</v>
      </c>
      <c r="O1072" t="b">
        <v>0</v>
      </c>
      <c r="P1072" t="s">
        <v>8282</v>
      </c>
      <c r="Q1072">
        <f>ROUND(E1072/D1072*100,2)</f>
        <v>0.7</v>
      </c>
      <c r="R1072" s="12">
        <f>IFERROR(ROUND(IFERROR(E1072/N1072,""),2),"No pledges")</f>
        <v>35</v>
      </c>
      <c r="S1072" t="s">
        <v>8333</v>
      </c>
      <c r="T1072" t="s">
        <v>8334</v>
      </c>
    </row>
    <row r="1073" spans="1:20" ht="60" hidden="1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7">
        <f>(((K1073/60)/60)/24)+DATE(1970,1,1)</f>
        <v>42295.753391203703</v>
      </c>
      <c r="K1073">
        <v>1445191493</v>
      </c>
      <c r="L1073" s="7">
        <f>(((I1073/60)/60)/24)+DATE(1970,1,1)</f>
        <v>42325.795057870375</v>
      </c>
      <c r="M1073" t="b">
        <v>0</v>
      </c>
      <c r="N1073">
        <v>0</v>
      </c>
      <c r="O1073" t="b">
        <v>0</v>
      </c>
      <c r="P1073" t="s">
        <v>8282</v>
      </c>
      <c r="Q1073">
        <f>ROUND(E1073/D1073*100,2)</f>
        <v>0</v>
      </c>
      <c r="R1073" s="12" t="str">
        <f>IFERROR(ROUND(IFERROR(E1073/N1073,""),2),"No pledges")</f>
        <v>No pledges</v>
      </c>
      <c r="S1073" t="s">
        <v>8333</v>
      </c>
      <c r="T1073" t="s">
        <v>8334</v>
      </c>
    </row>
    <row r="1074" spans="1:20" ht="60" hidden="1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7">
        <f>(((K1074/60)/60)/24)+DATE(1970,1,1)</f>
        <v>41645.832141203704</v>
      </c>
      <c r="K1074">
        <v>1389038297</v>
      </c>
      <c r="L1074" s="7">
        <f>(((I1074/60)/60)/24)+DATE(1970,1,1)</f>
        <v>41675.832141203704</v>
      </c>
      <c r="M1074" t="b">
        <v>0</v>
      </c>
      <c r="N1074">
        <v>4</v>
      </c>
      <c r="O1074" t="b">
        <v>0</v>
      </c>
      <c r="P1074" t="s">
        <v>8282</v>
      </c>
      <c r="Q1074">
        <f>ROUND(E1074/D1074*100,2)</f>
        <v>7.0000000000000007E-2</v>
      </c>
      <c r="R1074" s="12">
        <f>IFERROR(ROUND(IFERROR(E1074/N1074,""),2),"No pledges")</f>
        <v>12.75</v>
      </c>
      <c r="S1074" t="s">
        <v>8333</v>
      </c>
      <c r="T1074" t="s">
        <v>8334</v>
      </c>
    </row>
    <row r="1075" spans="1:20" ht="45" hidden="1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7">
        <f>(((K1075/60)/60)/24)+DATE(1970,1,1)</f>
        <v>40802.964594907404</v>
      </c>
      <c r="K1075">
        <v>1316214541</v>
      </c>
      <c r="L1075" s="7">
        <f>(((I1075/60)/60)/24)+DATE(1970,1,1)</f>
        <v>40832.964594907404</v>
      </c>
      <c r="M1075" t="b">
        <v>0</v>
      </c>
      <c r="N1075">
        <v>1</v>
      </c>
      <c r="O1075" t="b">
        <v>0</v>
      </c>
      <c r="P1075" t="s">
        <v>8282</v>
      </c>
      <c r="Q1075">
        <f>ROUND(E1075/D1075*100,2)</f>
        <v>1.33</v>
      </c>
      <c r="R1075" s="12">
        <f>IFERROR(ROUND(IFERROR(E1075/N1075,""),2),"No pledges")</f>
        <v>10</v>
      </c>
      <c r="S1075" t="s">
        <v>8333</v>
      </c>
      <c r="T1075" t="s">
        <v>8334</v>
      </c>
    </row>
    <row r="1076" spans="1:20" ht="60" hidden="1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7">
        <f>(((K1076/60)/60)/24)+DATE(1970,1,1)</f>
        <v>41613.172974537039</v>
      </c>
      <c r="K1076">
        <v>1386216545</v>
      </c>
      <c r="L1076" s="7">
        <f>(((I1076/60)/60)/24)+DATE(1970,1,1)</f>
        <v>41643.172974537039</v>
      </c>
      <c r="M1076" t="b">
        <v>0</v>
      </c>
      <c r="N1076">
        <v>30</v>
      </c>
      <c r="O1076" t="b">
        <v>0</v>
      </c>
      <c r="P1076" t="s">
        <v>8282</v>
      </c>
      <c r="Q1076">
        <f>ROUND(E1076/D1076*100,2)</f>
        <v>6.31</v>
      </c>
      <c r="R1076" s="12">
        <f>IFERROR(ROUND(IFERROR(E1076/N1076,""),2),"No pledges")</f>
        <v>113.57</v>
      </c>
      <c r="S1076" t="s">
        <v>8333</v>
      </c>
      <c r="T1076" t="s">
        <v>8334</v>
      </c>
    </row>
    <row r="1077" spans="1:20" ht="15" customHeight="1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7">
        <f>(((I1077/60)/60)/24)+DATE(1970,1,1)</f>
        <v>41035.904120370367</v>
      </c>
      <c r="K1077">
        <v>1333748516</v>
      </c>
      <c r="L1077" s="7">
        <f>(((K1077/60)/60)/24)+DATE(1970,1,1)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>ROUND(E1077/D1077*100,2)</f>
        <v>4.5</v>
      </c>
      <c r="R1077" s="12">
        <f>IFERROR(ROUND(IFERROR(E1077/N1077,""),2),"No pledges")</f>
        <v>15</v>
      </c>
      <c r="S1077" t="s">
        <v>8333</v>
      </c>
      <c r="T1077" t="s">
        <v>8334</v>
      </c>
    </row>
    <row r="1078" spans="1:20" ht="45" hidden="1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7">
        <f>(((K1078/60)/60)/24)+DATE(1970,1,1)</f>
        <v>41838.377893518518</v>
      </c>
      <c r="K1078">
        <v>1405674250</v>
      </c>
      <c r="L1078" s="7">
        <f>(((I1078/60)/60)/24)+DATE(1970,1,1)</f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>
        <f>ROUND(E1078/D1078*100,2)</f>
        <v>62.77</v>
      </c>
      <c r="R1078" s="12">
        <f>IFERROR(ROUND(IFERROR(E1078/N1078,""),2),"No pledges")</f>
        <v>48.28</v>
      </c>
      <c r="S1078" t="s">
        <v>8333</v>
      </c>
      <c r="T1078" t="s">
        <v>8334</v>
      </c>
    </row>
    <row r="1079" spans="1:20" ht="45" hidden="1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7">
        <f>(((K1079/60)/60)/24)+DATE(1970,1,1)</f>
        <v>42353.16679398148</v>
      </c>
      <c r="K1079">
        <v>1450152011</v>
      </c>
      <c r="L1079" s="7">
        <f>(((I1079/60)/60)/24)+DATE(1970,1,1)</f>
        <v>42383.16679398148</v>
      </c>
      <c r="M1079" t="b">
        <v>0</v>
      </c>
      <c r="N1079">
        <v>167</v>
      </c>
      <c r="O1079" t="b">
        <v>0</v>
      </c>
      <c r="P1079" t="s">
        <v>8282</v>
      </c>
      <c r="Q1079">
        <f>ROUND(E1079/D1079*100,2)</f>
        <v>29.38</v>
      </c>
      <c r="R1079" s="12">
        <f>IFERROR(ROUND(IFERROR(E1079/N1079,""),2),"No pledges")</f>
        <v>43.98</v>
      </c>
      <c r="S1079" t="s">
        <v>8333</v>
      </c>
      <c r="T1079" t="s">
        <v>8334</v>
      </c>
    </row>
    <row r="1080" spans="1:20" ht="60" hidden="1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7">
        <f>(((K1080/60)/60)/24)+DATE(1970,1,1)</f>
        <v>40701.195844907408</v>
      </c>
      <c r="K1080">
        <v>1307421721</v>
      </c>
      <c r="L1080" s="7">
        <f>(((I1080/60)/60)/24)+DATE(1970,1,1)</f>
        <v>40746.195844907408</v>
      </c>
      <c r="M1080" t="b">
        <v>0</v>
      </c>
      <c r="N1080">
        <v>5</v>
      </c>
      <c r="O1080" t="b">
        <v>0</v>
      </c>
      <c r="P1080" t="s">
        <v>8282</v>
      </c>
      <c r="Q1080">
        <f>ROUND(E1080/D1080*100,2)</f>
        <v>7.5</v>
      </c>
      <c r="R1080" s="12">
        <f>IFERROR(ROUND(IFERROR(E1080/N1080,""),2),"No pledges")</f>
        <v>9</v>
      </c>
      <c r="S1080" t="s">
        <v>8333</v>
      </c>
      <c r="T1080" t="s">
        <v>8334</v>
      </c>
    </row>
    <row r="1081" spans="1:20" ht="60" hidden="1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7">
        <f>(((K1081/60)/60)/24)+DATE(1970,1,1)</f>
        <v>42479.566388888896</v>
      </c>
      <c r="K1081">
        <v>1461072936</v>
      </c>
      <c r="L1081" s="7">
        <f>(((I1081/60)/60)/24)+DATE(1970,1,1)</f>
        <v>42504.566388888896</v>
      </c>
      <c r="M1081" t="b">
        <v>0</v>
      </c>
      <c r="N1081">
        <v>18</v>
      </c>
      <c r="O1081" t="b">
        <v>0</v>
      </c>
      <c r="P1081" t="s">
        <v>8282</v>
      </c>
      <c r="Q1081">
        <f>ROUND(E1081/D1081*100,2)</f>
        <v>2.61</v>
      </c>
      <c r="R1081" s="12">
        <f>IFERROR(ROUND(IFERROR(E1081/N1081,""),2),"No pledges")</f>
        <v>37.67</v>
      </c>
      <c r="S1081" t="s">
        <v>8333</v>
      </c>
      <c r="T1081" t="s">
        <v>8334</v>
      </c>
    </row>
    <row r="1082" spans="1:20" ht="45" hidden="1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7">
        <f>(((K1082/60)/60)/24)+DATE(1970,1,1)</f>
        <v>41740.138113425928</v>
      </c>
      <c r="K1082">
        <v>1397186333</v>
      </c>
      <c r="L1082" s="7">
        <f>(((I1082/60)/60)/24)+DATE(1970,1,1)</f>
        <v>41770.138113425928</v>
      </c>
      <c r="M1082" t="b">
        <v>0</v>
      </c>
      <c r="N1082">
        <v>98</v>
      </c>
      <c r="O1082" t="b">
        <v>0</v>
      </c>
      <c r="P1082" t="s">
        <v>8282</v>
      </c>
      <c r="Q1082">
        <f>ROUND(E1082/D1082*100,2)</f>
        <v>9.11</v>
      </c>
      <c r="R1082" s="12">
        <f>IFERROR(ROUND(IFERROR(E1082/N1082,""),2),"No pledges")</f>
        <v>18.579999999999998</v>
      </c>
      <c r="S1082" t="s">
        <v>8333</v>
      </c>
      <c r="T1082" t="s">
        <v>8334</v>
      </c>
    </row>
    <row r="1083" spans="1:20" ht="45" hidden="1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7">
        <f>(((K1083/60)/60)/24)+DATE(1970,1,1)</f>
        <v>42002.926990740743</v>
      </c>
      <c r="K1083">
        <v>1419891292</v>
      </c>
      <c r="L1083" s="7">
        <f>(((I1083/60)/60)/24)+DATE(1970,1,1)</f>
        <v>42032.926990740743</v>
      </c>
      <c r="M1083" t="b">
        <v>0</v>
      </c>
      <c r="N1083">
        <v>4</v>
      </c>
      <c r="O1083" t="b">
        <v>0</v>
      </c>
      <c r="P1083" t="s">
        <v>8282</v>
      </c>
      <c r="Q1083">
        <f>ROUND(E1083/D1083*100,2)</f>
        <v>0.02</v>
      </c>
      <c r="R1083" s="12">
        <f>IFERROR(ROUND(IFERROR(E1083/N1083,""),2),"No pledges")</f>
        <v>3</v>
      </c>
      <c r="S1083" t="s">
        <v>8333</v>
      </c>
      <c r="T1083" t="s">
        <v>8334</v>
      </c>
    </row>
    <row r="1084" spans="1:20" ht="45" hidden="1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7">
        <f>(((K1084/60)/60)/24)+DATE(1970,1,1)</f>
        <v>41101.906111111115</v>
      </c>
      <c r="K1084">
        <v>1342043088</v>
      </c>
      <c r="L1084" s="7">
        <f>(((I1084/60)/60)/24)+DATE(1970,1,1)</f>
        <v>41131.906111111115</v>
      </c>
      <c r="M1084" t="b">
        <v>0</v>
      </c>
      <c r="N1084">
        <v>3</v>
      </c>
      <c r="O1084" t="b">
        <v>0</v>
      </c>
      <c r="P1084" t="s">
        <v>8282</v>
      </c>
      <c r="Q1084">
        <f>ROUND(E1084/D1084*100,2)</f>
        <v>0.56000000000000005</v>
      </c>
      <c r="R1084" s="12">
        <f>IFERROR(ROUND(IFERROR(E1084/N1084,""),2),"No pledges")</f>
        <v>18.670000000000002</v>
      </c>
      <c r="S1084" t="s">
        <v>8333</v>
      </c>
      <c r="T1084" t="s">
        <v>8334</v>
      </c>
    </row>
    <row r="1085" spans="1:20" ht="60" hidden="1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7">
        <f>(((K1085/60)/60)/24)+DATE(1970,1,1)</f>
        <v>41793.659525462965</v>
      </c>
      <c r="K1085">
        <v>1401810583</v>
      </c>
      <c r="L1085" s="7">
        <f>(((I1085/60)/60)/24)+DATE(1970,1,1)</f>
        <v>41853.659525462965</v>
      </c>
      <c r="M1085" t="b">
        <v>0</v>
      </c>
      <c r="N1085">
        <v>1</v>
      </c>
      <c r="O1085" t="b">
        <v>0</v>
      </c>
      <c r="P1085" t="s">
        <v>8282</v>
      </c>
      <c r="Q1085">
        <f>ROUND(E1085/D1085*100,2)</f>
        <v>0.82</v>
      </c>
      <c r="R1085" s="12">
        <f>IFERROR(ROUND(IFERROR(E1085/N1085,""),2),"No pledges")</f>
        <v>410</v>
      </c>
      <c r="S1085" t="s">
        <v>8333</v>
      </c>
      <c r="T1085" t="s">
        <v>8334</v>
      </c>
    </row>
    <row r="1086" spans="1:20" hidden="1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7">
        <f>(((K1086/60)/60)/24)+DATE(1970,1,1)</f>
        <v>41829.912083333329</v>
      </c>
      <c r="K1086">
        <v>1404942804</v>
      </c>
      <c r="L1086" s="7">
        <f>(((I1086/60)/60)/24)+DATE(1970,1,1)</f>
        <v>41859.912083333329</v>
      </c>
      <c r="M1086" t="b">
        <v>0</v>
      </c>
      <c r="N1086">
        <v>0</v>
      </c>
      <c r="O1086" t="b">
        <v>0</v>
      </c>
      <c r="P1086" t="s">
        <v>8282</v>
      </c>
      <c r="Q1086">
        <f>ROUND(E1086/D1086*100,2)</f>
        <v>0</v>
      </c>
      <c r="R1086" s="12" t="str">
        <f>IFERROR(ROUND(IFERROR(E1086/N1086,""),2),"No pledges")</f>
        <v>No pledges</v>
      </c>
      <c r="S1086" t="s">
        <v>8333</v>
      </c>
      <c r="T1086" t="s">
        <v>8334</v>
      </c>
    </row>
    <row r="1087" spans="1:20" ht="45" hidden="1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7">
        <f>(((K1087/60)/60)/24)+DATE(1970,1,1)</f>
        <v>42413.671006944445</v>
      </c>
      <c r="K1087">
        <v>1455379575</v>
      </c>
      <c r="L1087" s="7">
        <f>(((I1087/60)/60)/24)+DATE(1970,1,1)</f>
        <v>42443.629340277781</v>
      </c>
      <c r="M1087" t="b">
        <v>0</v>
      </c>
      <c r="N1087">
        <v>9</v>
      </c>
      <c r="O1087" t="b">
        <v>0</v>
      </c>
      <c r="P1087" t="s">
        <v>8282</v>
      </c>
      <c r="Q1087">
        <f>ROUND(E1087/D1087*100,2)</f>
        <v>3.42</v>
      </c>
      <c r="R1087" s="12">
        <f>IFERROR(ROUND(IFERROR(E1087/N1087,""),2),"No pledges")</f>
        <v>114</v>
      </c>
      <c r="S1087" t="s">
        <v>8333</v>
      </c>
      <c r="T1087" t="s">
        <v>8334</v>
      </c>
    </row>
    <row r="1088" spans="1:20" hidden="1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7">
        <f>(((K1088/60)/60)/24)+DATE(1970,1,1)</f>
        <v>41845.866793981484</v>
      </c>
      <c r="K1088">
        <v>1406321291</v>
      </c>
      <c r="L1088" s="7">
        <f>(((I1088/60)/60)/24)+DATE(1970,1,1)</f>
        <v>41875.866793981484</v>
      </c>
      <c r="M1088" t="b">
        <v>0</v>
      </c>
      <c r="N1088">
        <v>2</v>
      </c>
      <c r="O1088" t="b">
        <v>0</v>
      </c>
      <c r="P1088" t="s">
        <v>8282</v>
      </c>
      <c r="Q1088">
        <f>ROUND(E1088/D1088*100,2)</f>
        <v>0.08</v>
      </c>
      <c r="R1088" s="12">
        <f>IFERROR(ROUND(IFERROR(E1088/N1088,""),2),"No pledges")</f>
        <v>7.5</v>
      </c>
      <c r="S1088" t="s">
        <v>8333</v>
      </c>
      <c r="T1088" t="s">
        <v>8334</v>
      </c>
    </row>
    <row r="1089" spans="1:20" ht="15" customHeight="1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7">
        <f>(((I1089/60)/60)/24)+DATE(1970,1,1)</f>
        <v>41805.713969907411</v>
      </c>
      <c r="K1089">
        <v>1400260087</v>
      </c>
      <c r="L1089" s="7">
        <f>(((K1089/60)/60)/24)+DATE(1970,1,1)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>ROUND(E1089/D1089*100,2)</f>
        <v>0</v>
      </c>
      <c r="R1089" s="12" t="str">
        <f>IFERROR(ROUND(IFERROR(E1089/N1089,""),2),"No pledges")</f>
        <v>No pledges</v>
      </c>
      <c r="S1089" t="s">
        <v>8333</v>
      </c>
      <c r="T1089" t="s">
        <v>8334</v>
      </c>
    </row>
    <row r="1090" spans="1:20" ht="45" hidden="1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7">
        <f>(((K1090/60)/60)/24)+DATE(1970,1,1)</f>
        <v>41723.799386574072</v>
      </c>
      <c r="K1090">
        <v>1395774667</v>
      </c>
      <c r="L1090" s="7">
        <f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>
        <f>ROUND(E1090/D1090*100,2)</f>
        <v>14.18</v>
      </c>
      <c r="R1090" s="12">
        <f>IFERROR(ROUND(IFERROR(E1090/N1090,""),2),"No pledges")</f>
        <v>43.42</v>
      </c>
      <c r="S1090" t="s">
        <v>8333</v>
      </c>
      <c r="T1090" t="s">
        <v>8334</v>
      </c>
    </row>
    <row r="1091" spans="1:20" ht="30" hidden="1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7">
        <f>(((K1091/60)/60)/24)+DATE(1970,1,1)</f>
        <v>42151.189525462964</v>
      </c>
      <c r="K1091">
        <v>1432701175</v>
      </c>
      <c r="L1091" s="7">
        <f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>
        <f>ROUND(E1091/D1091*100,2)</f>
        <v>7.83</v>
      </c>
      <c r="R1091" s="12">
        <f>IFERROR(ROUND(IFERROR(E1091/N1091,""),2),"No pledges")</f>
        <v>23.96</v>
      </c>
      <c r="S1091" t="s">
        <v>8333</v>
      </c>
      <c r="T1091" t="s">
        <v>8334</v>
      </c>
    </row>
    <row r="1092" spans="1:20" ht="60" hidden="1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7">
        <f>(((K1092/60)/60)/24)+DATE(1970,1,1)</f>
        <v>42123.185798611114</v>
      </c>
      <c r="K1092">
        <v>1430281653</v>
      </c>
      <c r="L1092" s="7">
        <f>(((I1092/60)/60)/24)+DATE(1970,1,1)</f>
        <v>42153.185798611114</v>
      </c>
      <c r="M1092" t="b">
        <v>0</v>
      </c>
      <c r="N1092">
        <v>1</v>
      </c>
      <c r="O1092" t="b">
        <v>0</v>
      </c>
      <c r="P1092" t="s">
        <v>8282</v>
      </c>
      <c r="Q1092">
        <f>ROUND(E1092/D1092*100,2)</f>
        <v>0.04</v>
      </c>
      <c r="R1092" s="12">
        <f>IFERROR(ROUND(IFERROR(E1092/N1092,""),2),"No pledges")</f>
        <v>5</v>
      </c>
      <c r="S1092" t="s">
        <v>8333</v>
      </c>
      <c r="T1092" t="s">
        <v>8334</v>
      </c>
    </row>
    <row r="1093" spans="1:20" ht="60" hidden="1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7">
        <f>(((K1093/60)/60)/24)+DATE(1970,1,1)</f>
        <v>42440.820277777777</v>
      </c>
      <c r="K1093">
        <v>1457725272</v>
      </c>
      <c r="L1093" s="7">
        <f>(((I1093/60)/60)/24)+DATE(1970,1,1)</f>
        <v>42470.778611111105</v>
      </c>
      <c r="M1093" t="b">
        <v>0</v>
      </c>
      <c r="N1093">
        <v>2</v>
      </c>
      <c r="O1093" t="b">
        <v>0</v>
      </c>
      <c r="P1093" t="s">
        <v>8282</v>
      </c>
      <c r="Q1093">
        <f>ROUND(E1093/D1093*100,2)</f>
        <v>12.5</v>
      </c>
      <c r="R1093" s="12">
        <f>IFERROR(ROUND(IFERROR(E1093/N1093,""),2),"No pledges")</f>
        <v>12.5</v>
      </c>
      <c r="S1093" t="s">
        <v>8333</v>
      </c>
      <c r="T1093" t="s">
        <v>8334</v>
      </c>
    </row>
    <row r="1094" spans="1:20" ht="15" customHeight="1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7">
        <f>(((I1094/60)/60)/24)+DATE(1970,1,1)</f>
        <v>41280.025902777779</v>
      </c>
      <c r="K1094">
        <v>1354840638</v>
      </c>
      <c r="L1094" s="7">
        <f>(((K1094/60)/60)/24)+DATE(1970,1,1)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>ROUND(E1094/D1094*100,2)</f>
        <v>1.05</v>
      </c>
      <c r="R1094" s="12">
        <f>IFERROR(ROUND(IFERROR(E1094/N1094,""),2),"No pledges")</f>
        <v>3</v>
      </c>
      <c r="S1094" t="s">
        <v>8333</v>
      </c>
      <c r="T1094" t="s">
        <v>8334</v>
      </c>
    </row>
    <row r="1095" spans="1:20" ht="45" hidden="1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7">
        <f>(((K1095/60)/60)/24)+DATE(1970,1,1)</f>
        <v>42396.973807870367</v>
      </c>
      <c r="K1095">
        <v>1453936937</v>
      </c>
      <c r="L1095" s="7">
        <f>(((I1095/60)/60)/24)+DATE(1970,1,1)</f>
        <v>42411.973807870367</v>
      </c>
      <c r="M1095" t="b">
        <v>0</v>
      </c>
      <c r="N1095">
        <v>4</v>
      </c>
      <c r="O1095" t="b">
        <v>0</v>
      </c>
      <c r="P1095" t="s">
        <v>8282</v>
      </c>
      <c r="Q1095">
        <f>ROUND(E1095/D1095*100,2)</f>
        <v>14.08</v>
      </c>
      <c r="R1095" s="12">
        <f>IFERROR(ROUND(IFERROR(E1095/N1095,""),2),"No pledges")</f>
        <v>10.56</v>
      </c>
      <c r="S1095" t="s">
        <v>8333</v>
      </c>
      <c r="T1095" t="s">
        <v>8334</v>
      </c>
    </row>
    <row r="1096" spans="1:20" ht="60" hidden="1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7">
        <f>(((K1096/60)/60)/24)+DATE(1970,1,1)</f>
        <v>40795.713344907403</v>
      </c>
      <c r="K1096">
        <v>1315588033</v>
      </c>
      <c r="L1096" s="7">
        <f>(((I1096/60)/60)/24)+DATE(1970,1,1)</f>
        <v>40825.713344907403</v>
      </c>
      <c r="M1096" t="b">
        <v>0</v>
      </c>
      <c r="N1096">
        <v>27</v>
      </c>
      <c r="O1096" t="b">
        <v>0</v>
      </c>
      <c r="P1096" t="s">
        <v>8282</v>
      </c>
      <c r="Q1096">
        <f>ROUND(E1096/D1096*100,2)</f>
        <v>18.3</v>
      </c>
      <c r="R1096" s="12">
        <f>IFERROR(ROUND(IFERROR(E1096/N1096,""),2),"No pledges")</f>
        <v>122</v>
      </c>
      <c r="S1096" t="s">
        <v>8333</v>
      </c>
      <c r="T1096" t="s">
        <v>8334</v>
      </c>
    </row>
    <row r="1097" spans="1:20" ht="60" hidden="1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7">
        <f>(((K1097/60)/60)/24)+DATE(1970,1,1)</f>
        <v>41486.537268518521</v>
      </c>
      <c r="K1097">
        <v>1375275220</v>
      </c>
      <c r="L1097" s="7">
        <f>(((I1097/60)/60)/24)+DATE(1970,1,1)</f>
        <v>41516.537268518521</v>
      </c>
      <c r="M1097" t="b">
        <v>0</v>
      </c>
      <c r="N1097">
        <v>94</v>
      </c>
      <c r="O1097" t="b">
        <v>0</v>
      </c>
      <c r="P1097" t="s">
        <v>8282</v>
      </c>
      <c r="Q1097">
        <f>ROUND(E1097/D1097*100,2)</f>
        <v>5.03</v>
      </c>
      <c r="R1097" s="12">
        <f>IFERROR(ROUND(IFERROR(E1097/N1097,""),2),"No pledges")</f>
        <v>267.81</v>
      </c>
      <c r="S1097" t="s">
        <v>8333</v>
      </c>
      <c r="T1097" t="s">
        <v>8334</v>
      </c>
    </row>
    <row r="1098" spans="1:20" ht="60" hidden="1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7">
        <f>(((K1098/60)/60)/24)+DATE(1970,1,1)</f>
        <v>41885.51798611111</v>
      </c>
      <c r="K1098">
        <v>1409747154</v>
      </c>
      <c r="L1098" s="7">
        <f>(((I1098/60)/60)/24)+DATE(1970,1,1)</f>
        <v>41916.145833333336</v>
      </c>
      <c r="M1098" t="b">
        <v>0</v>
      </c>
      <c r="N1098">
        <v>29</v>
      </c>
      <c r="O1098" t="b">
        <v>0</v>
      </c>
      <c r="P1098" t="s">
        <v>8282</v>
      </c>
      <c r="Q1098">
        <f>ROUND(E1098/D1098*100,2)</f>
        <v>17.93</v>
      </c>
      <c r="R1098" s="12">
        <f>IFERROR(ROUND(IFERROR(E1098/N1098,""),2),"No pledges")</f>
        <v>74.209999999999994</v>
      </c>
      <c r="S1098" t="s">
        <v>8333</v>
      </c>
      <c r="T1098" t="s">
        <v>8334</v>
      </c>
    </row>
    <row r="1099" spans="1:20" ht="45" hidden="1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7">
        <f>(((K1099/60)/60)/24)+DATE(1970,1,1)</f>
        <v>41660.792557870373</v>
      </c>
      <c r="K1099">
        <v>1390330877</v>
      </c>
      <c r="L1099" s="7">
        <f>(((I1099/60)/60)/24)+DATE(1970,1,1)</f>
        <v>41700.792557870373</v>
      </c>
      <c r="M1099" t="b">
        <v>0</v>
      </c>
      <c r="N1099">
        <v>7</v>
      </c>
      <c r="O1099" t="b">
        <v>0</v>
      </c>
      <c r="P1099" t="s">
        <v>8282</v>
      </c>
      <c r="Q1099">
        <f>ROUND(E1099/D1099*100,2)</f>
        <v>0.05</v>
      </c>
      <c r="R1099" s="12">
        <f>IFERROR(ROUND(IFERROR(E1099/N1099,""),2),"No pledges")</f>
        <v>6.71</v>
      </c>
      <c r="S1099" t="s">
        <v>8333</v>
      </c>
      <c r="T1099" t="s">
        <v>8334</v>
      </c>
    </row>
    <row r="1100" spans="1:20" ht="30" hidden="1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7">
        <f>(((K1100/60)/60)/24)+DATE(1970,1,1)</f>
        <v>41712.762673611112</v>
      </c>
      <c r="K1100">
        <v>1394821095</v>
      </c>
      <c r="L1100" s="7">
        <f>(((I1100/60)/60)/24)+DATE(1970,1,1)</f>
        <v>41742.762673611112</v>
      </c>
      <c r="M1100" t="b">
        <v>0</v>
      </c>
      <c r="N1100">
        <v>22</v>
      </c>
      <c r="O1100" t="b">
        <v>0</v>
      </c>
      <c r="P1100" t="s">
        <v>8282</v>
      </c>
      <c r="Q1100">
        <f>ROUND(E1100/D1100*100,2)</f>
        <v>7.21</v>
      </c>
      <c r="R1100" s="12">
        <f>IFERROR(ROUND(IFERROR(E1100/N1100,""),2),"No pledges")</f>
        <v>81.95</v>
      </c>
      <c r="S1100" t="s">
        <v>8333</v>
      </c>
      <c r="T1100" t="s">
        <v>8334</v>
      </c>
    </row>
    <row r="1101" spans="1:20" ht="60" hidden="1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7">
        <f>(((K1101/60)/60)/24)+DATE(1970,1,1)</f>
        <v>42107.836435185185</v>
      </c>
      <c r="K1101">
        <v>1428955468</v>
      </c>
      <c r="L1101" s="7">
        <f>(((I1101/60)/60)/24)+DATE(1970,1,1)</f>
        <v>42137.836435185185</v>
      </c>
      <c r="M1101" t="b">
        <v>0</v>
      </c>
      <c r="N1101">
        <v>1</v>
      </c>
      <c r="O1101" t="b">
        <v>0</v>
      </c>
      <c r="P1101" t="s">
        <v>8282</v>
      </c>
      <c r="Q1101">
        <f>ROUND(E1101/D1101*100,2)</f>
        <v>0.5</v>
      </c>
      <c r="R1101" s="12">
        <f>IFERROR(ROUND(IFERROR(E1101/N1101,""),2),"No pledges")</f>
        <v>25</v>
      </c>
      <c r="S1101" t="s">
        <v>8333</v>
      </c>
      <c r="T1101" t="s">
        <v>8334</v>
      </c>
    </row>
    <row r="1102" spans="1:20" ht="15" customHeight="1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7">
        <f>(((I1102/60)/60)/24)+DATE(1970,1,1)</f>
        <v>42414.110775462963</v>
      </c>
      <c r="K1102">
        <v>1452825571</v>
      </c>
      <c r="L1102" s="7">
        <f>(((K1102/60)/60)/24)+DATE(1970,1,1)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>ROUND(E1102/D1102*100,2)</f>
        <v>2.5</v>
      </c>
      <c r="R1102" s="12">
        <f>IFERROR(ROUND(IFERROR(E1102/N1102,""),2),"No pledges")</f>
        <v>10</v>
      </c>
      <c r="S1102" t="s">
        <v>8333</v>
      </c>
      <c r="T1102" t="s">
        <v>8334</v>
      </c>
    </row>
    <row r="1103" spans="1:20" ht="45" hidden="1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7">
        <f>(((K1103/60)/60)/24)+DATE(1970,1,1)</f>
        <v>42538.77243055556</v>
      </c>
      <c r="K1103">
        <v>1466188338</v>
      </c>
      <c r="L1103" s="7">
        <f>(((I1103/60)/60)/24)+DATE(1970,1,1)</f>
        <v>42565.758333333331</v>
      </c>
      <c r="M1103" t="b">
        <v>0</v>
      </c>
      <c r="N1103">
        <v>6</v>
      </c>
      <c r="O1103" t="b">
        <v>0</v>
      </c>
      <c r="P1103" t="s">
        <v>8282</v>
      </c>
      <c r="Q1103">
        <f>ROUND(E1103/D1103*100,2)</f>
        <v>0.04</v>
      </c>
      <c r="R1103" s="12">
        <f>IFERROR(ROUND(IFERROR(E1103/N1103,""),2),"No pledges")</f>
        <v>6.83</v>
      </c>
      <c r="S1103" t="s">
        <v>8333</v>
      </c>
      <c r="T1103" t="s">
        <v>8334</v>
      </c>
    </row>
    <row r="1104" spans="1:20" ht="60" hidden="1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7">
        <f>(((K1104/60)/60)/24)+DATE(1970,1,1)</f>
        <v>41577.045428240745</v>
      </c>
      <c r="K1104">
        <v>1383095125</v>
      </c>
      <c r="L1104" s="7">
        <f>(((I1104/60)/60)/24)+DATE(1970,1,1)</f>
        <v>41617.249305555553</v>
      </c>
      <c r="M1104" t="b">
        <v>0</v>
      </c>
      <c r="N1104">
        <v>24</v>
      </c>
      <c r="O1104" t="b">
        <v>0</v>
      </c>
      <c r="P1104" t="s">
        <v>8282</v>
      </c>
      <c r="Q1104">
        <f>ROUND(E1104/D1104*100,2)</f>
        <v>5.31</v>
      </c>
      <c r="R1104" s="12">
        <f>IFERROR(ROUND(IFERROR(E1104/N1104,""),2),"No pledges")</f>
        <v>17.71</v>
      </c>
      <c r="S1104" t="s">
        <v>8333</v>
      </c>
      <c r="T1104" t="s">
        <v>8334</v>
      </c>
    </row>
    <row r="1105" spans="1:20" ht="45" hidden="1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7">
        <f>(((K1105/60)/60)/24)+DATE(1970,1,1)</f>
        <v>42479.22210648148</v>
      </c>
      <c r="K1105">
        <v>1461043190</v>
      </c>
      <c r="L1105" s="7">
        <f>(((I1105/60)/60)/24)+DATE(1970,1,1)</f>
        <v>42539.22210648148</v>
      </c>
      <c r="M1105" t="b">
        <v>0</v>
      </c>
      <c r="N1105">
        <v>15</v>
      </c>
      <c r="O1105" t="b">
        <v>0</v>
      </c>
      <c r="P1105" t="s">
        <v>8282</v>
      </c>
      <c r="Q1105">
        <f>ROUND(E1105/D1105*100,2)</f>
        <v>1.62</v>
      </c>
      <c r="R1105" s="12">
        <f>IFERROR(ROUND(IFERROR(E1105/N1105,""),2),"No pledges")</f>
        <v>16.2</v>
      </c>
      <c r="S1105" t="s">
        <v>8333</v>
      </c>
      <c r="T1105" t="s">
        <v>8334</v>
      </c>
    </row>
    <row r="1106" spans="1:20" ht="60" hidden="1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7">
        <f>(((K1106/60)/60)/24)+DATE(1970,1,1)</f>
        <v>41771.40996527778</v>
      </c>
      <c r="K1106">
        <v>1399888221</v>
      </c>
      <c r="L1106" s="7">
        <f>(((I1106/60)/60)/24)+DATE(1970,1,1)</f>
        <v>41801.40996527778</v>
      </c>
      <c r="M1106" t="b">
        <v>0</v>
      </c>
      <c r="N1106">
        <v>37</v>
      </c>
      <c r="O1106" t="b">
        <v>0</v>
      </c>
      <c r="P1106" t="s">
        <v>8282</v>
      </c>
      <c r="Q1106">
        <f>ROUND(E1106/D1106*100,2)</f>
        <v>4.95</v>
      </c>
      <c r="R1106" s="12">
        <f>IFERROR(ROUND(IFERROR(E1106/N1106,""),2),"No pledges")</f>
        <v>80.3</v>
      </c>
      <c r="S1106" t="s">
        <v>8333</v>
      </c>
      <c r="T1106" t="s">
        <v>8334</v>
      </c>
    </row>
    <row r="1107" spans="1:20" ht="60" hidden="1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7">
        <f>(((K1107/60)/60)/24)+DATE(1970,1,1)</f>
        <v>41692.135729166665</v>
      </c>
      <c r="K1107">
        <v>1393038927</v>
      </c>
      <c r="L1107" s="7">
        <f>(((I1107/60)/60)/24)+DATE(1970,1,1)</f>
        <v>41722.0940625</v>
      </c>
      <c r="M1107" t="b">
        <v>0</v>
      </c>
      <c r="N1107">
        <v>20</v>
      </c>
      <c r="O1107" t="b">
        <v>0</v>
      </c>
      <c r="P1107" t="s">
        <v>8282</v>
      </c>
      <c r="Q1107">
        <f>ROUND(E1107/D1107*100,2)</f>
        <v>0.16</v>
      </c>
      <c r="R1107" s="12">
        <f>IFERROR(ROUND(IFERROR(E1107/N1107,""),2),"No pledges")</f>
        <v>71.55</v>
      </c>
      <c r="S1107" t="s">
        <v>8333</v>
      </c>
      <c r="T1107" t="s">
        <v>8334</v>
      </c>
    </row>
    <row r="1108" spans="1:20" ht="45" hidden="1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7">
        <f>(((K1108/60)/60)/24)+DATE(1970,1,1)</f>
        <v>40973.740451388891</v>
      </c>
      <c r="K1108">
        <v>1330969575</v>
      </c>
      <c r="L1108" s="7">
        <f>(((I1108/60)/60)/24)+DATE(1970,1,1)</f>
        <v>41003.698784722219</v>
      </c>
      <c r="M1108" t="b">
        <v>0</v>
      </c>
      <c r="N1108">
        <v>7</v>
      </c>
      <c r="O1108" t="b">
        <v>0</v>
      </c>
      <c r="P1108" t="s">
        <v>8282</v>
      </c>
      <c r="Q1108">
        <f>ROUND(E1108/D1108*100,2)</f>
        <v>41.25</v>
      </c>
      <c r="R1108" s="12">
        <f>IFERROR(ROUND(IFERROR(E1108/N1108,""),2),"No pledges")</f>
        <v>23.57</v>
      </c>
      <c r="S1108" t="s">
        <v>8333</v>
      </c>
      <c r="T1108" t="s">
        <v>8334</v>
      </c>
    </row>
    <row r="1109" spans="1:20" ht="60" hidden="1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7">
        <f>(((K1109/60)/60)/24)+DATE(1970,1,1)</f>
        <v>41813.861388888887</v>
      </c>
      <c r="K1109">
        <v>1403556024</v>
      </c>
      <c r="L1109" s="7">
        <f>(((I1109/60)/60)/24)+DATE(1970,1,1)</f>
        <v>41843.861388888887</v>
      </c>
      <c r="M1109" t="b">
        <v>0</v>
      </c>
      <c r="N1109">
        <v>0</v>
      </c>
      <c r="O1109" t="b">
        <v>0</v>
      </c>
      <c r="P1109" t="s">
        <v>8282</v>
      </c>
      <c r="Q1109">
        <f>ROUND(E1109/D1109*100,2)</f>
        <v>0</v>
      </c>
      <c r="R1109" s="12" t="str">
        <f>IFERROR(ROUND(IFERROR(E1109/N1109,""),2),"No pledges")</f>
        <v>No pledges</v>
      </c>
      <c r="S1109" t="s">
        <v>8333</v>
      </c>
      <c r="T1109" t="s">
        <v>8334</v>
      </c>
    </row>
    <row r="1110" spans="1:20" ht="60" hidden="1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7">
        <f>(((K1110/60)/60)/24)+DATE(1970,1,1)</f>
        <v>40952.636979166666</v>
      </c>
      <c r="K1110">
        <v>1329146235</v>
      </c>
      <c r="L1110" s="7">
        <f>(((I1110/60)/60)/24)+DATE(1970,1,1)</f>
        <v>41012.595312500001</v>
      </c>
      <c r="M1110" t="b">
        <v>0</v>
      </c>
      <c r="N1110">
        <v>21</v>
      </c>
      <c r="O1110" t="b">
        <v>0</v>
      </c>
      <c r="P1110" t="s">
        <v>8282</v>
      </c>
      <c r="Q1110">
        <f>ROUND(E1110/D1110*100,2)</f>
        <v>2.93</v>
      </c>
      <c r="R1110" s="12">
        <f>IFERROR(ROUND(IFERROR(E1110/N1110,""),2),"No pledges")</f>
        <v>34.880000000000003</v>
      </c>
      <c r="S1110" t="s">
        <v>8333</v>
      </c>
      <c r="T1110" t="s">
        <v>8334</v>
      </c>
    </row>
    <row r="1111" spans="1:20" ht="60" hidden="1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7">
        <f>(((K1111/60)/60)/24)+DATE(1970,1,1)</f>
        <v>42662.752199074079</v>
      </c>
      <c r="K1111">
        <v>1476900190</v>
      </c>
      <c r="L1111" s="7">
        <f>(((I1111/60)/60)/24)+DATE(1970,1,1)</f>
        <v>42692.793865740736</v>
      </c>
      <c r="M1111" t="b">
        <v>0</v>
      </c>
      <c r="N1111">
        <v>3</v>
      </c>
      <c r="O1111" t="b">
        <v>0</v>
      </c>
      <c r="P1111" t="s">
        <v>8282</v>
      </c>
      <c r="Q1111">
        <f>ROUND(E1111/D1111*100,2)</f>
        <v>0.45</v>
      </c>
      <c r="R1111" s="12">
        <f>IFERROR(ROUND(IFERROR(E1111/N1111,""),2),"No pledges")</f>
        <v>15</v>
      </c>
      <c r="S1111" t="s">
        <v>8333</v>
      </c>
      <c r="T1111" t="s">
        <v>8334</v>
      </c>
    </row>
    <row r="1112" spans="1:20" ht="60" hidden="1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7">
        <f>(((K1112/60)/60)/24)+DATE(1970,1,1)</f>
        <v>41220.933124999996</v>
      </c>
      <c r="K1112">
        <v>1352327022</v>
      </c>
      <c r="L1112" s="7">
        <f>(((I1112/60)/60)/24)+DATE(1970,1,1)</f>
        <v>41250.933124999996</v>
      </c>
      <c r="M1112" t="b">
        <v>0</v>
      </c>
      <c r="N1112">
        <v>11</v>
      </c>
      <c r="O1112" t="b">
        <v>0</v>
      </c>
      <c r="P1112" t="s">
        <v>8282</v>
      </c>
      <c r="Q1112">
        <f>ROUND(E1112/D1112*100,2)</f>
        <v>0.51</v>
      </c>
      <c r="R1112" s="12">
        <f>IFERROR(ROUND(IFERROR(E1112/N1112,""),2),"No pledges")</f>
        <v>23.18</v>
      </c>
      <c r="S1112" t="s">
        <v>8333</v>
      </c>
      <c r="T1112" t="s">
        <v>8334</v>
      </c>
    </row>
    <row r="1113" spans="1:20" ht="15" customHeight="1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7">
        <f>(((I1113/60)/60)/24)+DATE(1970,1,1)</f>
        <v>42377.203587962969</v>
      </c>
      <c r="K1113">
        <v>1449636790</v>
      </c>
      <c r="L1113" s="7">
        <f>(((K1113/60)/60)/24)+DATE(1970,1,1)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>ROUND(E1113/D1113*100,2)</f>
        <v>0.04</v>
      </c>
      <c r="R1113" s="12">
        <f>IFERROR(ROUND(IFERROR(E1113/N1113,""),2),"No pledges")</f>
        <v>1</v>
      </c>
      <c r="S1113" t="s">
        <v>8333</v>
      </c>
      <c r="T1113" t="s">
        <v>8334</v>
      </c>
    </row>
    <row r="1114" spans="1:20" ht="45" hidden="1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7">
        <f>(((K1114/60)/60)/24)+DATE(1970,1,1)</f>
        <v>41963.759386574078</v>
      </c>
      <c r="K1114">
        <v>1416507211</v>
      </c>
      <c r="L1114" s="7">
        <f>(((I1114/60)/60)/24)+DATE(1970,1,1)</f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>
        <f>ROUND(E1114/D1114*100,2)</f>
        <v>35.54</v>
      </c>
      <c r="R1114" s="12">
        <f>IFERROR(ROUND(IFERROR(E1114/N1114,""),2),"No pledges")</f>
        <v>100.23</v>
      </c>
      <c r="S1114" t="s">
        <v>8333</v>
      </c>
      <c r="T1114" t="s">
        <v>8334</v>
      </c>
    </row>
    <row r="1115" spans="1:20" ht="15" customHeight="1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7">
        <f>(((I1115/60)/60)/24)+DATE(1970,1,1)</f>
        <v>41865.977083333331</v>
      </c>
      <c r="K1115">
        <v>1405466820</v>
      </c>
      <c r="L1115" s="7">
        <f>(((K1115/60)/60)/24)+DATE(1970,1,1)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>ROUND(E1115/D1115*100,2)</f>
        <v>0.5</v>
      </c>
      <c r="R1115" s="12">
        <f>IFERROR(ROUND(IFERROR(E1115/N1115,""),2),"No pledges")</f>
        <v>5</v>
      </c>
      <c r="S1115" t="s">
        <v>8333</v>
      </c>
      <c r="T1115" t="s">
        <v>8334</v>
      </c>
    </row>
    <row r="1116" spans="1:20" ht="60" hidden="1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7">
        <f>(((K1116/60)/60)/24)+DATE(1970,1,1)</f>
        <v>41526.345914351856</v>
      </c>
      <c r="K1116">
        <v>1378714687</v>
      </c>
      <c r="L1116" s="7">
        <f>(((I1116/60)/60)/24)+DATE(1970,1,1)</f>
        <v>41556.345914351856</v>
      </c>
      <c r="M1116" t="b">
        <v>0</v>
      </c>
      <c r="N1116">
        <v>3</v>
      </c>
      <c r="O1116" t="b">
        <v>0</v>
      </c>
      <c r="P1116" t="s">
        <v>8282</v>
      </c>
      <c r="Q1116">
        <f>ROUND(E1116/D1116*100,2)</f>
        <v>0.17</v>
      </c>
      <c r="R1116" s="12">
        <f>IFERROR(ROUND(IFERROR(E1116/N1116,""),2),"No pledges")</f>
        <v>3.33</v>
      </c>
      <c r="S1116" t="s">
        <v>8333</v>
      </c>
      <c r="T1116" t="s">
        <v>8334</v>
      </c>
    </row>
    <row r="1117" spans="1:20" ht="60" hidden="1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7">
        <f>(((K1117/60)/60)/24)+DATE(1970,1,1)</f>
        <v>42429.695543981477</v>
      </c>
      <c r="K1117">
        <v>1456764095</v>
      </c>
      <c r="L1117" s="7">
        <f>(((I1117/60)/60)/24)+DATE(1970,1,1)</f>
        <v>42459.653877314813</v>
      </c>
      <c r="M1117" t="b">
        <v>0</v>
      </c>
      <c r="N1117">
        <v>4</v>
      </c>
      <c r="O1117" t="b">
        <v>0</v>
      </c>
      <c r="P1117" t="s">
        <v>8282</v>
      </c>
      <c r="Q1117">
        <f>ROUND(E1117/D1117*100,2)</f>
        <v>0.13</v>
      </c>
      <c r="R1117" s="12">
        <f>IFERROR(ROUND(IFERROR(E1117/N1117,""),2),"No pledges")</f>
        <v>13.25</v>
      </c>
      <c r="S1117" t="s">
        <v>8333</v>
      </c>
      <c r="T1117" t="s">
        <v>8334</v>
      </c>
    </row>
    <row r="1118" spans="1:20" ht="45" hidden="1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7">
        <f>(((K1118/60)/60)/24)+DATE(1970,1,1)</f>
        <v>41009.847314814811</v>
      </c>
      <c r="K1118">
        <v>1334089208</v>
      </c>
      <c r="L1118" s="7">
        <f>(((I1118/60)/60)/24)+DATE(1970,1,1)</f>
        <v>41069.847314814811</v>
      </c>
      <c r="M1118" t="b">
        <v>0</v>
      </c>
      <c r="N1118">
        <v>10</v>
      </c>
      <c r="O1118" t="b">
        <v>0</v>
      </c>
      <c r="P1118" t="s">
        <v>8282</v>
      </c>
      <c r="Q1118">
        <f>ROUND(E1118/D1118*100,2)</f>
        <v>0.04</v>
      </c>
      <c r="R1118" s="12">
        <f>IFERROR(ROUND(IFERROR(E1118/N1118,""),2),"No pledges")</f>
        <v>17.850000000000001</v>
      </c>
      <c r="S1118" t="s">
        <v>8333</v>
      </c>
      <c r="T1118" t="s">
        <v>8334</v>
      </c>
    </row>
    <row r="1119" spans="1:20" ht="15" customHeight="1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7">
        <f t="shared" ref="J1119:J1121" si="94">(((I1119/60)/60)/24)+DATE(1970,1,1)</f>
        <v>42363.598530092597</v>
      </c>
      <c r="K1119">
        <v>1448461313</v>
      </c>
      <c r="L1119" s="7">
        <f t="shared" ref="L1119:L1121" si="95">(((K1119/60)/60)/24)+DATE(1970,1,1)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>ROUND(E1119/D1119*100,2)</f>
        <v>8.3000000000000007</v>
      </c>
      <c r="R1119" s="12">
        <f>IFERROR(ROUND(IFERROR(E1119/N1119,""),2),"No pledges")</f>
        <v>10.38</v>
      </c>
      <c r="S1119" t="s">
        <v>8333</v>
      </c>
      <c r="T1119" t="s">
        <v>8334</v>
      </c>
    </row>
    <row r="1120" spans="1:20" ht="15" customHeight="1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7">
        <f t="shared" si="94"/>
        <v>41734.124756944446</v>
      </c>
      <c r="K1120">
        <v>1394078379</v>
      </c>
      <c r="L1120" s="7">
        <f t="shared" si="9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>ROUND(E1120/D1120*100,2)</f>
        <v>2.42</v>
      </c>
      <c r="R1120" s="12">
        <f>IFERROR(ROUND(IFERROR(E1120/N1120,""),2),"No pledges")</f>
        <v>36.33</v>
      </c>
      <c r="S1120" t="s">
        <v>8333</v>
      </c>
      <c r="T1120" t="s">
        <v>8334</v>
      </c>
    </row>
    <row r="1121" spans="1:20" ht="15" customHeight="1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7">
        <f t="shared" si="94"/>
        <v>41735.792407407411</v>
      </c>
      <c r="K1121">
        <v>1395687664</v>
      </c>
      <c r="L1121" s="7">
        <f t="shared" si="9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>ROUND(E1121/D1121*100,2)</f>
        <v>0.24</v>
      </c>
      <c r="R1121" s="12">
        <f>IFERROR(ROUND(IFERROR(E1121/N1121,""),2),"No pledges")</f>
        <v>5</v>
      </c>
      <c r="S1121" t="s">
        <v>8333</v>
      </c>
      <c r="T1121" t="s">
        <v>8334</v>
      </c>
    </row>
    <row r="1122" spans="1:20" ht="45" hidden="1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7">
        <f>(((K1122/60)/60)/24)+DATE(1970,1,1)</f>
        <v>40799.872685185182</v>
      </c>
      <c r="K1122">
        <v>1315947400</v>
      </c>
      <c r="L1122" s="7">
        <f>(((I1122/60)/60)/24)+DATE(1970,1,1)</f>
        <v>40844.872685185182</v>
      </c>
      <c r="M1122" t="b">
        <v>0</v>
      </c>
      <c r="N1122">
        <v>0</v>
      </c>
      <c r="O1122" t="b">
        <v>0</v>
      </c>
      <c r="P1122" t="s">
        <v>8282</v>
      </c>
      <c r="Q1122">
        <f>ROUND(E1122/D1122*100,2)</f>
        <v>0</v>
      </c>
      <c r="R1122" s="12" t="str">
        <f>IFERROR(ROUND(IFERROR(E1122/N1122,""),2),"No pledges")</f>
        <v>No pledges</v>
      </c>
      <c r="S1122" t="s">
        <v>8333</v>
      </c>
      <c r="T1122" t="s">
        <v>8334</v>
      </c>
    </row>
    <row r="1123" spans="1:20" ht="45" hidden="1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7">
        <f>(((K1123/60)/60)/24)+DATE(1970,1,1)</f>
        <v>42412.934212962966</v>
      </c>
      <c r="K1123">
        <v>1455315916</v>
      </c>
      <c r="L1123" s="7">
        <f>(((I1123/60)/60)/24)+DATE(1970,1,1)</f>
        <v>42442.892546296294</v>
      </c>
      <c r="M1123" t="b">
        <v>0</v>
      </c>
      <c r="N1123">
        <v>5</v>
      </c>
      <c r="O1123" t="b">
        <v>0</v>
      </c>
      <c r="P1123" t="s">
        <v>8282</v>
      </c>
      <c r="Q1123">
        <f>ROUND(E1123/D1123*100,2)</f>
        <v>0.01</v>
      </c>
      <c r="R1123" s="12">
        <f>IFERROR(ROUND(IFERROR(E1123/N1123,""),2),"No pledges")</f>
        <v>5.8</v>
      </c>
      <c r="S1123" t="s">
        <v>8333</v>
      </c>
      <c r="T1123" t="s">
        <v>8334</v>
      </c>
    </row>
    <row r="1124" spans="1:20" ht="15" customHeight="1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7">
        <f>(((I1124/60)/60)/24)+DATE(1970,1,1)</f>
        <v>41424.703993055555</v>
      </c>
      <c r="K1124">
        <v>1368723225</v>
      </c>
      <c r="L1124" s="7">
        <f>(((K1124/60)/60)/24)+DATE(1970,1,1)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>ROUND(E1124/D1124*100,2)</f>
        <v>0</v>
      </c>
      <c r="R1124" s="12" t="str">
        <f>IFERROR(ROUND(IFERROR(E1124/N1124,""),2),"No pledges")</f>
        <v>No pledges</v>
      </c>
      <c r="S1124" t="s">
        <v>8333</v>
      </c>
      <c r="T1124" t="s">
        <v>8334</v>
      </c>
    </row>
    <row r="1125" spans="1:20" ht="60" hidden="1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7">
        <f>(((K1125/60)/60)/24)+DATE(1970,1,1)</f>
        <v>41718.5237037037</v>
      </c>
      <c r="K1125">
        <v>1395318848</v>
      </c>
      <c r="L1125" s="7">
        <f>(((I1125/60)/60)/24)+DATE(1970,1,1)</f>
        <v>41748.5237037037</v>
      </c>
      <c r="M1125" t="b">
        <v>0</v>
      </c>
      <c r="N1125">
        <v>3</v>
      </c>
      <c r="O1125" t="b">
        <v>0</v>
      </c>
      <c r="P1125" t="s">
        <v>8282</v>
      </c>
      <c r="Q1125">
        <f>ROUND(E1125/D1125*100,2)</f>
        <v>0.22</v>
      </c>
      <c r="R1125" s="12">
        <f>IFERROR(ROUND(IFERROR(E1125/N1125,""),2),"No pledges")</f>
        <v>3.67</v>
      </c>
      <c r="S1125" t="s">
        <v>8333</v>
      </c>
      <c r="T1125" t="s">
        <v>8334</v>
      </c>
    </row>
    <row r="1126" spans="1:20" ht="60" hidden="1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7">
        <f>(((K1126/60)/60)/24)+DATE(1970,1,1)</f>
        <v>42094.667256944449</v>
      </c>
      <c r="K1126">
        <v>1427817651</v>
      </c>
      <c r="L1126" s="7">
        <f>(((I1126/60)/60)/24)+DATE(1970,1,1)</f>
        <v>42124.667256944449</v>
      </c>
      <c r="M1126" t="b">
        <v>0</v>
      </c>
      <c r="N1126">
        <v>7</v>
      </c>
      <c r="O1126" t="b">
        <v>0</v>
      </c>
      <c r="P1126" t="s">
        <v>8283</v>
      </c>
      <c r="Q1126">
        <f>ROUND(E1126/D1126*100,2)</f>
        <v>0.47</v>
      </c>
      <c r="R1126" s="12">
        <f>IFERROR(ROUND(IFERROR(E1126/N1126,""),2),"No pledges")</f>
        <v>60.71</v>
      </c>
      <c r="S1126" t="s">
        <v>8333</v>
      </c>
      <c r="T1126" t="s">
        <v>8335</v>
      </c>
    </row>
    <row r="1127" spans="1:20" ht="15" customHeight="1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7">
        <f t="shared" ref="J1127:J1128" si="96">(((I1127/60)/60)/24)+DATE(1970,1,1)</f>
        <v>42272.624189814815</v>
      </c>
      <c r="K1127">
        <v>1438009130</v>
      </c>
      <c r="L1127" s="7">
        <f t="shared" ref="L1127:L1128" si="97">(((K1127/60)/60)/24)+DATE(1970,1,1)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>ROUND(E1127/D1127*100,2)</f>
        <v>0</v>
      </c>
      <c r="R1127" s="12" t="str">
        <f>IFERROR(ROUND(IFERROR(E1127/N1127,""),2),"No pledges")</f>
        <v>No pledges</v>
      </c>
      <c r="S1127" t="s">
        <v>8333</v>
      </c>
      <c r="T1127" t="s">
        <v>8335</v>
      </c>
    </row>
    <row r="1128" spans="1:20" ht="15" customHeight="1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7">
        <f t="shared" si="96"/>
        <v>42565.327476851846</v>
      </c>
      <c r="K1128">
        <v>1465890694</v>
      </c>
      <c r="L1128" s="7">
        <f t="shared" si="97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>ROUND(E1128/D1128*100,2)</f>
        <v>0.5</v>
      </c>
      <c r="R1128" s="12">
        <f>IFERROR(ROUND(IFERROR(E1128/N1128,""),2),"No pledges")</f>
        <v>5</v>
      </c>
      <c r="S1128" t="s">
        <v>8333</v>
      </c>
      <c r="T1128" t="s">
        <v>8335</v>
      </c>
    </row>
    <row r="1129" spans="1:20" ht="60" hidden="1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7">
        <f>(((K1129/60)/60)/24)+DATE(1970,1,1)</f>
        <v>41926.854166666664</v>
      </c>
      <c r="K1129">
        <v>1413318600</v>
      </c>
      <c r="L1129" s="7">
        <f>(((I1129/60)/60)/24)+DATE(1970,1,1)</f>
        <v>41957.895833333328</v>
      </c>
      <c r="M1129" t="b">
        <v>0</v>
      </c>
      <c r="N1129">
        <v>23</v>
      </c>
      <c r="O1129" t="b">
        <v>0</v>
      </c>
      <c r="P1129" t="s">
        <v>8283</v>
      </c>
      <c r="Q1129">
        <f>ROUND(E1129/D1129*100,2)</f>
        <v>1.67</v>
      </c>
      <c r="R1129" s="12">
        <f>IFERROR(ROUND(IFERROR(E1129/N1129,""),2),"No pledges")</f>
        <v>25.43</v>
      </c>
      <c r="S1129" t="s">
        <v>8333</v>
      </c>
      <c r="T1129" t="s">
        <v>8335</v>
      </c>
    </row>
    <row r="1130" spans="1:20" ht="15" customHeight="1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7">
        <f>(((I1130/60)/60)/24)+DATE(1970,1,1)</f>
        <v>41858.649502314816</v>
      </c>
      <c r="K1130">
        <v>1404833717</v>
      </c>
      <c r="L1130" s="7">
        <f>(((K1130/60)/60)/24)+DATE(1970,1,1)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>ROUND(E1130/D1130*100,2)</f>
        <v>0.1</v>
      </c>
      <c r="R1130" s="12">
        <f>IFERROR(ROUND(IFERROR(E1130/N1130,""),2),"No pledges")</f>
        <v>1</v>
      </c>
      <c r="S1130" t="s">
        <v>8333</v>
      </c>
      <c r="T1130" t="s">
        <v>8335</v>
      </c>
    </row>
    <row r="1131" spans="1:20" ht="45" hidden="1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7">
        <f>(((K1131/60)/60)/24)+DATE(1970,1,1)</f>
        <v>42496.264965277776</v>
      </c>
      <c r="K1131">
        <v>1462515693</v>
      </c>
      <c r="L1131" s="7">
        <f>(((I1131/60)/60)/24)+DATE(1970,1,1)</f>
        <v>42526.264965277776</v>
      </c>
      <c r="M1131" t="b">
        <v>0</v>
      </c>
      <c r="N1131">
        <v>2</v>
      </c>
      <c r="O1131" t="b">
        <v>0</v>
      </c>
      <c r="P1131" t="s">
        <v>8283</v>
      </c>
      <c r="Q1131">
        <f>ROUND(E1131/D1131*100,2)</f>
        <v>0.11</v>
      </c>
      <c r="R1131" s="12">
        <f>IFERROR(ROUND(IFERROR(E1131/N1131,""),2),"No pledges")</f>
        <v>10.5</v>
      </c>
      <c r="S1131" t="s">
        <v>8333</v>
      </c>
      <c r="T1131" t="s">
        <v>8335</v>
      </c>
    </row>
    <row r="1132" spans="1:20" ht="60" hidden="1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7">
        <f>(((K1132/60)/60)/24)+DATE(1970,1,1)</f>
        <v>41908.996527777781</v>
      </c>
      <c r="K1132">
        <v>1411775700</v>
      </c>
      <c r="L1132" s="7">
        <f>(((I1132/60)/60)/24)+DATE(1970,1,1)</f>
        <v>41969.038194444445</v>
      </c>
      <c r="M1132" t="b">
        <v>0</v>
      </c>
      <c r="N1132">
        <v>3</v>
      </c>
      <c r="O1132" t="b">
        <v>0</v>
      </c>
      <c r="P1132" t="s">
        <v>8283</v>
      </c>
      <c r="Q1132">
        <f>ROUND(E1132/D1132*100,2)</f>
        <v>0.22</v>
      </c>
      <c r="R1132" s="12">
        <f>IFERROR(ROUND(IFERROR(E1132/N1132,""),2),"No pledges")</f>
        <v>3.67</v>
      </c>
      <c r="S1132" t="s">
        <v>8333</v>
      </c>
      <c r="T1132" t="s">
        <v>8335</v>
      </c>
    </row>
    <row r="1133" spans="1:20" ht="60" hidden="1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7">
        <f>(((K1133/60)/60)/24)+DATE(1970,1,1)</f>
        <v>42332.908194444448</v>
      </c>
      <c r="K1133">
        <v>1448401668</v>
      </c>
      <c r="L1133" s="7">
        <f>(((I1133/60)/60)/24)+DATE(1970,1,1)</f>
        <v>42362.908194444448</v>
      </c>
      <c r="M1133" t="b">
        <v>0</v>
      </c>
      <c r="N1133">
        <v>0</v>
      </c>
      <c r="O1133" t="b">
        <v>0</v>
      </c>
      <c r="P1133" t="s">
        <v>8283</v>
      </c>
      <c r="Q1133">
        <f>ROUND(E1133/D1133*100,2)</f>
        <v>0</v>
      </c>
      <c r="R1133" s="12" t="str">
        <f>IFERROR(ROUND(IFERROR(E1133/N1133,""),2),"No pledges")</f>
        <v>No pledges</v>
      </c>
      <c r="S1133" t="s">
        <v>8333</v>
      </c>
      <c r="T1133" t="s">
        <v>8335</v>
      </c>
    </row>
    <row r="1134" spans="1:20" ht="45" hidden="1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7">
        <f>(((K1134/60)/60)/24)+DATE(1970,1,1)</f>
        <v>42706.115405092598</v>
      </c>
      <c r="K1134">
        <v>1480646771</v>
      </c>
      <c r="L1134" s="7">
        <f>(((I1134/60)/60)/24)+DATE(1970,1,1)</f>
        <v>42736.115405092598</v>
      </c>
      <c r="M1134" t="b">
        <v>0</v>
      </c>
      <c r="N1134">
        <v>13</v>
      </c>
      <c r="O1134" t="b">
        <v>0</v>
      </c>
      <c r="P1134" t="s">
        <v>8283</v>
      </c>
      <c r="Q1134">
        <f>ROUND(E1134/D1134*100,2)</f>
        <v>14.38</v>
      </c>
      <c r="R1134" s="12">
        <f>IFERROR(ROUND(IFERROR(E1134/N1134,""),2),"No pledges")</f>
        <v>110.62</v>
      </c>
      <c r="S1134" t="s">
        <v>8333</v>
      </c>
      <c r="T1134" t="s">
        <v>8335</v>
      </c>
    </row>
    <row r="1135" spans="1:20" ht="15" customHeight="1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7">
        <f>(((I1135/60)/60)/24)+DATE(1970,1,1)</f>
        <v>41851.407187500001</v>
      </c>
      <c r="K1135">
        <v>1404207981</v>
      </c>
      <c r="L1135" s="7">
        <f>(((K1135/60)/60)/24)+DATE(1970,1,1)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>ROUND(E1135/D1135*100,2)</f>
        <v>0.67</v>
      </c>
      <c r="R1135" s="12">
        <f>IFERROR(ROUND(IFERROR(E1135/N1135,""),2),"No pledges")</f>
        <v>20</v>
      </c>
      <c r="S1135" t="s">
        <v>8333</v>
      </c>
      <c r="T1135" t="s">
        <v>8335</v>
      </c>
    </row>
    <row r="1136" spans="1:20" ht="45" hidden="1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7">
        <f>(((K1136/60)/60)/24)+DATE(1970,1,1)</f>
        <v>41958.285046296296</v>
      </c>
      <c r="K1136">
        <v>1416034228</v>
      </c>
      <c r="L1136" s="7">
        <f>(((I1136/60)/60)/24)+DATE(1970,1,1)</f>
        <v>41972.189583333333</v>
      </c>
      <c r="M1136" t="b">
        <v>0</v>
      </c>
      <c r="N1136">
        <v>1</v>
      </c>
      <c r="O1136" t="b">
        <v>0</v>
      </c>
      <c r="P1136" t="s">
        <v>8283</v>
      </c>
      <c r="Q1136">
        <f>ROUND(E1136/D1136*100,2)</f>
        <v>0</v>
      </c>
      <c r="R1136" s="12">
        <f>IFERROR(ROUND(IFERROR(E1136/N1136,""),2),"No pledges")</f>
        <v>1</v>
      </c>
      <c r="S1136" t="s">
        <v>8333</v>
      </c>
      <c r="T1136" t="s">
        <v>8335</v>
      </c>
    </row>
    <row r="1137" spans="1:20" ht="15" customHeight="1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7">
        <f>(((I1137/60)/60)/24)+DATE(1970,1,1)</f>
        <v>42588.989513888882</v>
      </c>
      <c r="K1137">
        <v>1467935094</v>
      </c>
      <c r="L1137" s="7">
        <f>(((K1137/60)/60)/24)+DATE(1970,1,1)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>ROUND(E1137/D1137*100,2)</f>
        <v>5</v>
      </c>
      <c r="R1137" s="12">
        <f>IFERROR(ROUND(IFERROR(E1137/N1137,""),2),"No pledges")</f>
        <v>50</v>
      </c>
      <c r="S1137" t="s">
        <v>8333</v>
      </c>
      <c r="T1137" t="s">
        <v>8335</v>
      </c>
    </row>
    <row r="1138" spans="1:20" ht="45" hidden="1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7">
        <f>(((K1138/60)/60)/24)+DATE(1970,1,1)</f>
        <v>42327.671631944439</v>
      </c>
      <c r="K1138">
        <v>1447949229</v>
      </c>
      <c r="L1138" s="7">
        <f>(((I1138/60)/60)/24)+DATE(1970,1,1)</f>
        <v>42357.671631944439</v>
      </c>
      <c r="M1138" t="b">
        <v>0</v>
      </c>
      <c r="N1138">
        <v>6</v>
      </c>
      <c r="O1138" t="b">
        <v>0</v>
      </c>
      <c r="P1138" t="s">
        <v>8283</v>
      </c>
      <c r="Q1138">
        <f>ROUND(E1138/D1138*100,2)</f>
        <v>6.44</v>
      </c>
      <c r="R1138" s="12">
        <f>IFERROR(ROUND(IFERROR(E1138/N1138,""),2),"No pledges")</f>
        <v>45</v>
      </c>
      <c r="S1138" t="s">
        <v>8333</v>
      </c>
      <c r="T1138" t="s">
        <v>8335</v>
      </c>
    </row>
    <row r="1139" spans="1:20" ht="60" hidden="1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7">
        <f>(((K1139/60)/60)/24)+DATE(1970,1,1)</f>
        <v>42453.819687499999</v>
      </c>
      <c r="K1139">
        <v>1458848421</v>
      </c>
      <c r="L1139" s="7">
        <f>(((I1139/60)/60)/24)+DATE(1970,1,1)</f>
        <v>42483.819687499999</v>
      </c>
      <c r="M1139" t="b">
        <v>0</v>
      </c>
      <c r="N1139">
        <v>39</v>
      </c>
      <c r="O1139" t="b">
        <v>0</v>
      </c>
      <c r="P1139" t="s">
        <v>8283</v>
      </c>
      <c r="Q1139">
        <f>ROUND(E1139/D1139*100,2)</f>
        <v>39.5</v>
      </c>
      <c r="R1139" s="12">
        <f>IFERROR(ROUND(IFERROR(E1139/N1139,""),2),"No pledges")</f>
        <v>253.21</v>
      </c>
      <c r="S1139" t="s">
        <v>8333</v>
      </c>
      <c r="T1139" t="s">
        <v>8335</v>
      </c>
    </row>
    <row r="1140" spans="1:20" ht="60" hidden="1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7">
        <f>(((K1140/60)/60)/24)+DATE(1970,1,1)</f>
        <v>42736.9066087963</v>
      </c>
      <c r="K1140">
        <v>1483307131</v>
      </c>
      <c r="L1140" s="7">
        <f>(((I1140/60)/60)/24)+DATE(1970,1,1)</f>
        <v>42756.9066087963</v>
      </c>
      <c r="M1140" t="b">
        <v>0</v>
      </c>
      <c r="N1140">
        <v>4</v>
      </c>
      <c r="O1140" t="b">
        <v>0</v>
      </c>
      <c r="P1140" t="s">
        <v>8283</v>
      </c>
      <c r="Q1140">
        <f>ROUND(E1140/D1140*100,2)</f>
        <v>0.36</v>
      </c>
      <c r="R1140" s="12">
        <f>IFERROR(ROUND(IFERROR(E1140/N1140,""),2),"No pledges")</f>
        <v>31.25</v>
      </c>
      <c r="S1140" t="s">
        <v>8333</v>
      </c>
      <c r="T1140" t="s">
        <v>8335</v>
      </c>
    </row>
    <row r="1141" spans="1:20" ht="60" hidden="1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7">
        <f>(((K1141/60)/60)/24)+DATE(1970,1,1)</f>
        <v>41975.347523148142</v>
      </c>
      <c r="K1141">
        <v>1417508426</v>
      </c>
      <c r="L1141" s="7">
        <f>(((I1141/60)/60)/24)+DATE(1970,1,1)</f>
        <v>42005.347523148142</v>
      </c>
      <c r="M1141" t="b">
        <v>0</v>
      </c>
      <c r="N1141">
        <v>1</v>
      </c>
      <c r="O1141" t="b">
        <v>0</v>
      </c>
      <c r="P1141" t="s">
        <v>8283</v>
      </c>
      <c r="Q1141">
        <f>ROUND(E1141/D1141*100,2)</f>
        <v>0.06</v>
      </c>
      <c r="R1141" s="12">
        <f>IFERROR(ROUND(IFERROR(E1141/N1141,""),2),"No pledges")</f>
        <v>5</v>
      </c>
      <c r="S1141" t="s">
        <v>8333</v>
      </c>
      <c r="T1141" t="s">
        <v>8335</v>
      </c>
    </row>
    <row r="1142" spans="1:20" ht="45" hidden="1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7">
        <f>(((K1142/60)/60)/24)+DATE(1970,1,1)</f>
        <v>42192.462048611109</v>
      </c>
      <c r="K1142">
        <v>1436267121</v>
      </c>
      <c r="L1142" s="7">
        <f>(((I1142/60)/60)/24)+DATE(1970,1,1)</f>
        <v>42222.462048611109</v>
      </c>
      <c r="M1142" t="b">
        <v>0</v>
      </c>
      <c r="N1142">
        <v>0</v>
      </c>
      <c r="O1142" t="b">
        <v>0</v>
      </c>
      <c r="P1142" t="s">
        <v>8283</v>
      </c>
      <c r="Q1142">
        <f>ROUND(E1142/D1142*100,2)</f>
        <v>0</v>
      </c>
      <c r="R1142" s="12" t="str">
        <f>IFERROR(ROUND(IFERROR(E1142/N1142,""),2),"No pledges")</f>
        <v>No pledges</v>
      </c>
      <c r="S1142" t="s">
        <v>8333</v>
      </c>
      <c r="T1142" t="s">
        <v>8335</v>
      </c>
    </row>
    <row r="1143" spans="1:20" hidden="1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7">
        <f>(((K1143/60)/60)/24)+DATE(1970,1,1)</f>
        <v>42164.699652777781</v>
      </c>
      <c r="K1143">
        <v>1433868450</v>
      </c>
      <c r="L1143" s="7">
        <f>(((I1143/60)/60)/24)+DATE(1970,1,1)</f>
        <v>42194.699652777781</v>
      </c>
      <c r="M1143" t="b">
        <v>0</v>
      </c>
      <c r="N1143">
        <v>0</v>
      </c>
      <c r="O1143" t="b">
        <v>0</v>
      </c>
      <c r="P1143" t="s">
        <v>8283</v>
      </c>
      <c r="Q1143">
        <f>ROUND(E1143/D1143*100,2)</f>
        <v>0</v>
      </c>
      <c r="R1143" s="12" t="str">
        <f>IFERROR(ROUND(IFERROR(E1143/N1143,""),2),"No pledges")</f>
        <v>No pledges</v>
      </c>
      <c r="S1143" t="s">
        <v>8333</v>
      </c>
      <c r="T1143" t="s">
        <v>8335</v>
      </c>
    </row>
    <row r="1144" spans="1:20" ht="15" customHeight="1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7">
        <f>(((I1144/60)/60)/24)+DATE(1970,1,1)</f>
        <v>42052.006099537044</v>
      </c>
      <c r="K1144">
        <v>1421539727</v>
      </c>
      <c r="L1144" s="7">
        <f>(((K1144/60)/60)/24)+DATE(1970,1,1)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>ROUND(E1144/D1144*100,2)</f>
        <v>0</v>
      </c>
      <c r="R1144" s="12" t="str">
        <f>IFERROR(ROUND(IFERROR(E1144/N1144,""),2),"No pledges")</f>
        <v>No pledges</v>
      </c>
      <c r="S1144" t="s">
        <v>8333</v>
      </c>
      <c r="T1144" t="s">
        <v>8335</v>
      </c>
    </row>
    <row r="1145" spans="1:20" ht="60" hidden="1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7">
        <f>(((K1145/60)/60)/24)+DATE(1970,1,1)</f>
        <v>42325.19358796296</v>
      </c>
      <c r="K1145">
        <v>1447735126</v>
      </c>
      <c r="L1145" s="7">
        <f>(((I1145/60)/60)/24)+DATE(1970,1,1)</f>
        <v>42355.19358796296</v>
      </c>
      <c r="M1145" t="b">
        <v>0</v>
      </c>
      <c r="N1145">
        <v>8</v>
      </c>
      <c r="O1145" t="b">
        <v>0</v>
      </c>
      <c r="P1145" t="s">
        <v>8283</v>
      </c>
      <c r="Q1145">
        <f>ROUND(E1145/D1145*100,2)</f>
        <v>0.41</v>
      </c>
      <c r="R1145" s="12">
        <f>IFERROR(ROUND(IFERROR(E1145/N1145,""),2),"No pledges")</f>
        <v>23.25</v>
      </c>
      <c r="S1145" t="s">
        <v>8333</v>
      </c>
      <c r="T1145" t="s">
        <v>8335</v>
      </c>
    </row>
    <row r="1146" spans="1:20" ht="45" hidden="1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7">
        <f>(((K1146/60)/60)/24)+DATE(1970,1,1)</f>
        <v>42093.181944444441</v>
      </c>
      <c r="K1146">
        <v>1427689320</v>
      </c>
      <c r="L1146" s="7">
        <f>(((I1146/60)/60)/24)+DATE(1970,1,1)</f>
        <v>42123.181944444441</v>
      </c>
      <c r="M1146" t="b">
        <v>0</v>
      </c>
      <c r="N1146">
        <v>0</v>
      </c>
      <c r="O1146" t="b">
        <v>0</v>
      </c>
      <c r="P1146" t="s">
        <v>8284</v>
      </c>
      <c r="Q1146">
        <f>ROUND(E1146/D1146*100,2)</f>
        <v>0</v>
      </c>
      <c r="R1146" s="12" t="str">
        <f>IFERROR(ROUND(IFERROR(E1146/N1146,""),2),"No pledges")</f>
        <v>No pledges</v>
      </c>
      <c r="S1146" t="s">
        <v>8336</v>
      </c>
      <c r="T1146" t="s">
        <v>8337</v>
      </c>
    </row>
    <row r="1147" spans="1:20" ht="45" hidden="1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7">
        <f>(((K1147/60)/60)/24)+DATE(1970,1,1)</f>
        <v>41854.747592592597</v>
      </c>
      <c r="K1147">
        <v>1407088592</v>
      </c>
      <c r="L1147" s="7">
        <f>(((I1147/60)/60)/24)+DATE(1970,1,1)</f>
        <v>41914.747592592597</v>
      </c>
      <c r="M1147" t="b">
        <v>0</v>
      </c>
      <c r="N1147">
        <v>1</v>
      </c>
      <c r="O1147" t="b">
        <v>0</v>
      </c>
      <c r="P1147" t="s">
        <v>8284</v>
      </c>
      <c r="Q1147">
        <f>ROUND(E1147/D1147*100,2)</f>
        <v>0.13</v>
      </c>
      <c r="R1147" s="12">
        <f>IFERROR(ROUND(IFERROR(E1147/N1147,""),2),"No pledges")</f>
        <v>100</v>
      </c>
      <c r="S1147" t="s">
        <v>8336</v>
      </c>
      <c r="T1147" t="s">
        <v>8337</v>
      </c>
    </row>
    <row r="1148" spans="1:20" ht="45" hidden="1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7">
        <f>(((K1148/60)/60)/24)+DATE(1970,1,1)</f>
        <v>41723.9533912037</v>
      </c>
      <c r="K1148">
        <v>1395787973</v>
      </c>
      <c r="L1148" s="7">
        <f>(((I1148/60)/60)/24)+DATE(1970,1,1)</f>
        <v>41761.9533912037</v>
      </c>
      <c r="M1148" t="b">
        <v>0</v>
      </c>
      <c r="N1148">
        <v>12</v>
      </c>
      <c r="O1148" t="b">
        <v>0</v>
      </c>
      <c r="P1148" t="s">
        <v>8284</v>
      </c>
      <c r="Q1148">
        <f>ROUND(E1148/D1148*100,2)</f>
        <v>8.83</v>
      </c>
      <c r="R1148" s="12">
        <f>IFERROR(ROUND(IFERROR(E1148/N1148,""),2),"No pledges")</f>
        <v>44.17</v>
      </c>
      <c r="S1148" t="s">
        <v>8336</v>
      </c>
      <c r="T1148" t="s">
        <v>8337</v>
      </c>
    </row>
    <row r="1149" spans="1:20" ht="60" hidden="1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7">
        <f>(((K1149/60)/60)/24)+DATE(1970,1,1)</f>
        <v>41871.972025462965</v>
      </c>
      <c r="K1149">
        <v>1408576783</v>
      </c>
      <c r="L1149" s="7">
        <f>(((I1149/60)/60)/24)+DATE(1970,1,1)</f>
        <v>41931.972025462965</v>
      </c>
      <c r="M1149" t="b">
        <v>0</v>
      </c>
      <c r="N1149">
        <v>0</v>
      </c>
      <c r="O1149" t="b">
        <v>0</v>
      </c>
      <c r="P1149" t="s">
        <v>8284</v>
      </c>
      <c r="Q1149">
        <f>ROUND(E1149/D1149*100,2)</f>
        <v>0</v>
      </c>
      <c r="R1149" s="12" t="str">
        <f>IFERROR(ROUND(IFERROR(E1149/N1149,""),2),"No pledges")</f>
        <v>No pledges</v>
      </c>
      <c r="S1149" t="s">
        <v>8336</v>
      </c>
      <c r="T1149" t="s">
        <v>8337</v>
      </c>
    </row>
    <row r="1150" spans="1:20" ht="30" hidden="1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7">
        <f>(((K1150/60)/60)/24)+DATE(1970,1,1)</f>
        <v>42675.171076388884</v>
      </c>
      <c r="K1150">
        <v>1477973181</v>
      </c>
      <c r="L1150" s="7">
        <f>(((I1150/60)/60)/24)+DATE(1970,1,1)</f>
        <v>42705.212743055556</v>
      </c>
      <c r="M1150" t="b">
        <v>0</v>
      </c>
      <c r="N1150">
        <v>3</v>
      </c>
      <c r="O1150" t="b">
        <v>0</v>
      </c>
      <c r="P1150" t="s">
        <v>8284</v>
      </c>
      <c r="Q1150">
        <f>ROUND(E1150/D1150*100,2)</f>
        <v>0.49</v>
      </c>
      <c r="R1150" s="12">
        <f>IFERROR(ROUND(IFERROR(E1150/N1150,""),2),"No pledges")</f>
        <v>24.33</v>
      </c>
      <c r="S1150" t="s">
        <v>8336</v>
      </c>
      <c r="T1150" t="s">
        <v>8337</v>
      </c>
    </row>
    <row r="1151" spans="1:20" ht="30" hidden="1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7">
        <f>(((K1151/60)/60)/24)+DATE(1970,1,1)</f>
        <v>42507.71025462963</v>
      </c>
      <c r="K1151">
        <v>1463504566</v>
      </c>
      <c r="L1151" s="7">
        <f>(((I1151/60)/60)/24)+DATE(1970,1,1)</f>
        <v>42537.71025462963</v>
      </c>
      <c r="M1151" t="b">
        <v>0</v>
      </c>
      <c r="N1151">
        <v>2</v>
      </c>
      <c r="O1151" t="b">
        <v>0</v>
      </c>
      <c r="P1151" t="s">
        <v>8284</v>
      </c>
      <c r="Q1151">
        <f>ROUND(E1151/D1151*100,2)</f>
        <v>0.15</v>
      </c>
      <c r="R1151" s="12">
        <f>IFERROR(ROUND(IFERROR(E1151/N1151,""),2),"No pledges")</f>
        <v>37.5</v>
      </c>
      <c r="S1151" t="s">
        <v>8336</v>
      </c>
      <c r="T1151" t="s">
        <v>8337</v>
      </c>
    </row>
    <row r="1152" spans="1:20" ht="15" customHeight="1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7">
        <f>(((I1152/60)/60)/24)+DATE(1970,1,1)</f>
        <v>42377.954571759255</v>
      </c>
      <c r="K1152">
        <v>1447109675</v>
      </c>
      <c r="L1152" s="7">
        <f>(((K1152/60)/60)/24)+DATE(1970,1,1)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>ROUND(E1152/D1152*100,2)</f>
        <v>10.08</v>
      </c>
      <c r="R1152" s="12">
        <f>IFERROR(ROUND(IFERROR(E1152/N1152,""),2),"No pledges")</f>
        <v>42</v>
      </c>
      <c r="S1152" t="s">
        <v>8336</v>
      </c>
      <c r="T1152" t="s">
        <v>8337</v>
      </c>
    </row>
    <row r="1153" spans="1:20" ht="60" hidden="1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7">
        <f>(((K1153/60)/60)/24)+DATE(1970,1,1)</f>
        <v>42224.102581018517</v>
      </c>
      <c r="K1153">
        <v>1439000863</v>
      </c>
      <c r="L1153" s="7">
        <f>(((I1153/60)/60)/24)+DATE(1970,1,1)</f>
        <v>42254.102581018517</v>
      </c>
      <c r="M1153" t="b">
        <v>0</v>
      </c>
      <c r="N1153">
        <v>0</v>
      </c>
      <c r="O1153" t="b">
        <v>0</v>
      </c>
      <c r="P1153" t="s">
        <v>8284</v>
      </c>
      <c r="Q1153">
        <f>ROUND(E1153/D1153*100,2)</f>
        <v>0</v>
      </c>
      <c r="R1153" s="12" t="str">
        <f>IFERROR(ROUND(IFERROR(E1153/N1153,""),2),"No pledges")</f>
        <v>No pledges</v>
      </c>
      <c r="S1153" t="s">
        <v>8336</v>
      </c>
      <c r="T1153" t="s">
        <v>8337</v>
      </c>
    </row>
    <row r="1154" spans="1:20" hidden="1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7">
        <f>(((K1154/60)/60)/24)+DATE(1970,1,1)</f>
        <v>42109.709629629629</v>
      </c>
      <c r="K1154">
        <v>1429117312</v>
      </c>
      <c r="L1154" s="7">
        <f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>
        <f>ROUND(E1154/D1154*100,2)</f>
        <v>5.69</v>
      </c>
      <c r="R1154" s="12">
        <f>IFERROR(ROUND(IFERROR(E1154/N1154,""),2),"No pledges")</f>
        <v>60.73</v>
      </c>
      <c r="S1154" t="s">
        <v>8336</v>
      </c>
      <c r="T1154" t="s">
        <v>8337</v>
      </c>
    </row>
    <row r="1155" spans="1:20" ht="30" hidden="1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7">
        <f>(((K1155/60)/60)/24)+DATE(1970,1,1)</f>
        <v>42143.714178240742</v>
      </c>
      <c r="K1155">
        <v>1432055305</v>
      </c>
      <c r="L1155" s="7">
        <f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>
        <f>ROUND(E1155/D1155*100,2)</f>
        <v>0.63</v>
      </c>
      <c r="R1155" s="12">
        <f>IFERROR(ROUND(IFERROR(E1155/N1155,""),2),"No pledges")</f>
        <v>50</v>
      </c>
      <c r="S1155" t="s">
        <v>8336</v>
      </c>
      <c r="T1155" t="s">
        <v>8337</v>
      </c>
    </row>
    <row r="1156" spans="1:20" ht="45" hidden="1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7">
        <f>(((K1156/60)/60)/24)+DATE(1970,1,1)</f>
        <v>42223.108865740738</v>
      </c>
      <c r="K1156">
        <v>1438915006</v>
      </c>
      <c r="L1156" s="7">
        <f>(((I1156/60)/60)/24)+DATE(1970,1,1)</f>
        <v>42253.108865740738</v>
      </c>
      <c r="M1156" t="b">
        <v>0</v>
      </c>
      <c r="N1156">
        <v>3</v>
      </c>
      <c r="O1156" t="b">
        <v>0</v>
      </c>
      <c r="P1156" t="s">
        <v>8284</v>
      </c>
      <c r="Q1156">
        <f>ROUND(E1156/D1156*100,2)</f>
        <v>6.5</v>
      </c>
      <c r="R1156" s="12">
        <f>IFERROR(ROUND(IFERROR(E1156/N1156,""),2),"No pledges")</f>
        <v>108.33</v>
      </c>
      <c r="S1156" t="s">
        <v>8336</v>
      </c>
      <c r="T1156" t="s">
        <v>8337</v>
      </c>
    </row>
    <row r="1157" spans="1:20" ht="60" hidden="1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7">
        <f>(((K1157/60)/60)/24)+DATE(1970,1,1)</f>
        <v>41835.763981481483</v>
      </c>
      <c r="K1157">
        <v>1405448408</v>
      </c>
      <c r="L1157" s="7">
        <f>(((I1157/60)/60)/24)+DATE(1970,1,1)</f>
        <v>41865.763981481483</v>
      </c>
      <c r="M1157" t="b">
        <v>0</v>
      </c>
      <c r="N1157">
        <v>8</v>
      </c>
      <c r="O1157" t="b">
        <v>0</v>
      </c>
      <c r="P1157" t="s">
        <v>8284</v>
      </c>
      <c r="Q1157">
        <f>ROUND(E1157/D1157*100,2)</f>
        <v>0.75</v>
      </c>
      <c r="R1157" s="12">
        <f>IFERROR(ROUND(IFERROR(E1157/N1157,""),2),"No pledges")</f>
        <v>23.5</v>
      </c>
      <c r="S1157" t="s">
        <v>8336</v>
      </c>
      <c r="T1157" t="s">
        <v>8337</v>
      </c>
    </row>
    <row r="1158" spans="1:20" ht="45" hidden="1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7">
        <f>(((K1158/60)/60)/24)+DATE(1970,1,1)</f>
        <v>42029.07131944444</v>
      </c>
      <c r="K1158">
        <v>1422150162</v>
      </c>
      <c r="L1158" s="7">
        <f>(((I1158/60)/60)/24)+DATE(1970,1,1)</f>
        <v>42059.07131944444</v>
      </c>
      <c r="M1158" t="b">
        <v>0</v>
      </c>
      <c r="N1158">
        <v>0</v>
      </c>
      <c r="O1158" t="b">
        <v>0</v>
      </c>
      <c r="P1158" t="s">
        <v>8284</v>
      </c>
      <c r="Q1158">
        <f>ROUND(E1158/D1158*100,2)</f>
        <v>0</v>
      </c>
      <c r="R1158" s="12" t="str">
        <f>IFERROR(ROUND(IFERROR(E1158/N1158,""),2),"No pledges")</f>
        <v>No pledges</v>
      </c>
      <c r="S1158" t="s">
        <v>8336</v>
      </c>
      <c r="T1158" t="s">
        <v>8337</v>
      </c>
    </row>
    <row r="1159" spans="1:20" ht="60" hidden="1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7">
        <f>(((K1159/60)/60)/24)+DATE(1970,1,1)</f>
        <v>41918.628240740742</v>
      </c>
      <c r="K1159">
        <v>1412607880</v>
      </c>
      <c r="L1159" s="7">
        <f>(((I1159/60)/60)/24)+DATE(1970,1,1)</f>
        <v>41978.669907407413</v>
      </c>
      <c r="M1159" t="b">
        <v>0</v>
      </c>
      <c r="N1159">
        <v>3</v>
      </c>
      <c r="O1159" t="b">
        <v>0</v>
      </c>
      <c r="P1159" t="s">
        <v>8284</v>
      </c>
      <c r="Q1159">
        <f>ROUND(E1159/D1159*100,2)</f>
        <v>1.51</v>
      </c>
      <c r="R1159" s="12">
        <f>IFERROR(ROUND(IFERROR(E1159/N1159,""),2),"No pledges")</f>
        <v>50.33</v>
      </c>
      <c r="S1159" t="s">
        <v>8336</v>
      </c>
      <c r="T1159" t="s">
        <v>8337</v>
      </c>
    </row>
    <row r="1160" spans="1:20" ht="60" hidden="1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7">
        <f>(((K1160/60)/60)/24)+DATE(1970,1,1)</f>
        <v>41952.09175925926</v>
      </c>
      <c r="K1160">
        <v>1415499128</v>
      </c>
      <c r="L1160" s="7">
        <f>(((I1160/60)/60)/24)+DATE(1970,1,1)</f>
        <v>41982.09175925926</v>
      </c>
      <c r="M1160" t="b">
        <v>0</v>
      </c>
      <c r="N1160">
        <v>3</v>
      </c>
      <c r="O1160" t="b">
        <v>0</v>
      </c>
      <c r="P1160" t="s">
        <v>8284</v>
      </c>
      <c r="Q1160">
        <f>ROUND(E1160/D1160*100,2)</f>
        <v>0.47</v>
      </c>
      <c r="R1160" s="12">
        <f>IFERROR(ROUND(IFERROR(E1160/N1160,""),2),"No pledges")</f>
        <v>11.67</v>
      </c>
      <c r="S1160" t="s">
        <v>8336</v>
      </c>
      <c r="T1160" t="s">
        <v>8337</v>
      </c>
    </row>
    <row r="1161" spans="1:20" ht="60" hidden="1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7">
        <f>(((K1161/60)/60)/24)+DATE(1970,1,1)</f>
        <v>42154.726446759261</v>
      </c>
      <c r="K1161">
        <v>1433006765</v>
      </c>
      <c r="L1161" s="7">
        <f>(((I1161/60)/60)/24)+DATE(1970,1,1)</f>
        <v>42185.65625</v>
      </c>
      <c r="M1161" t="b">
        <v>0</v>
      </c>
      <c r="N1161">
        <v>0</v>
      </c>
      <c r="O1161" t="b">
        <v>0</v>
      </c>
      <c r="P1161" t="s">
        <v>8284</v>
      </c>
      <c r="Q1161">
        <f>ROUND(E1161/D1161*100,2)</f>
        <v>0</v>
      </c>
      <c r="R1161" s="12" t="str">
        <f>IFERROR(ROUND(IFERROR(E1161/N1161,""),2),"No pledges")</f>
        <v>No pledges</v>
      </c>
      <c r="S1161" t="s">
        <v>8336</v>
      </c>
      <c r="T1161" t="s">
        <v>8337</v>
      </c>
    </row>
    <row r="1162" spans="1:20" ht="45" hidden="1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7">
        <f>(((K1162/60)/60)/24)+DATE(1970,1,1)</f>
        <v>42061.154930555553</v>
      </c>
      <c r="K1162">
        <v>1424922186</v>
      </c>
      <c r="L1162" s="7">
        <f>(((I1162/60)/60)/24)+DATE(1970,1,1)</f>
        <v>42091.113263888896</v>
      </c>
      <c r="M1162" t="b">
        <v>0</v>
      </c>
      <c r="N1162">
        <v>19</v>
      </c>
      <c r="O1162" t="b">
        <v>0</v>
      </c>
      <c r="P1162" t="s">
        <v>8284</v>
      </c>
      <c r="Q1162">
        <f>ROUND(E1162/D1162*100,2)</f>
        <v>3.85</v>
      </c>
      <c r="R1162" s="12">
        <f>IFERROR(ROUND(IFERROR(E1162/N1162,""),2),"No pledges")</f>
        <v>60.79</v>
      </c>
      <c r="S1162" t="s">
        <v>8336</v>
      </c>
      <c r="T1162" t="s">
        <v>8337</v>
      </c>
    </row>
    <row r="1163" spans="1:20" ht="60" hidden="1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7">
        <f>(((K1163/60)/60)/24)+DATE(1970,1,1)</f>
        <v>42122.629502314812</v>
      </c>
      <c r="K1163">
        <v>1430233589</v>
      </c>
      <c r="L1163" s="7">
        <f>(((I1163/60)/60)/24)+DATE(1970,1,1)</f>
        <v>42143.629502314812</v>
      </c>
      <c r="M1163" t="b">
        <v>0</v>
      </c>
      <c r="N1163">
        <v>0</v>
      </c>
      <c r="O1163" t="b">
        <v>0</v>
      </c>
      <c r="P1163" t="s">
        <v>8284</v>
      </c>
      <c r="Q1163">
        <f>ROUND(E1163/D1163*100,2)</f>
        <v>0</v>
      </c>
      <c r="R1163" s="12" t="str">
        <f>IFERROR(ROUND(IFERROR(E1163/N1163,""),2),"No pledges")</f>
        <v>No pledges</v>
      </c>
      <c r="S1163" t="s">
        <v>8336</v>
      </c>
      <c r="T1163" t="s">
        <v>8337</v>
      </c>
    </row>
    <row r="1164" spans="1:20" ht="60" hidden="1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7">
        <f>(((K1164/60)/60)/24)+DATE(1970,1,1)</f>
        <v>41876.683611111112</v>
      </c>
      <c r="K1164">
        <v>1408983864</v>
      </c>
      <c r="L1164" s="7">
        <f>(((I1164/60)/60)/24)+DATE(1970,1,1)</f>
        <v>41907.683611111112</v>
      </c>
      <c r="M1164" t="b">
        <v>0</v>
      </c>
      <c r="N1164">
        <v>2</v>
      </c>
      <c r="O1164" t="b">
        <v>0</v>
      </c>
      <c r="P1164" t="s">
        <v>8284</v>
      </c>
      <c r="Q1164">
        <f>ROUND(E1164/D1164*100,2)</f>
        <v>0.06</v>
      </c>
      <c r="R1164" s="12">
        <f>IFERROR(ROUND(IFERROR(E1164/N1164,""),2),"No pledges")</f>
        <v>17.5</v>
      </c>
      <c r="S1164" t="s">
        <v>8336</v>
      </c>
      <c r="T1164" t="s">
        <v>8337</v>
      </c>
    </row>
    <row r="1165" spans="1:20" ht="60" hidden="1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7">
        <f>(((K1165/60)/60)/24)+DATE(1970,1,1)</f>
        <v>41830.723611111112</v>
      </c>
      <c r="K1165">
        <v>1405012920</v>
      </c>
      <c r="L1165" s="7">
        <f>(((I1165/60)/60)/24)+DATE(1970,1,1)</f>
        <v>41860.723611111112</v>
      </c>
      <c r="M1165" t="b">
        <v>0</v>
      </c>
      <c r="N1165">
        <v>0</v>
      </c>
      <c r="O1165" t="b">
        <v>0</v>
      </c>
      <c r="P1165" t="s">
        <v>8284</v>
      </c>
      <c r="Q1165">
        <f>ROUND(E1165/D1165*100,2)</f>
        <v>0</v>
      </c>
      <c r="R1165" s="12" t="str">
        <f>IFERROR(ROUND(IFERROR(E1165/N1165,""),2),"No pledges")</f>
        <v>No pledges</v>
      </c>
      <c r="S1165" t="s">
        <v>8336</v>
      </c>
      <c r="T1165" t="s">
        <v>8337</v>
      </c>
    </row>
    <row r="1166" spans="1:20" ht="60" hidden="1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7">
        <f>(((K1166/60)/60)/24)+DATE(1970,1,1)</f>
        <v>42509.724328703705</v>
      </c>
      <c r="K1166">
        <v>1463678582</v>
      </c>
      <c r="L1166" s="7">
        <f>(((I1166/60)/60)/24)+DATE(1970,1,1)</f>
        <v>42539.724328703705</v>
      </c>
      <c r="M1166" t="b">
        <v>0</v>
      </c>
      <c r="N1166">
        <v>0</v>
      </c>
      <c r="O1166" t="b">
        <v>0</v>
      </c>
      <c r="P1166" t="s">
        <v>8284</v>
      </c>
      <c r="Q1166">
        <f>ROUND(E1166/D1166*100,2)</f>
        <v>0</v>
      </c>
      <c r="R1166" s="12" t="str">
        <f>IFERROR(ROUND(IFERROR(E1166/N1166,""),2),"No pledges")</f>
        <v>No pledges</v>
      </c>
      <c r="S1166" t="s">
        <v>8336</v>
      </c>
      <c r="T1166" t="s">
        <v>8337</v>
      </c>
    </row>
    <row r="1167" spans="1:20" ht="60" hidden="1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7">
        <f>(((K1167/60)/60)/24)+DATE(1970,1,1)</f>
        <v>41792.214467592588</v>
      </c>
      <c r="K1167">
        <v>1401685730</v>
      </c>
      <c r="L1167" s="7">
        <f>(((I1167/60)/60)/24)+DATE(1970,1,1)</f>
        <v>41826.214467592588</v>
      </c>
      <c r="M1167" t="b">
        <v>0</v>
      </c>
      <c r="N1167">
        <v>25</v>
      </c>
      <c r="O1167" t="b">
        <v>0</v>
      </c>
      <c r="P1167" t="s">
        <v>8284</v>
      </c>
      <c r="Q1167">
        <f>ROUND(E1167/D1167*100,2)</f>
        <v>20.71</v>
      </c>
      <c r="R1167" s="12">
        <f>IFERROR(ROUND(IFERROR(E1167/N1167,""),2),"No pledges")</f>
        <v>82.82</v>
      </c>
      <c r="S1167" t="s">
        <v>8336</v>
      </c>
      <c r="T1167" t="s">
        <v>8337</v>
      </c>
    </row>
    <row r="1168" spans="1:20" ht="60" hidden="1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7">
        <f>(((K1168/60)/60)/24)+DATE(1970,1,1)</f>
        <v>42150.485439814816</v>
      </c>
      <c r="K1168">
        <v>1432640342</v>
      </c>
      <c r="L1168" s="7">
        <f>(((I1168/60)/60)/24)+DATE(1970,1,1)</f>
        <v>42181.166666666672</v>
      </c>
      <c r="M1168" t="b">
        <v>0</v>
      </c>
      <c r="N1168">
        <v>8</v>
      </c>
      <c r="O1168" t="b">
        <v>0</v>
      </c>
      <c r="P1168" t="s">
        <v>8284</v>
      </c>
      <c r="Q1168">
        <f>ROUND(E1168/D1168*100,2)</f>
        <v>19.14</v>
      </c>
      <c r="R1168" s="12">
        <f>IFERROR(ROUND(IFERROR(E1168/N1168,""),2),"No pledges")</f>
        <v>358.88</v>
      </c>
      <c r="S1168" t="s">
        <v>8336</v>
      </c>
      <c r="T1168" t="s">
        <v>8337</v>
      </c>
    </row>
    <row r="1169" spans="1:20" ht="45" hidden="1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7">
        <f>(((K1169/60)/60)/24)+DATE(1970,1,1)</f>
        <v>41863.734895833331</v>
      </c>
      <c r="K1169">
        <v>1407865095</v>
      </c>
      <c r="L1169" s="7">
        <f>(((I1169/60)/60)/24)+DATE(1970,1,1)</f>
        <v>41894.734895833331</v>
      </c>
      <c r="M1169" t="b">
        <v>0</v>
      </c>
      <c r="N1169">
        <v>16</v>
      </c>
      <c r="O1169" t="b">
        <v>0</v>
      </c>
      <c r="P1169" t="s">
        <v>8284</v>
      </c>
      <c r="Q1169">
        <f>ROUND(E1169/D1169*100,2)</f>
        <v>1.63</v>
      </c>
      <c r="R1169" s="12">
        <f>IFERROR(ROUND(IFERROR(E1169/N1169,""),2),"No pledges")</f>
        <v>61.19</v>
      </c>
      <c r="S1169" t="s">
        <v>8336</v>
      </c>
      <c r="T1169" t="s">
        <v>8337</v>
      </c>
    </row>
    <row r="1170" spans="1:20" ht="45" hidden="1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7">
        <f>(((K1170/60)/60)/24)+DATE(1970,1,1)</f>
        <v>42605.053993055553</v>
      </c>
      <c r="K1170">
        <v>1471915065</v>
      </c>
      <c r="L1170" s="7">
        <f>(((I1170/60)/60)/24)+DATE(1970,1,1)</f>
        <v>42635.053993055553</v>
      </c>
      <c r="M1170" t="b">
        <v>0</v>
      </c>
      <c r="N1170">
        <v>3</v>
      </c>
      <c r="O1170" t="b">
        <v>0</v>
      </c>
      <c r="P1170" t="s">
        <v>8284</v>
      </c>
      <c r="Q1170">
        <f>ROUND(E1170/D1170*100,2)</f>
        <v>5.67</v>
      </c>
      <c r="R1170" s="12">
        <f>IFERROR(ROUND(IFERROR(E1170/N1170,""),2),"No pledges")</f>
        <v>340</v>
      </c>
      <c r="S1170" t="s">
        <v>8336</v>
      </c>
      <c r="T1170" t="s">
        <v>8337</v>
      </c>
    </row>
    <row r="1171" spans="1:20" ht="45" hidden="1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7">
        <f>(((K1171/60)/60)/24)+DATE(1970,1,1)</f>
        <v>42027.353738425925</v>
      </c>
      <c r="K1171">
        <v>1422001763</v>
      </c>
      <c r="L1171" s="7">
        <f>(((I1171/60)/60)/24)+DATE(1970,1,1)</f>
        <v>42057.353738425925</v>
      </c>
      <c r="M1171" t="b">
        <v>0</v>
      </c>
      <c r="N1171">
        <v>3</v>
      </c>
      <c r="O1171" t="b">
        <v>0</v>
      </c>
      <c r="P1171" t="s">
        <v>8284</v>
      </c>
      <c r="Q1171">
        <f>ROUND(E1171/D1171*100,2)</f>
        <v>0.17</v>
      </c>
      <c r="R1171" s="12">
        <f>IFERROR(ROUND(IFERROR(E1171/N1171,""),2),"No pledges")</f>
        <v>5.67</v>
      </c>
      <c r="S1171" t="s">
        <v>8336</v>
      </c>
      <c r="T1171" t="s">
        <v>8337</v>
      </c>
    </row>
    <row r="1172" spans="1:20" ht="45" hidden="1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7">
        <f>(((K1172/60)/60)/24)+DATE(1970,1,1)</f>
        <v>42124.893182870372</v>
      </c>
      <c r="K1172">
        <v>1430429171</v>
      </c>
      <c r="L1172" s="7">
        <f>(((I1172/60)/60)/24)+DATE(1970,1,1)</f>
        <v>42154.893182870372</v>
      </c>
      <c r="M1172" t="b">
        <v>0</v>
      </c>
      <c r="N1172">
        <v>2</v>
      </c>
      <c r="O1172" t="b">
        <v>0</v>
      </c>
      <c r="P1172" t="s">
        <v>8284</v>
      </c>
      <c r="Q1172">
        <f>ROUND(E1172/D1172*100,2)</f>
        <v>0.4</v>
      </c>
      <c r="R1172" s="12">
        <f>IFERROR(ROUND(IFERROR(E1172/N1172,""),2),"No pledges")</f>
        <v>50</v>
      </c>
      <c r="S1172" t="s">
        <v>8336</v>
      </c>
      <c r="T1172" t="s">
        <v>8337</v>
      </c>
    </row>
    <row r="1173" spans="1:20" ht="45" hidden="1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7">
        <f>(((K1173/60)/60)/24)+DATE(1970,1,1)</f>
        <v>41938.804710648146</v>
      </c>
      <c r="K1173">
        <v>1414351127</v>
      </c>
      <c r="L1173" s="7">
        <f>(((I1173/60)/60)/24)+DATE(1970,1,1)</f>
        <v>41956.846377314811</v>
      </c>
      <c r="M1173" t="b">
        <v>0</v>
      </c>
      <c r="N1173">
        <v>1</v>
      </c>
      <c r="O1173" t="b">
        <v>0</v>
      </c>
      <c r="P1173" t="s">
        <v>8284</v>
      </c>
      <c r="Q1173">
        <f>ROUND(E1173/D1173*100,2)</f>
        <v>0.1</v>
      </c>
      <c r="R1173" s="12">
        <f>IFERROR(ROUND(IFERROR(E1173/N1173,""),2),"No pledges")</f>
        <v>25</v>
      </c>
      <c r="S1173" t="s">
        <v>8336</v>
      </c>
      <c r="T1173" t="s">
        <v>8337</v>
      </c>
    </row>
    <row r="1174" spans="1:20" ht="30" hidden="1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7">
        <f>(((K1174/60)/60)/24)+DATE(1970,1,1)</f>
        <v>41841.682314814818</v>
      </c>
      <c r="K1174">
        <v>1405959752</v>
      </c>
      <c r="L1174" s="7">
        <f>(((I1174/60)/60)/24)+DATE(1970,1,1)</f>
        <v>41871.682314814818</v>
      </c>
      <c r="M1174" t="b">
        <v>0</v>
      </c>
      <c r="N1174">
        <v>0</v>
      </c>
      <c r="O1174" t="b">
        <v>0</v>
      </c>
      <c r="P1174" t="s">
        <v>8284</v>
      </c>
      <c r="Q1174">
        <f>ROUND(E1174/D1174*100,2)</f>
        <v>0</v>
      </c>
      <c r="R1174" s="12" t="str">
        <f>IFERROR(ROUND(IFERROR(E1174/N1174,""),2),"No pledges")</f>
        <v>No pledges</v>
      </c>
      <c r="S1174" t="s">
        <v>8336</v>
      </c>
      <c r="T1174" t="s">
        <v>8337</v>
      </c>
    </row>
    <row r="1175" spans="1:20" ht="60" hidden="1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7">
        <f>(((K1175/60)/60)/24)+DATE(1970,1,1)</f>
        <v>42184.185844907406</v>
      </c>
      <c r="K1175">
        <v>1435552057</v>
      </c>
      <c r="L1175" s="7">
        <f>(((I1175/60)/60)/24)+DATE(1970,1,1)</f>
        <v>42219.185844907406</v>
      </c>
      <c r="M1175" t="b">
        <v>0</v>
      </c>
      <c r="N1175">
        <v>1</v>
      </c>
      <c r="O1175" t="b">
        <v>0</v>
      </c>
      <c r="P1175" t="s">
        <v>8284</v>
      </c>
      <c r="Q1175">
        <f>ROUND(E1175/D1175*100,2)</f>
        <v>0.02</v>
      </c>
      <c r="R1175" s="12">
        <f>IFERROR(ROUND(IFERROR(E1175/N1175,""),2),"No pledges")</f>
        <v>30</v>
      </c>
      <c r="S1175" t="s">
        <v>8336</v>
      </c>
      <c r="T1175" t="s">
        <v>8337</v>
      </c>
    </row>
    <row r="1176" spans="1:20" ht="45" hidden="1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7">
        <f>(((K1176/60)/60)/24)+DATE(1970,1,1)</f>
        <v>42468.84174768519</v>
      </c>
      <c r="K1176">
        <v>1460146327</v>
      </c>
      <c r="L1176" s="7">
        <f>(((I1176/60)/60)/24)+DATE(1970,1,1)</f>
        <v>42498.84174768519</v>
      </c>
      <c r="M1176" t="b">
        <v>0</v>
      </c>
      <c r="N1176">
        <v>19</v>
      </c>
      <c r="O1176" t="b">
        <v>0</v>
      </c>
      <c r="P1176" t="s">
        <v>8284</v>
      </c>
      <c r="Q1176">
        <f>ROUND(E1176/D1176*100,2)</f>
        <v>5.91</v>
      </c>
      <c r="R1176" s="12">
        <f>IFERROR(ROUND(IFERROR(E1176/N1176,""),2),"No pledges")</f>
        <v>46.63</v>
      </c>
      <c r="S1176" t="s">
        <v>8336</v>
      </c>
      <c r="T1176" t="s">
        <v>8337</v>
      </c>
    </row>
    <row r="1177" spans="1:20" ht="45" hidden="1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7">
        <f>(((K1177/60)/60)/24)+DATE(1970,1,1)</f>
        <v>42170.728460648148</v>
      </c>
      <c r="K1177">
        <v>1434389339</v>
      </c>
      <c r="L1177" s="7">
        <f>(((I1177/60)/60)/24)+DATE(1970,1,1)</f>
        <v>42200.728460648148</v>
      </c>
      <c r="M1177" t="b">
        <v>0</v>
      </c>
      <c r="N1177">
        <v>9</v>
      </c>
      <c r="O1177" t="b">
        <v>0</v>
      </c>
      <c r="P1177" t="s">
        <v>8284</v>
      </c>
      <c r="Q1177">
        <f>ROUND(E1177/D1177*100,2)</f>
        <v>2.93</v>
      </c>
      <c r="R1177" s="12">
        <f>IFERROR(ROUND(IFERROR(E1177/N1177,""),2),"No pledges")</f>
        <v>65</v>
      </c>
      <c r="S1177" t="s">
        <v>8336</v>
      </c>
      <c r="T1177" t="s">
        <v>8337</v>
      </c>
    </row>
    <row r="1178" spans="1:20" ht="60" hidden="1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7">
        <f>(((K1178/60)/60)/24)+DATE(1970,1,1)</f>
        <v>42746.019652777773</v>
      </c>
      <c r="K1178">
        <v>1484094498</v>
      </c>
      <c r="L1178" s="7">
        <f>(((I1178/60)/60)/24)+DATE(1970,1,1)</f>
        <v>42800.541666666672</v>
      </c>
      <c r="M1178" t="b">
        <v>0</v>
      </c>
      <c r="N1178">
        <v>1</v>
      </c>
      <c r="O1178" t="b">
        <v>0</v>
      </c>
      <c r="P1178" t="s">
        <v>8284</v>
      </c>
      <c r="Q1178">
        <f>ROUND(E1178/D1178*100,2)</f>
        <v>0.01</v>
      </c>
      <c r="R1178" s="12">
        <f>IFERROR(ROUND(IFERROR(E1178/N1178,""),2),"No pledges")</f>
        <v>10</v>
      </c>
      <c r="S1178" t="s">
        <v>8336</v>
      </c>
      <c r="T1178" t="s">
        <v>8337</v>
      </c>
    </row>
    <row r="1179" spans="1:20" ht="60" hidden="1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7">
        <f>(((K1179/60)/60)/24)+DATE(1970,1,1)</f>
        <v>41897.660833333335</v>
      </c>
      <c r="K1179">
        <v>1410796296</v>
      </c>
      <c r="L1179" s="7">
        <f>(((I1179/60)/60)/24)+DATE(1970,1,1)</f>
        <v>41927.660833333335</v>
      </c>
      <c r="M1179" t="b">
        <v>0</v>
      </c>
      <c r="N1179">
        <v>0</v>
      </c>
      <c r="O1179" t="b">
        <v>0</v>
      </c>
      <c r="P1179" t="s">
        <v>8284</v>
      </c>
      <c r="Q1179">
        <f>ROUND(E1179/D1179*100,2)</f>
        <v>0</v>
      </c>
      <c r="R1179" s="12" t="str">
        <f>IFERROR(ROUND(IFERROR(E1179/N1179,""),2),"No pledges")</f>
        <v>No pledges</v>
      </c>
      <c r="S1179" t="s">
        <v>8336</v>
      </c>
      <c r="T1179" t="s">
        <v>8337</v>
      </c>
    </row>
    <row r="1180" spans="1:20" ht="60" hidden="1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7">
        <f>(((K1180/60)/60)/24)+DATE(1970,1,1)</f>
        <v>41837.905694444446</v>
      </c>
      <c r="K1180">
        <v>1405633452</v>
      </c>
      <c r="L1180" s="7">
        <f>(((I1180/60)/60)/24)+DATE(1970,1,1)</f>
        <v>41867.905694444446</v>
      </c>
      <c r="M1180" t="b">
        <v>0</v>
      </c>
      <c r="N1180">
        <v>1</v>
      </c>
      <c r="O1180" t="b">
        <v>0</v>
      </c>
      <c r="P1180" t="s">
        <v>8284</v>
      </c>
      <c r="Q1180">
        <f>ROUND(E1180/D1180*100,2)</f>
        <v>0.01</v>
      </c>
      <c r="R1180" s="12">
        <f>IFERROR(ROUND(IFERROR(E1180/N1180,""),2),"No pledges")</f>
        <v>5</v>
      </c>
      <c r="S1180" t="s">
        <v>8336</v>
      </c>
      <c r="T1180" t="s">
        <v>8337</v>
      </c>
    </row>
    <row r="1181" spans="1:20" ht="45" hidden="1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7">
        <f>(((K1181/60)/60)/24)+DATE(1970,1,1)</f>
        <v>42275.720219907409</v>
      </c>
      <c r="K1181">
        <v>1443460627</v>
      </c>
      <c r="L1181" s="7">
        <f>(((I1181/60)/60)/24)+DATE(1970,1,1)</f>
        <v>42305.720219907409</v>
      </c>
      <c r="M1181" t="b">
        <v>0</v>
      </c>
      <c r="N1181">
        <v>5</v>
      </c>
      <c r="O1181" t="b">
        <v>0</v>
      </c>
      <c r="P1181" t="s">
        <v>8284</v>
      </c>
      <c r="Q1181">
        <f>ROUND(E1181/D1181*100,2)</f>
        <v>5.33</v>
      </c>
      <c r="R1181" s="12">
        <f>IFERROR(ROUND(IFERROR(E1181/N1181,""),2),"No pledges")</f>
        <v>640</v>
      </c>
      <c r="S1181" t="s">
        <v>8336</v>
      </c>
      <c r="T1181" t="s">
        <v>8337</v>
      </c>
    </row>
    <row r="1182" spans="1:20" ht="45" hidden="1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7">
        <f>(((K1182/60)/60)/24)+DATE(1970,1,1)</f>
        <v>41781.806875000002</v>
      </c>
      <c r="K1182">
        <v>1400786514</v>
      </c>
      <c r="L1182" s="7">
        <f>(((I1182/60)/60)/24)+DATE(1970,1,1)</f>
        <v>41818.806875000002</v>
      </c>
      <c r="M1182" t="b">
        <v>0</v>
      </c>
      <c r="N1182">
        <v>85</v>
      </c>
      <c r="O1182" t="b">
        <v>0</v>
      </c>
      <c r="P1182" t="s">
        <v>8284</v>
      </c>
      <c r="Q1182">
        <f>ROUND(E1182/D1182*100,2)</f>
        <v>11.75</v>
      </c>
      <c r="R1182" s="12">
        <f>IFERROR(ROUND(IFERROR(E1182/N1182,""),2),"No pledges")</f>
        <v>69.12</v>
      </c>
      <c r="S1182" t="s">
        <v>8336</v>
      </c>
      <c r="T1182" t="s">
        <v>8337</v>
      </c>
    </row>
    <row r="1183" spans="1:20" ht="30" hidden="1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7">
        <f>(((K1183/60)/60)/24)+DATE(1970,1,1)</f>
        <v>42034.339363425926</v>
      </c>
      <c r="K1183">
        <v>1422605321</v>
      </c>
      <c r="L1183" s="7">
        <f>(((I1183/60)/60)/24)+DATE(1970,1,1)</f>
        <v>42064.339363425926</v>
      </c>
      <c r="M1183" t="b">
        <v>0</v>
      </c>
      <c r="N1183">
        <v>3</v>
      </c>
      <c r="O1183" t="b">
        <v>0</v>
      </c>
      <c r="P1183" t="s">
        <v>8284</v>
      </c>
      <c r="Q1183">
        <f>ROUND(E1183/D1183*100,2)</f>
        <v>0.01</v>
      </c>
      <c r="R1183" s="12">
        <f>IFERROR(ROUND(IFERROR(E1183/N1183,""),2),"No pledges")</f>
        <v>1.33</v>
      </c>
      <c r="S1183" t="s">
        <v>8336</v>
      </c>
      <c r="T1183" t="s">
        <v>8337</v>
      </c>
    </row>
    <row r="1184" spans="1:20" ht="15" customHeight="1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7">
        <f t="shared" ref="J1184:J1225" si="98">(((I1184/60)/60)/24)+DATE(1970,1,1)</f>
        <v>42747.695833333331</v>
      </c>
      <c r="K1184">
        <v>1482609088</v>
      </c>
      <c r="L1184" s="7">
        <f t="shared" ref="L1184:L1225" si="99">(((K1184/60)/60)/24)+DATE(1970,1,1)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>ROUND(E1184/D1184*100,2)</f>
        <v>4.2</v>
      </c>
      <c r="R1184" s="12">
        <f>IFERROR(ROUND(IFERROR(E1184/N1184,""),2),"No pledges")</f>
        <v>10.5</v>
      </c>
      <c r="S1184" t="s">
        <v>8336</v>
      </c>
      <c r="T1184" t="s">
        <v>8337</v>
      </c>
    </row>
    <row r="1185" spans="1:20" ht="15" customHeight="1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7">
        <f t="shared" si="98"/>
        <v>42676.165972222225</v>
      </c>
      <c r="K1185">
        <v>1476391223</v>
      </c>
      <c r="L1185" s="7">
        <f t="shared" si="9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>ROUND(E1185/D1185*100,2)</f>
        <v>4</v>
      </c>
      <c r="R1185" s="12">
        <f>IFERROR(ROUND(IFERROR(E1185/N1185,""),2),"No pledges")</f>
        <v>33.33</v>
      </c>
      <c r="S1185" t="s">
        <v>8336</v>
      </c>
      <c r="T1185" t="s">
        <v>8337</v>
      </c>
    </row>
    <row r="1186" spans="1:20" ht="15" customHeight="1">
      <c r="A1186">
        <v>1184</v>
      </c>
      <c r="B1186" s="2" t="s">
        <v>1185</v>
      </c>
      <c r="C1186" s="2" t="s">
        <v>5294</v>
      </c>
      <c r="D1186">
        <v>4000</v>
      </c>
      <c r="E1186">
        <v>4546</v>
      </c>
      <c r="F1186" t="s">
        <v>8219</v>
      </c>
      <c r="G1186" t="s">
        <v>8225</v>
      </c>
      <c r="H1186" t="s">
        <v>8247</v>
      </c>
      <c r="I1186">
        <v>1474844400</v>
      </c>
      <c r="J1186" s="7">
        <f t="shared" si="98"/>
        <v>42638.958333333328</v>
      </c>
      <c r="K1186">
        <v>1469871148</v>
      </c>
      <c r="L1186" s="7">
        <f t="shared" si="99"/>
        <v>42581.397546296299</v>
      </c>
      <c r="M1186" t="b">
        <v>0</v>
      </c>
      <c r="N1186">
        <v>80</v>
      </c>
      <c r="O1186" t="b">
        <v>1</v>
      </c>
      <c r="P1186" t="s">
        <v>8271</v>
      </c>
      <c r="Q1186">
        <f>ROUND(E1186/D1186*100,2)</f>
        <v>113.65</v>
      </c>
      <c r="R1186" s="12">
        <f>IFERROR(ROUND(IFERROR(E1186/N1186,""),2),"No pledges")</f>
        <v>56.83</v>
      </c>
      <c r="S1186" t="s">
        <v>8317</v>
      </c>
      <c r="T1186" t="s">
        <v>8318</v>
      </c>
    </row>
    <row r="1187" spans="1:20" ht="15" customHeight="1">
      <c r="A1187">
        <v>1185</v>
      </c>
      <c r="B1187" s="2" t="s">
        <v>1186</v>
      </c>
      <c r="C1187" s="2" t="s">
        <v>5295</v>
      </c>
      <c r="D1187">
        <v>2800</v>
      </c>
      <c r="E1187">
        <v>3145</v>
      </c>
      <c r="F1187" t="s">
        <v>8219</v>
      </c>
      <c r="G1187" t="s">
        <v>8225</v>
      </c>
      <c r="H1187" t="s">
        <v>8247</v>
      </c>
      <c r="I1187">
        <v>1435752898</v>
      </c>
      <c r="J1187" s="7">
        <f t="shared" si="98"/>
        <v>42186.510393518518</v>
      </c>
      <c r="K1187">
        <v>1433160898</v>
      </c>
      <c r="L1187" s="7">
        <f t="shared" si="99"/>
        <v>42156.510393518518</v>
      </c>
      <c r="M1187" t="b">
        <v>1</v>
      </c>
      <c r="N1187">
        <v>79</v>
      </c>
      <c r="O1187" t="b">
        <v>1</v>
      </c>
      <c r="P1187" t="s">
        <v>8271</v>
      </c>
      <c r="Q1187">
        <f>ROUND(E1187/D1187*100,2)</f>
        <v>112.32</v>
      </c>
      <c r="R1187" s="12">
        <f>IFERROR(ROUND(IFERROR(E1187/N1187,""),2),"No pledges")</f>
        <v>39.81</v>
      </c>
      <c r="S1187" t="s">
        <v>8317</v>
      </c>
      <c r="T1187" t="s">
        <v>8318</v>
      </c>
    </row>
    <row r="1188" spans="1:20" ht="15" customHeight="1">
      <c r="A1188">
        <v>1186</v>
      </c>
      <c r="B1188" s="2" t="s">
        <v>1187</v>
      </c>
      <c r="C1188" s="2" t="s">
        <v>5296</v>
      </c>
      <c r="D1188">
        <v>3000</v>
      </c>
      <c r="E1188">
        <v>3785</v>
      </c>
      <c r="F1188" t="s">
        <v>8219</v>
      </c>
      <c r="G1188" t="s">
        <v>8224</v>
      </c>
      <c r="H1188" t="s">
        <v>8246</v>
      </c>
      <c r="I1188">
        <v>1268690100</v>
      </c>
      <c r="J1188" s="7">
        <f t="shared" si="98"/>
        <v>40252.913194444445</v>
      </c>
      <c r="K1188">
        <v>1265493806</v>
      </c>
      <c r="L1188" s="7">
        <f t="shared" si="99"/>
        <v>40215.919050925928</v>
      </c>
      <c r="M1188" t="b">
        <v>1</v>
      </c>
      <c r="N1188">
        <v>79</v>
      </c>
      <c r="O1188" t="b">
        <v>1</v>
      </c>
      <c r="P1188" t="s">
        <v>8295</v>
      </c>
      <c r="Q1188">
        <f>ROUND(E1188/D1188*100,2)</f>
        <v>126.17</v>
      </c>
      <c r="R1188" s="12">
        <f>IFERROR(ROUND(IFERROR(E1188/N1188,""),2),"No pledges")</f>
        <v>47.91</v>
      </c>
      <c r="S1188" t="s">
        <v>8319</v>
      </c>
      <c r="T1188" t="s">
        <v>8349</v>
      </c>
    </row>
    <row r="1189" spans="1:20" ht="15" customHeight="1">
      <c r="A1189">
        <v>1187</v>
      </c>
      <c r="B1189" s="2" t="s">
        <v>1188</v>
      </c>
      <c r="C1189" s="2" t="s">
        <v>5297</v>
      </c>
      <c r="D1189">
        <v>3000</v>
      </c>
      <c r="E1189">
        <v>3641</v>
      </c>
      <c r="F1189" t="s">
        <v>8219</v>
      </c>
      <c r="G1189" t="s">
        <v>8224</v>
      </c>
      <c r="H1189" t="s">
        <v>8246</v>
      </c>
      <c r="I1189">
        <v>1340944043</v>
      </c>
      <c r="J1189" s="7">
        <f t="shared" si="98"/>
        <v>41089.185682870368</v>
      </c>
      <c r="K1189">
        <v>1338352043</v>
      </c>
      <c r="L1189" s="7">
        <f t="shared" si="99"/>
        <v>41059.185682870368</v>
      </c>
      <c r="M1189" t="b">
        <v>0</v>
      </c>
      <c r="N1189">
        <v>79</v>
      </c>
      <c r="O1189" t="b">
        <v>1</v>
      </c>
      <c r="P1189" t="s">
        <v>8276</v>
      </c>
      <c r="Q1189">
        <f>ROUND(E1189/D1189*100,2)</f>
        <v>121.37</v>
      </c>
      <c r="R1189" s="12">
        <f>IFERROR(ROUND(IFERROR(E1189/N1189,""),2),"No pledges")</f>
        <v>46.09</v>
      </c>
      <c r="S1189" t="s">
        <v>8325</v>
      </c>
      <c r="T1189" t="s">
        <v>8326</v>
      </c>
    </row>
    <row r="1190" spans="1:20" ht="15" customHeight="1">
      <c r="A1190">
        <v>1188</v>
      </c>
      <c r="B1190" s="2" t="s">
        <v>1189</v>
      </c>
      <c r="C1190" s="2" t="s">
        <v>5298</v>
      </c>
      <c r="D1190">
        <v>3000</v>
      </c>
      <c r="E1190">
        <v>3236</v>
      </c>
      <c r="F1190" t="s">
        <v>8219</v>
      </c>
      <c r="G1190" t="s">
        <v>8224</v>
      </c>
      <c r="H1190" t="s">
        <v>8246</v>
      </c>
      <c r="I1190">
        <v>1397862000</v>
      </c>
      <c r="J1190" s="7">
        <f t="shared" si="98"/>
        <v>41747.958333333336</v>
      </c>
      <c r="K1190">
        <v>1395155478</v>
      </c>
      <c r="L1190" s="7">
        <f t="shared" si="99"/>
        <v>41716.632847222223</v>
      </c>
      <c r="M1190" t="b">
        <v>1</v>
      </c>
      <c r="N1190">
        <v>79</v>
      </c>
      <c r="O1190" t="b">
        <v>1</v>
      </c>
      <c r="P1190" t="s">
        <v>8279</v>
      </c>
      <c r="Q1190">
        <f>ROUND(E1190/D1190*100,2)</f>
        <v>107.87</v>
      </c>
      <c r="R1190" s="12">
        <f>IFERROR(ROUND(IFERROR(E1190/N1190,""),2),"No pledges")</f>
        <v>40.96</v>
      </c>
      <c r="S1190" t="s">
        <v>8325</v>
      </c>
      <c r="T1190" t="s">
        <v>8329</v>
      </c>
    </row>
    <row r="1191" spans="1:20" ht="15" customHeight="1">
      <c r="A1191">
        <v>1189</v>
      </c>
      <c r="B1191" s="2" t="s">
        <v>1190</v>
      </c>
      <c r="C1191" s="2" t="s">
        <v>5299</v>
      </c>
      <c r="D1191">
        <v>4000</v>
      </c>
      <c r="E1191">
        <v>5496</v>
      </c>
      <c r="F1191" t="s">
        <v>8219</v>
      </c>
      <c r="G1191" t="s">
        <v>8236</v>
      </c>
      <c r="H1191" t="s">
        <v>8249</v>
      </c>
      <c r="I1191">
        <v>1489157716</v>
      </c>
      <c r="J1191" s="7">
        <f t="shared" si="98"/>
        <v>42804.621712962966</v>
      </c>
      <c r="K1191">
        <v>1486565716</v>
      </c>
      <c r="L1191" s="7">
        <f t="shared" si="99"/>
        <v>42774.621712962966</v>
      </c>
      <c r="M1191" t="b">
        <v>0</v>
      </c>
      <c r="N1191">
        <v>79</v>
      </c>
      <c r="O1191" t="b">
        <v>1</v>
      </c>
      <c r="P1191" t="s">
        <v>8297</v>
      </c>
      <c r="Q1191">
        <f>ROUND(E1191/D1191*100,2)</f>
        <v>137.4</v>
      </c>
      <c r="R1191" s="12">
        <f>IFERROR(ROUND(IFERROR(E1191/N1191,""),2),"No pledges")</f>
        <v>69.569999999999993</v>
      </c>
      <c r="S1191" t="s">
        <v>8333</v>
      </c>
      <c r="T1191" t="s">
        <v>8351</v>
      </c>
    </row>
    <row r="1192" spans="1:20" ht="15" customHeight="1">
      <c r="A1192">
        <v>1190</v>
      </c>
      <c r="B1192" s="2" t="s">
        <v>1191</v>
      </c>
      <c r="C1192" s="2" t="s">
        <v>5300</v>
      </c>
      <c r="D1192">
        <v>1500</v>
      </c>
      <c r="E1192">
        <v>2576</v>
      </c>
      <c r="F1192" t="s">
        <v>8219</v>
      </c>
      <c r="G1192" t="s">
        <v>8225</v>
      </c>
      <c r="H1192" t="s">
        <v>8247</v>
      </c>
      <c r="I1192">
        <v>1405521075</v>
      </c>
      <c r="J1192" s="7">
        <f t="shared" si="98"/>
        <v>41836.605034722219</v>
      </c>
      <c r="K1192">
        <v>1402929075</v>
      </c>
      <c r="L1192" s="7">
        <f t="shared" si="99"/>
        <v>41806.605034722219</v>
      </c>
      <c r="M1192" t="b">
        <v>1</v>
      </c>
      <c r="N1192">
        <v>78</v>
      </c>
      <c r="O1192" t="b">
        <v>1</v>
      </c>
      <c r="P1192" t="s">
        <v>8271</v>
      </c>
      <c r="Q1192">
        <f>ROUND(E1192/D1192*100,2)</f>
        <v>171.73</v>
      </c>
      <c r="R1192" s="12">
        <f>IFERROR(ROUND(IFERROR(E1192/N1192,""),2),"No pledges")</f>
        <v>33.03</v>
      </c>
      <c r="S1192" t="s">
        <v>8317</v>
      </c>
      <c r="T1192" t="s">
        <v>8318</v>
      </c>
    </row>
    <row r="1193" spans="1:20" ht="15" customHeight="1">
      <c r="A1193">
        <v>1191</v>
      </c>
      <c r="B1193" s="2" t="s">
        <v>1192</v>
      </c>
      <c r="C1193" s="2" t="s">
        <v>5301</v>
      </c>
      <c r="D1193">
        <v>2000</v>
      </c>
      <c r="E1193">
        <v>3100</v>
      </c>
      <c r="F1193" t="s">
        <v>8219</v>
      </c>
      <c r="G1193" t="s">
        <v>8225</v>
      </c>
      <c r="H1193" t="s">
        <v>8247</v>
      </c>
      <c r="I1193">
        <v>1423838916</v>
      </c>
      <c r="J1193" s="7">
        <f t="shared" si="98"/>
        <v>42048.617083333331</v>
      </c>
      <c r="K1193">
        <v>1418654916</v>
      </c>
      <c r="L1193" s="7">
        <f t="shared" si="99"/>
        <v>41988.617083333331</v>
      </c>
      <c r="M1193" t="b">
        <v>0</v>
      </c>
      <c r="N1193">
        <v>78</v>
      </c>
      <c r="O1193" t="b">
        <v>1</v>
      </c>
      <c r="P1193" t="s">
        <v>8271</v>
      </c>
      <c r="Q1193">
        <f>ROUND(E1193/D1193*100,2)</f>
        <v>155</v>
      </c>
      <c r="R1193" s="12">
        <f>IFERROR(ROUND(IFERROR(E1193/N1193,""),2),"No pledges")</f>
        <v>39.74</v>
      </c>
      <c r="S1193" t="s">
        <v>8317</v>
      </c>
      <c r="T1193" t="s">
        <v>8318</v>
      </c>
    </row>
    <row r="1194" spans="1:20" ht="15" customHeight="1">
      <c r="A1194">
        <v>1192</v>
      </c>
      <c r="B1194" s="2" t="s">
        <v>1193</v>
      </c>
      <c r="C1194" s="2" t="s">
        <v>5302</v>
      </c>
      <c r="D1194">
        <v>3000</v>
      </c>
      <c r="E1194">
        <v>3732</v>
      </c>
      <c r="F1194" t="s">
        <v>8219</v>
      </c>
      <c r="G1194" t="s">
        <v>8224</v>
      </c>
      <c r="H1194" t="s">
        <v>8246</v>
      </c>
      <c r="I1194">
        <v>1473625166</v>
      </c>
      <c r="J1194" s="7">
        <f t="shared" si="98"/>
        <v>42624.846828703703</v>
      </c>
      <c r="K1194">
        <v>1470169166</v>
      </c>
      <c r="L1194" s="7">
        <f t="shared" si="99"/>
        <v>42584.846828703703</v>
      </c>
      <c r="M1194" t="b">
        <v>0</v>
      </c>
      <c r="N1194">
        <v>78</v>
      </c>
      <c r="O1194" t="b">
        <v>1</v>
      </c>
      <c r="P1194" t="s">
        <v>8271</v>
      </c>
      <c r="Q1194">
        <f>ROUND(E1194/D1194*100,2)</f>
        <v>124.4</v>
      </c>
      <c r="R1194" s="12">
        <f>IFERROR(ROUND(IFERROR(E1194/N1194,""),2),"No pledges")</f>
        <v>47.85</v>
      </c>
      <c r="S1194" t="s">
        <v>8317</v>
      </c>
      <c r="T1194" t="s">
        <v>8318</v>
      </c>
    </row>
    <row r="1195" spans="1:20" ht="15" customHeight="1">
      <c r="A1195">
        <v>1193</v>
      </c>
      <c r="B1195" s="2" t="s">
        <v>1194</v>
      </c>
      <c r="C1195" s="2" t="s">
        <v>5303</v>
      </c>
      <c r="D1195">
        <v>3000</v>
      </c>
      <c r="E1195">
        <v>3084</v>
      </c>
      <c r="F1195" t="s">
        <v>8219</v>
      </c>
      <c r="G1195" t="s">
        <v>8225</v>
      </c>
      <c r="H1195" t="s">
        <v>8247</v>
      </c>
      <c r="I1195">
        <v>1415440846</v>
      </c>
      <c r="J1195" s="7">
        <f t="shared" si="98"/>
        <v>41951.417199074072</v>
      </c>
      <c r="K1195">
        <v>1412845246</v>
      </c>
      <c r="L1195" s="7">
        <f t="shared" si="99"/>
        <v>41921.375532407408</v>
      </c>
      <c r="M1195" t="b">
        <v>0</v>
      </c>
      <c r="N1195">
        <v>78</v>
      </c>
      <c r="O1195" t="b">
        <v>1</v>
      </c>
      <c r="P1195" t="s">
        <v>8271</v>
      </c>
      <c r="Q1195">
        <f>ROUND(E1195/D1195*100,2)</f>
        <v>102.8</v>
      </c>
      <c r="R1195" s="12">
        <f>IFERROR(ROUND(IFERROR(E1195/N1195,""),2),"No pledges")</f>
        <v>39.54</v>
      </c>
      <c r="S1195" t="s">
        <v>8317</v>
      </c>
      <c r="T1195" t="s">
        <v>8318</v>
      </c>
    </row>
    <row r="1196" spans="1:20" ht="15" customHeight="1">
      <c r="A1196">
        <v>1194</v>
      </c>
      <c r="B1196" s="2" t="s">
        <v>1195</v>
      </c>
      <c r="C1196" s="2" t="s">
        <v>5304</v>
      </c>
      <c r="D1196">
        <v>3000</v>
      </c>
      <c r="E1196">
        <v>3080</v>
      </c>
      <c r="F1196" t="s">
        <v>8219</v>
      </c>
      <c r="G1196" t="s">
        <v>8225</v>
      </c>
      <c r="H1196" t="s">
        <v>8247</v>
      </c>
      <c r="I1196">
        <v>1435851577</v>
      </c>
      <c r="J1196" s="7">
        <f t="shared" si="98"/>
        <v>42187.652511574073</v>
      </c>
      <c r="K1196">
        <v>1433259577</v>
      </c>
      <c r="L1196" s="7">
        <f t="shared" si="99"/>
        <v>42157.652511574073</v>
      </c>
      <c r="M1196" t="b">
        <v>0</v>
      </c>
      <c r="N1196">
        <v>78</v>
      </c>
      <c r="O1196" t="b">
        <v>1</v>
      </c>
      <c r="P1196" t="s">
        <v>8271</v>
      </c>
      <c r="Q1196">
        <f>ROUND(E1196/D1196*100,2)</f>
        <v>102.67</v>
      </c>
      <c r="R1196" s="12">
        <f>IFERROR(ROUND(IFERROR(E1196/N1196,""),2),"No pledges")</f>
        <v>39.49</v>
      </c>
      <c r="S1196" t="s">
        <v>8317</v>
      </c>
      <c r="T1196" t="s">
        <v>8318</v>
      </c>
    </row>
    <row r="1197" spans="1:20" ht="15" customHeight="1">
      <c r="A1197">
        <v>1195</v>
      </c>
      <c r="B1197" s="2" t="s">
        <v>1196</v>
      </c>
      <c r="C1197" s="2" t="s">
        <v>5305</v>
      </c>
      <c r="D1197">
        <v>4000</v>
      </c>
      <c r="E1197">
        <v>5465</v>
      </c>
      <c r="F1197" t="s">
        <v>8219</v>
      </c>
      <c r="G1197" t="s">
        <v>8224</v>
      </c>
      <c r="H1197" t="s">
        <v>8246</v>
      </c>
      <c r="I1197">
        <v>1433305800</v>
      </c>
      <c r="J1197" s="7">
        <f t="shared" si="98"/>
        <v>42158.1875</v>
      </c>
      <c r="K1197">
        <v>1430604395</v>
      </c>
      <c r="L1197" s="7">
        <f t="shared" si="99"/>
        <v>42126.92123842593</v>
      </c>
      <c r="M1197" t="b">
        <v>0</v>
      </c>
      <c r="N1197">
        <v>78</v>
      </c>
      <c r="O1197" t="b">
        <v>1</v>
      </c>
      <c r="P1197" t="s">
        <v>8276</v>
      </c>
      <c r="Q1197">
        <f>ROUND(E1197/D1197*100,2)</f>
        <v>136.63</v>
      </c>
      <c r="R1197" s="12">
        <f>IFERROR(ROUND(IFERROR(E1197/N1197,""),2),"No pledges")</f>
        <v>70.06</v>
      </c>
      <c r="S1197" t="s">
        <v>8325</v>
      </c>
      <c r="T1197" t="s">
        <v>8326</v>
      </c>
    </row>
    <row r="1198" spans="1:20" ht="15" customHeight="1">
      <c r="A1198">
        <v>1196</v>
      </c>
      <c r="B1198" s="2" t="s">
        <v>1197</v>
      </c>
      <c r="C1198" s="2" t="s">
        <v>5306</v>
      </c>
      <c r="D1198">
        <v>2000</v>
      </c>
      <c r="E1198">
        <v>2013.47</v>
      </c>
      <c r="F1198" t="s">
        <v>8219</v>
      </c>
      <c r="G1198" t="s">
        <v>8224</v>
      </c>
      <c r="H1198" t="s">
        <v>8246</v>
      </c>
      <c r="I1198">
        <v>1470056614</v>
      </c>
      <c r="J1198" s="7">
        <f t="shared" si="98"/>
        <v>42583.54414351852</v>
      </c>
      <c r="K1198">
        <v>1467464614</v>
      </c>
      <c r="L1198" s="7">
        <f t="shared" si="99"/>
        <v>42553.54414351852</v>
      </c>
      <c r="M1198" t="b">
        <v>0</v>
      </c>
      <c r="N1198">
        <v>77</v>
      </c>
      <c r="O1198" t="b">
        <v>1</v>
      </c>
      <c r="P1198" t="s">
        <v>8292</v>
      </c>
      <c r="Q1198">
        <f>ROUND(E1198/D1198*100,2)</f>
        <v>100.67</v>
      </c>
      <c r="R1198" s="12">
        <f>IFERROR(ROUND(IFERROR(E1198/N1198,""),2),"No pledges")</f>
        <v>26.15</v>
      </c>
      <c r="S1198" t="s">
        <v>8325</v>
      </c>
      <c r="T1198" t="s">
        <v>8346</v>
      </c>
    </row>
    <row r="1199" spans="1:20" ht="15" customHeight="1">
      <c r="A1199">
        <v>1197</v>
      </c>
      <c r="B1199" s="2" t="s">
        <v>1198</v>
      </c>
      <c r="C1199" s="2" t="s">
        <v>5307</v>
      </c>
      <c r="D1199">
        <v>3000</v>
      </c>
      <c r="E1199">
        <v>3231</v>
      </c>
      <c r="F1199" t="s">
        <v>8219</v>
      </c>
      <c r="G1199" t="s">
        <v>8224</v>
      </c>
      <c r="H1199" t="s">
        <v>8246</v>
      </c>
      <c r="I1199">
        <v>1387072685</v>
      </c>
      <c r="J1199" s="7">
        <f t="shared" si="98"/>
        <v>41623.082002314812</v>
      </c>
      <c r="K1199">
        <v>1384480685</v>
      </c>
      <c r="L1199" s="7">
        <f t="shared" si="99"/>
        <v>41593.082002314812</v>
      </c>
      <c r="M1199" t="b">
        <v>1</v>
      </c>
      <c r="N1199">
        <v>77</v>
      </c>
      <c r="O1199" t="b">
        <v>1</v>
      </c>
      <c r="P1199" t="s">
        <v>8279</v>
      </c>
      <c r="Q1199">
        <f>ROUND(E1199/D1199*100,2)</f>
        <v>107.7</v>
      </c>
      <c r="R1199" s="12">
        <f>IFERROR(ROUND(IFERROR(E1199/N1199,""),2),"No pledges")</f>
        <v>41.96</v>
      </c>
      <c r="S1199" t="s">
        <v>8325</v>
      </c>
      <c r="T1199" t="s">
        <v>8329</v>
      </c>
    </row>
    <row r="1200" spans="1:20" ht="15" customHeight="1">
      <c r="A1200">
        <v>1198</v>
      </c>
      <c r="B1200" s="2" t="s">
        <v>1199</v>
      </c>
      <c r="C1200" s="2" t="s">
        <v>5308</v>
      </c>
      <c r="D1200">
        <v>3500</v>
      </c>
      <c r="E1200">
        <v>4395</v>
      </c>
      <c r="F1200" t="s">
        <v>8219</v>
      </c>
      <c r="G1200" t="s">
        <v>8224</v>
      </c>
      <c r="H1200" t="s">
        <v>8246</v>
      </c>
      <c r="I1200">
        <v>1337194800</v>
      </c>
      <c r="J1200" s="7">
        <f t="shared" si="98"/>
        <v>41045.791666666664</v>
      </c>
      <c r="K1200">
        <v>1334429646</v>
      </c>
      <c r="L1200" s="7">
        <f t="shared" si="99"/>
        <v>41013.787569444445</v>
      </c>
      <c r="M1200" t="b">
        <v>1</v>
      </c>
      <c r="N1200">
        <v>77</v>
      </c>
      <c r="O1200" t="b">
        <v>1</v>
      </c>
      <c r="P1200" t="s">
        <v>8269</v>
      </c>
      <c r="Q1200">
        <f>ROUND(E1200/D1200*100,2)</f>
        <v>125.57</v>
      </c>
      <c r="R1200" s="12">
        <f>IFERROR(ROUND(IFERROR(E1200/N1200,""),2),"No pledges")</f>
        <v>57.08</v>
      </c>
      <c r="S1200" t="s">
        <v>8310</v>
      </c>
      <c r="T1200" t="s">
        <v>8315</v>
      </c>
    </row>
    <row r="1201" spans="1:20" ht="15" customHeight="1">
      <c r="A1201">
        <v>1199</v>
      </c>
      <c r="B1201" s="2" t="s">
        <v>1200</v>
      </c>
      <c r="C1201" s="2" t="s">
        <v>5309</v>
      </c>
      <c r="D1201">
        <v>1200</v>
      </c>
      <c r="E1201">
        <v>1728.07</v>
      </c>
      <c r="F1201" t="s">
        <v>8219</v>
      </c>
      <c r="G1201" t="s">
        <v>8225</v>
      </c>
      <c r="H1201" t="s">
        <v>8247</v>
      </c>
      <c r="I1201">
        <v>1429138740</v>
      </c>
      <c r="J1201" s="7">
        <f t="shared" si="98"/>
        <v>42109.957638888889</v>
      </c>
      <c r="K1201">
        <v>1426528418</v>
      </c>
      <c r="L1201" s="7">
        <f t="shared" si="99"/>
        <v>42079.745578703703</v>
      </c>
      <c r="M1201" t="b">
        <v>0</v>
      </c>
      <c r="N1201">
        <v>76</v>
      </c>
      <c r="O1201" t="b">
        <v>1</v>
      </c>
      <c r="P1201" t="s">
        <v>8277</v>
      </c>
      <c r="Q1201">
        <f>ROUND(E1201/D1201*100,2)</f>
        <v>144.01</v>
      </c>
      <c r="R1201" s="12">
        <f>IFERROR(ROUND(IFERROR(E1201/N1201,""),2),"No pledges")</f>
        <v>22.74</v>
      </c>
      <c r="S1201" t="s">
        <v>8325</v>
      </c>
      <c r="T1201" t="s">
        <v>8327</v>
      </c>
    </row>
    <row r="1202" spans="1:20" ht="15" customHeight="1">
      <c r="A1202">
        <v>1200</v>
      </c>
      <c r="B1202" s="2" t="s">
        <v>1201</v>
      </c>
      <c r="C1202" s="2" t="s">
        <v>5310</v>
      </c>
      <c r="D1202">
        <v>2000</v>
      </c>
      <c r="E1202">
        <v>2456.66</v>
      </c>
      <c r="F1202" t="s">
        <v>8219</v>
      </c>
      <c r="G1202" t="s">
        <v>8224</v>
      </c>
      <c r="H1202" t="s">
        <v>8246</v>
      </c>
      <c r="I1202">
        <v>1346198400</v>
      </c>
      <c r="J1202" s="7">
        <f t="shared" si="98"/>
        <v>41150</v>
      </c>
      <c r="K1202">
        <v>1344281383</v>
      </c>
      <c r="L1202" s="7">
        <f t="shared" si="99"/>
        <v>41127.812303240738</v>
      </c>
      <c r="M1202" t="b">
        <v>0</v>
      </c>
      <c r="N1202">
        <v>76</v>
      </c>
      <c r="O1202" t="b">
        <v>1</v>
      </c>
      <c r="P1202" t="s">
        <v>8280</v>
      </c>
      <c r="Q1202">
        <f>ROUND(E1202/D1202*100,2)</f>
        <v>122.83</v>
      </c>
      <c r="R1202" s="12">
        <f>IFERROR(ROUND(IFERROR(E1202/N1202,""),2),"No pledges")</f>
        <v>32.32</v>
      </c>
      <c r="S1202" t="s">
        <v>8325</v>
      </c>
      <c r="T1202" t="s">
        <v>8330</v>
      </c>
    </row>
    <row r="1203" spans="1:20" ht="15" customHeight="1">
      <c r="A1203">
        <v>1201</v>
      </c>
      <c r="B1203" s="2" t="s">
        <v>1202</v>
      </c>
      <c r="C1203" s="2" t="s">
        <v>5311</v>
      </c>
      <c r="D1203">
        <v>2500</v>
      </c>
      <c r="E1203">
        <v>2663</v>
      </c>
      <c r="F1203" t="s">
        <v>8219</v>
      </c>
      <c r="G1203" t="s">
        <v>8225</v>
      </c>
      <c r="H1203" t="s">
        <v>8247</v>
      </c>
      <c r="I1203">
        <v>1464863118</v>
      </c>
      <c r="J1203" s="7">
        <f t="shared" si="98"/>
        <v>42523.434236111112</v>
      </c>
      <c r="K1203">
        <v>1462443918</v>
      </c>
      <c r="L1203" s="7">
        <f t="shared" si="99"/>
        <v>42495.434236111112</v>
      </c>
      <c r="M1203" t="b">
        <v>0</v>
      </c>
      <c r="N1203">
        <v>76</v>
      </c>
      <c r="O1203" t="b">
        <v>1</v>
      </c>
      <c r="P1203" t="s">
        <v>8271</v>
      </c>
      <c r="Q1203">
        <f>ROUND(E1203/D1203*100,2)</f>
        <v>106.52</v>
      </c>
      <c r="R1203" s="12">
        <f>IFERROR(ROUND(IFERROR(E1203/N1203,""),2),"No pledges")</f>
        <v>35.04</v>
      </c>
      <c r="S1203" t="s">
        <v>8317</v>
      </c>
      <c r="T1203" t="s">
        <v>8318</v>
      </c>
    </row>
    <row r="1204" spans="1:20" ht="15" customHeight="1">
      <c r="A1204">
        <v>1202</v>
      </c>
      <c r="B1204" s="2" t="s">
        <v>1203</v>
      </c>
      <c r="C1204" s="2" t="s">
        <v>5312</v>
      </c>
      <c r="D1204">
        <v>3000</v>
      </c>
      <c r="E1204">
        <v>3368</v>
      </c>
      <c r="F1204" t="s">
        <v>8219</v>
      </c>
      <c r="G1204" t="s">
        <v>8224</v>
      </c>
      <c r="H1204" t="s">
        <v>8246</v>
      </c>
      <c r="I1204">
        <v>1379093292</v>
      </c>
      <c r="J1204" s="7">
        <f t="shared" si="98"/>
        <v>41530.727916666663</v>
      </c>
      <c r="K1204">
        <v>1376501292</v>
      </c>
      <c r="L1204" s="7">
        <f t="shared" si="99"/>
        <v>41500.727916666663</v>
      </c>
      <c r="M1204" t="b">
        <v>1</v>
      </c>
      <c r="N1204">
        <v>76</v>
      </c>
      <c r="O1204" t="b">
        <v>1</v>
      </c>
      <c r="P1204" t="s">
        <v>8288</v>
      </c>
      <c r="Q1204">
        <f>ROUND(E1204/D1204*100,2)</f>
        <v>112.27</v>
      </c>
      <c r="R1204" s="12">
        <f>IFERROR(ROUND(IFERROR(E1204/N1204,""),2),"No pledges")</f>
        <v>44.32</v>
      </c>
      <c r="S1204" t="s">
        <v>8322</v>
      </c>
      <c r="T1204" t="s">
        <v>8342</v>
      </c>
    </row>
    <row r="1205" spans="1:20" ht="15" customHeight="1">
      <c r="A1205">
        <v>1203</v>
      </c>
      <c r="B1205" s="2" t="s">
        <v>1204</v>
      </c>
      <c r="C1205" s="2" t="s">
        <v>5313</v>
      </c>
      <c r="D1205">
        <v>3000</v>
      </c>
      <c r="E1205">
        <v>3363</v>
      </c>
      <c r="F1205" t="s">
        <v>8219</v>
      </c>
      <c r="G1205" t="s">
        <v>8225</v>
      </c>
      <c r="H1205" t="s">
        <v>8247</v>
      </c>
      <c r="I1205">
        <v>1438772400</v>
      </c>
      <c r="J1205" s="7">
        <f t="shared" si="98"/>
        <v>42221.458333333328</v>
      </c>
      <c r="K1205">
        <v>1435645490</v>
      </c>
      <c r="L1205" s="7">
        <f t="shared" si="99"/>
        <v>42185.267245370371</v>
      </c>
      <c r="M1205" t="b">
        <v>0</v>
      </c>
      <c r="N1205">
        <v>76</v>
      </c>
      <c r="O1205" t="b">
        <v>1</v>
      </c>
      <c r="P1205" t="s">
        <v>8271</v>
      </c>
      <c r="Q1205">
        <f>ROUND(E1205/D1205*100,2)</f>
        <v>112.1</v>
      </c>
      <c r="R1205" s="12">
        <f>IFERROR(ROUND(IFERROR(E1205/N1205,""),2),"No pledges")</f>
        <v>44.25</v>
      </c>
      <c r="S1205" t="s">
        <v>8317</v>
      </c>
      <c r="T1205" t="s">
        <v>8318</v>
      </c>
    </row>
    <row r="1206" spans="1:20" ht="15" customHeight="1">
      <c r="A1206">
        <v>1204</v>
      </c>
      <c r="B1206" s="2" t="s">
        <v>1205</v>
      </c>
      <c r="C1206" s="2" t="s">
        <v>5314</v>
      </c>
      <c r="D1206">
        <v>4600</v>
      </c>
      <c r="E1206">
        <v>4952</v>
      </c>
      <c r="F1206" t="s">
        <v>8219</v>
      </c>
      <c r="G1206" t="s">
        <v>8224</v>
      </c>
      <c r="H1206" t="s">
        <v>8246</v>
      </c>
      <c r="I1206">
        <v>1423668220</v>
      </c>
      <c r="J1206" s="7">
        <f t="shared" si="98"/>
        <v>42046.641435185185</v>
      </c>
      <c r="K1206">
        <v>1421076220</v>
      </c>
      <c r="L1206" s="7">
        <f t="shared" si="99"/>
        <v>42016.641435185185</v>
      </c>
      <c r="M1206" t="b">
        <v>0</v>
      </c>
      <c r="N1206">
        <v>76</v>
      </c>
      <c r="O1206" t="b">
        <v>1</v>
      </c>
      <c r="P1206" t="s">
        <v>8280</v>
      </c>
      <c r="Q1206">
        <f>ROUND(E1206/D1206*100,2)</f>
        <v>107.65</v>
      </c>
      <c r="R1206" s="12">
        <f>IFERROR(ROUND(IFERROR(E1206/N1206,""),2),"No pledges")</f>
        <v>65.16</v>
      </c>
      <c r="S1206" t="s">
        <v>8325</v>
      </c>
      <c r="T1206" t="s">
        <v>8330</v>
      </c>
    </row>
    <row r="1207" spans="1:20" ht="15" customHeight="1">
      <c r="A1207">
        <v>1205</v>
      </c>
      <c r="B1207" s="2" t="s">
        <v>1206</v>
      </c>
      <c r="C1207" s="2" t="s">
        <v>5315</v>
      </c>
      <c r="D1207">
        <v>1964.47</v>
      </c>
      <c r="E1207">
        <v>2095.2600000000002</v>
      </c>
      <c r="F1207" t="s">
        <v>8219</v>
      </c>
      <c r="G1207" t="s">
        <v>8224</v>
      </c>
      <c r="H1207" t="s">
        <v>8246</v>
      </c>
      <c r="I1207">
        <v>1336245328</v>
      </c>
      <c r="J1207" s="7">
        <f t="shared" si="98"/>
        <v>41034.802407407406</v>
      </c>
      <c r="K1207">
        <v>1333653333</v>
      </c>
      <c r="L1207" s="7">
        <f t="shared" si="99"/>
        <v>41004.802465277775</v>
      </c>
      <c r="M1207" t="b">
        <v>1</v>
      </c>
      <c r="N1207">
        <v>75</v>
      </c>
      <c r="O1207" t="b">
        <v>1</v>
      </c>
      <c r="P1207" t="s">
        <v>8279</v>
      </c>
      <c r="Q1207">
        <f>ROUND(E1207/D1207*100,2)</f>
        <v>106.66</v>
      </c>
      <c r="R1207" s="12">
        <f>IFERROR(ROUND(IFERROR(E1207/N1207,""),2),"No pledges")</f>
        <v>27.94</v>
      </c>
      <c r="S1207" t="s">
        <v>8325</v>
      </c>
      <c r="T1207" t="s">
        <v>8329</v>
      </c>
    </row>
    <row r="1208" spans="1:20" ht="15" customHeight="1">
      <c r="A1208">
        <v>1206</v>
      </c>
      <c r="B1208" s="2" t="s">
        <v>1207</v>
      </c>
      <c r="C1208" s="2" t="s">
        <v>5316</v>
      </c>
      <c r="D1208">
        <v>2000</v>
      </c>
      <c r="E1208">
        <v>2325</v>
      </c>
      <c r="F1208" t="s">
        <v>8219</v>
      </c>
      <c r="G1208" t="s">
        <v>8224</v>
      </c>
      <c r="H1208" t="s">
        <v>8246</v>
      </c>
      <c r="I1208">
        <v>1366138800</v>
      </c>
      <c r="J1208" s="7">
        <f t="shared" si="98"/>
        <v>41380.791666666664</v>
      </c>
      <c r="K1208">
        <v>1362710425</v>
      </c>
      <c r="L1208" s="7">
        <f t="shared" si="99"/>
        <v>41341.111400462964</v>
      </c>
      <c r="M1208" t="b">
        <v>0</v>
      </c>
      <c r="N1208">
        <v>75</v>
      </c>
      <c r="O1208" t="b">
        <v>1</v>
      </c>
      <c r="P1208" t="s">
        <v>8279</v>
      </c>
      <c r="Q1208">
        <f>ROUND(E1208/D1208*100,2)</f>
        <v>116.25</v>
      </c>
      <c r="R1208" s="12">
        <f>IFERROR(ROUND(IFERROR(E1208/N1208,""),2),"No pledges")</f>
        <v>31</v>
      </c>
      <c r="S1208" t="s">
        <v>8325</v>
      </c>
      <c r="T1208" t="s">
        <v>8329</v>
      </c>
    </row>
    <row r="1209" spans="1:20" ht="15" customHeight="1">
      <c r="A1209">
        <v>1207</v>
      </c>
      <c r="B1209" s="2" t="s">
        <v>1208</v>
      </c>
      <c r="C1209" s="2" t="s">
        <v>5317</v>
      </c>
      <c r="D1209">
        <v>3000</v>
      </c>
      <c r="E1209">
        <v>3465.32</v>
      </c>
      <c r="F1209" t="s">
        <v>8219</v>
      </c>
      <c r="G1209" t="s">
        <v>8224</v>
      </c>
      <c r="H1209" t="s">
        <v>8246</v>
      </c>
      <c r="I1209">
        <v>1284177540</v>
      </c>
      <c r="J1209" s="7">
        <f t="shared" si="98"/>
        <v>40432.165972222225</v>
      </c>
      <c r="K1209">
        <v>1281028152</v>
      </c>
      <c r="L1209" s="7">
        <f t="shared" si="99"/>
        <v>40395.714722222219</v>
      </c>
      <c r="M1209" t="b">
        <v>0</v>
      </c>
      <c r="N1209">
        <v>75</v>
      </c>
      <c r="O1209" t="b">
        <v>1</v>
      </c>
      <c r="P1209" t="s">
        <v>8279</v>
      </c>
      <c r="Q1209">
        <f>ROUND(E1209/D1209*100,2)</f>
        <v>115.51</v>
      </c>
      <c r="R1209" s="12">
        <f>IFERROR(ROUND(IFERROR(E1209/N1209,""),2),"No pledges")</f>
        <v>46.2</v>
      </c>
      <c r="S1209" t="s">
        <v>8325</v>
      </c>
      <c r="T1209" t="s">
        <v>8329</v>
      </c>
    </row>
    <row r="1210" spans="1:20" ht="15" customHeight="1">
      <c r="A1210">
        <v>1208</v>
      </c>
      <c r="B1210" s="2" t="s">
        <v>1209</v>
      </c>
      <c r="C1210" s="2" t="s">
        <v>5318</v>
      </c>
      <c r="D1210">
        <v>3200</v>
      </c>
      <c r="E1210">
        <v>3210</v>
      </c>
      <c r="F1210" t="s">
        <v>8219</v>
      </c>
      <c r="G1210" t="s">
        <v>8224</v>
      </c>
      <c r="H1210" t="s">
        <v>8246</v>
      </c>
      <c r="I1210">
        <v>1309825866</v>
      </c>
      <c r="J1210" s="7">
        <f t="shared" si="98"/>
        <v>40729.021597222221</v>
      </c>
      <c r="K1210">
        <v>1306197066</v>
      </c>
      <c r="L1210" s="7">
        <f t="shared" si="99"/>
        <v>40687.021597222221</v>
      </c>
      <c r="M1210" t="b">
        <v>0</v>
      </c>
      <c r="N1210">
        <v>75</v>
      </c>
      <c r="O1210" t="b">
        <v>1</v>
      </c>
      <c r="P1210" t="s">
        <v>8279</v>
      </c>
      <c r="Q1210">
        <f>ROUND(E1210/D1210*100,2)</f>
        <v>100.31</v>
      </c>
      <c r="R1210" s="12">
        <f>IFERROR(ROUND(IFERROR(E1210/N1210,""),2),"No pledges")</f>
        <v>42.8</v>
      </c>
      <c r="S1210" t="s">
        <v>8325</v>
      </c>
      <c r="T1210" t="s">
        <v>8329</v>
      </c>
    </row>
    <row r="1211" spans="1:20" ht="15" customHeight="1">
      <c r="A1211">
        <v>1209</v>
      </c>
      <c r="B1211" s="2" t="s">
        <v>1210</v>
      </c>
      <c r="C1211" s="2" t="s">
        <v>5319</v>
      </c>
      <c r="D1211">
        <v>3500</v>
      </c>
      <c r="E1211">
        <v>4678.5</v>
      </c>
      <c r="F1211" t="s">
        <v>8219</v>
      </c>
      <c r="G1211" t="s">
        <v>8224</v>
      </c>
      <c r="H1211" t="s">
        <v>8246</v>
      </c>
      <c r="I1211">
        <v>1368117239</v>
      </c>
      <c r="J1211" s="7">
        <f t="shared" si="98"/>
        <v>41403.690266203703</v>
      </c>
      <c r="K1211">
        <v>1365525239</v>
      </c>
      <c r="L1211" s="7">
        <f t="shared" si="99"/>
        <v>41373.690266203703</v>
      </c>
      <c r="M1211" t="b">
        <v>0</v>
      </c>
      <c r="N1211">
        <v>75</v>
      </c>
      <c r="O1211" t="b">
        <v>1</v>
      </c>
      <c r="P1211" t="s">
        <v>8279</v>
      </c>
      <c r="Q1211">
        <f>ROUND(E1211/D1211*100,2)</f>
        <v>133.66999999999999</v>
      </c>
      <c r="R1211" s="12">
        <f>IFERROR(ROUND(IFERROR(E1211/N1211,""),2),"No pledges")</f>
        <v>62.38</v>
      </c>
      <c r="S1211" t="s">
        <v>8325</v>
      </c>
      <c r="T1211" t="s">
        <v>8329</v>
      </c>
    </row>
    <row r="1212" spans="1:20" ht="15" customHeight="1">
      <c r="A1212">
        <v>1210</v>
      </c>
      <c r="B1212" s="2" t="s">
        <v>1211</v>
      </c>
      <c r="C1212" s="2" t="s">
        <v>5320</v>
      </c>
      <c r="D1212">
        <v>4589</v>
      </c>
      <c r="E1212">
        <v>4856</v>
      </c>
      <c r="F1212" t="s">
        <v>8219</v>
      </c>
      <c r="G1212" t="s">
        <v>8224</v>
      </c>
      <c r="H1212" t="s">
        <v>8246</v>
      </c>
      <c r="I1212">
        <v>1388936289</v>
      </c>
      <c r="J1212" s="7">
        <f t="shared" si="98"/>
        <v>41644.651493055557</v>
      </c>
      <c r="K1212">
        <v>1386344289</v>
      </c>
      <c r="L1212" s="7">
        <f t="shared" si="99"/>
        <v>41614.651493055557</v>
      </c>
      <c r="M1212" t="b">
        <v>0</v>
      </c>
      <c r="N1212">
        <v>75</v>
      </c>
      <c r="O1212" t="b">
        <v>1</v>
      </c>
      <c r="P1212" t="s">
        <v>8297</v>
      </c>
      <c r="Q1212">
        <f>ROUND(E1212/D1212*100,2)</f>
        <v>105.82</v>
      </c>
      <c r="R1212" s="12">
        <f>IFERROR(ROUND(IFERROR(E1212/N1212,""),2),"No pledges")</f>
        <v>64.75</v>
      </c>
      <c r="S1212" t="s">
        <v>8333</v>
      </c>
      <c r="T1212" t="s">
        <v>8351</v>
      </c>
    </row>
    <row r="1213" spans="1:20" ht="15" customHeight="1">
      <c r="A1213">
        <v>1211</v>
      </c>
      <c r="B1213" s="2" t="s">
        <v>1212</v>
      </c>
      <c r="C1213" s="2" t="s">
        <v>5321</v>
      </c>
      <c r="D1213">
        <v>1500</v>
      </c>
      <c r="E1213">
        <v>1967.76</v>
      </c>
      <c r="F1213" t="s">
        <v>8219</v>
      </c>
      <c r="G1213" t="s">
        <v>8237</v>
      </c>
      <c r="H1213" t="s">
        <v>8249</v>
      </c>
      <c r="I1213">
        <v>1483120216</v>
      </c>
      <c r="J1213" s="7">
        <f t="shared" si="98"/>
        <v>42734.74324074074</v>
      </c>
      <c r="K1213">
        <v>1479232216</v>
      </c>
      <c r="L1213" s="7">
        <f t="shared" si="99"/>
        <v>42689.74324074074</v>
      </c>
      <c r="M1213" t="b">
        <v>0</v>
      </c>
      <c r="N1213">
        <v>74</v>
      </c>
      <c r="O1213" t="b">
        <v>1</v>
      </c>
      <c r="P1213" t="s">
        <v>8301</v>
      </c>
      <c r="Q1213">
        <f>ROUND(E1213/D1213*100,2)</f>
        <v>131.18</v>
      </c>
      <c r="R1213" s="12">
        <f>IFERROR(ROUND(IFERROR(E1213/N1213,""),2),"No pledges")</f>
        <v>26.59</v>
      </c>
      <c r="S1213" t="s">
        <v>8319</v>
      </c>
      <c r="T1213" t="s">
        <v>8355</v>
      </c>
    </row>
    <row r="1214" spans="1:20" ht="15" customHeight="1">
      <c r="A1214">
        <v>1212</v>
      </c>
      <c r="B1214" s="2" t="s">
        <v>1213</v>
      </c>
      <c r="C1214" s="2" t="s">
        <v>5322</v>
      </c>
      <c r="D1214">
        <v>2000</v>
      </c>
      <c r="E1214">
        <v>2298</v>
      </c>
      <c r="F1214" t="s">
        <v>8219</v>
      </c>
      <c r="G1214" t="s">
        <v>8224</v>
      </c>
      <c r="H1214" t="s">
        <v>8246</v>
      </c>
      <c r="I1214">
        <v>1431876677</v>
      </c>
      <c r="J1214" s="7">
        <f t="shared" si="98"/>
        <v>42141.646724537044</v>
      </c>
      <c r="K1214">
        <v>1429284677</v>
      </c>
      <c r="L1214" s="7">
        <f t="shared" si="99"/>
        <v>42111.646724537044</v>
      </c>
      <c r="M1214" t="b">
        <v>1</v>
      </c>
      <c r="N1214">
        <v>74</v>
      </c>
      <c r="O1214" t="b">
        <v>1</v>
      </c>
      <c r="P1214" t="s">
        <v>8280</v>
      </c>
      <c r="Q1214">
        <f>ROUND(E1214/D1214*100,2)</f>
        <v>114.9</v>
      </c>
      <c r="R1214" s="12">
        <f>IFERROR(ROUND(IFERROR(E1214/N1214,""),2),"No pledges")</f>
        <v>31.05</v>
      </c>
      <c r="S1214" t="s">
        <v>8325</v>
      </c>
      <c r="T1214" t="s">
        <v>8330</v>
      </c>
    </row>
    <row r="1215" spans="1:20" ht="15" customHeight="1">
      <c r="A1215">
        <v>1213</v>
      </c>
      <c r="B1215" s="2" t="s">
        <v>1214</v>
      </c>
      <c r="C1215" s="2" t="s">
        <v>5323</v>
      </c>
      <c r="D1215">
        <v>2000</v>
      </c>
      <c r="E1215">
        <v>2102</v>
      </c>
      <c r="F1215" t="s">
        <v>8219</v>
      </c>
      <c r="G1215" t="s">
        <v>8225</v>
      </c>
      <c r="H1215" t="s">
        <v>8247</v>
      </c>
      <c r="I1215">
        <v>1413377522</v>
      </c>
      <c r="J1215" s="7">
        <f t="shared" si="98"/>
        <v>41927.536134259259</v>
      </c>
      <c r="K1215">
        <v>1410785522</v>
      </c>
      <c r="L1215" s="7">
        <f t="shared" si="99"/>
        <v>41897.536134259259</v>
      </c>
      <c r="M1215" t="b">
        <v>1</v>
      </c>
      <c r="N1215">
        <v>74</v>
      </c>
      <c r="O1215" t="b">
        <v>1</v>
      </c>
      <c r="P1215" t="s">
        <v>8271</v>
      </c>
      <c r="Q1215">
        <f>ROUND(E1215/D1215*100,2)</f>
        <v>105.1</v>
      </c>
      <c r="R1215" s="12">
        <f>IFERROR(ROUND(IFERROR(E1215/N1215,""),2),"No pledges")</f>
        <v>28.41</v>
      </c>
      <c r="S1215" t="s">
        <v>8317</v>
      </c>
      <c r="T1215" t="s">
        <v>8318</v>
      </c>
    </row>
    <row r="1216" spans="1:20" ht="15" customHeight="1">
      <c r="A1216">
        <v>1214</v>
      </c>
      <c r="B1216" s="2" t="s">
        <v>1215</v>
      </c>
      <c r="C1216" s="2" t="s">
        <v>5324</v>
      </c>
      <c r="D1216">
        <v>2220</v>
      </c>
      <c r="E1216">
        <v>3976</v>
      </c>
      <c r="F1216" t="s">
        <v>8219</v>
      </c>
      <c r="G1216" t="s">
        <v>8224</v>
      </c>
      <c r="H1216" t="s">
        <v>8246</v>
      </c>
      <c r="I1216">
        <v>1367588645</v>
      </c>
      <c r="J1216" s="7">
        <f t="shared" si="98"/>
        <v>41397.572280092594</v>
      </c>
      <c r="K1216">
        <v>1364996645</v>
      </c>
      <c r="L1216" s="7">
        <f t="shared" si="99"/>
        <v>41367.572280092594</v>
      </c>
      <c r="M1216" t="b">
        <v>0</v>
      </c>
      <c r="N1216">
        <v>74</v>
      </c>
      <c r="O1216" t="b">
        <v>1</v>
      </c>
      <c r="P1216" t="s">
        <v>8274</v>
      </c>
      <c r="Q1216">
        <f>ROUND(E1216/D1216*100,2)</f>
        <v>179.1</v>
      </c>
      <c r="R1216" s="12">
        <f>IFERROR(ROUND(IFERROR(E1216/N1216,""),2),"No pledges")</f>
        <v>53.73</v>
      </c>
      <c r="S1216" t="s">
        <v>8322</v>
      </c>
      <c r="T1216" t="s">
        <v>8323</v>
      </c>
    </row>
    <row r="1217" spans="1:20" ht="15" customHeight="1">
      <c r="A1217">
        <v>1215</v>
      </c>
      <c r="B1217" s="2" t="s">
        <v>1216</v>
      </c>
      <c r="C1217" s="2" t="s">
        <v>5325</v>
      </c>
      <c r="D1217">
        <v>2500</v>
      </c>
      <c r="E1217">
        <v>2946</v>
      </c>
      <c r="F1217" t="s">
        <v>8219</v>
      </c>
      <c r="G1217" t="s">
        <v>8225</v>
      </c>
      <c r="H1217" t="s">
        <v>8247</v>
      </c>
      <c r="I1217">
        <v>1404913180</v>
      </c>
      <c r="J1217" s="7">
        <f t="shared" si="98"/>
        <v>41829.569212962961</v>
      </c>
      <c r="K1217">
        <v>1403703580</v>
      </c>
      <c r="L1217" s="7">
        <f t="shared" si="99"/>
        <v>41815.569212962961</v>
      </c>
      <c r="M1217" t="b">
        <v>0</v>
      </c>
      <c r="N1217">
        <v>74</v>
      </c>
      <c r="O1217" t="b">
        <v>1</v>
      </c>
      <c r="P1217" t="s">
        <v>8271</v>
      </c>
      <c r="Q1217">
        <f>ROUND(E1217/D1217*100,2)</f>
        <v>117.84</v>
      </c>
      <c r="R1217" s="12">
        <f>IFERROR(ROUND(IFERROR(E1217/N1217,""),2),"No pledges")</f>
        <v>39.81</v>
      </c>
      <c r="S1217" t="s">
        <v>8317</v>
      </c>
      <c r="T1217" t="s">
        <v>8318</v>
      </c>
    </row>
    <row r="1218" spans="1:20" ht="15" customHeight="1">
      <c r="A1218">
        <v>1216</v>
      </c>
      <c r="B1218" s="2" t="s">
        <v>1217</v>
      </c>
      <c r="C1218" s="2" t="s">
        <v>5326</v>
      </c>
      <c r="D1218">
        <v>3100</v>
      </c>
      <c r="E1218">
        <v>3395</v>
      </c>
      <c r="F1218" t="s">
        <v>8219</v>
      </c>
      <c r="G1218" t="s">
        <v>8224</v>
      </c>
      <c r="H1218" t="s">
        <v>8246</v>
      </c>
      <c r="I1218">
        <v>1440100976</v>
      </c>
      <c r="J1218" s="7">
        <f t="shared" si="98"/>
        <v>42236.835370370376</v>
      </c>
      <c r="K1218">
        <v>1437508976</v>
      </c>
      <c r="L1218" s="7">
        <f t="shared" si="99"/>
        <v>42206.835370370376</v>
      </c>
      <c r="M1218" t="b">
        <v>1</v>
      </c>
      <c r="N1218">
        <v>74</v>
      </c>
      <c r="O1218" t="b">
        <v>1</v>
      </c>
      <c r="P1218" t="s">
        <v>8271</v>
      </c>
      <c r="Q1218">
        <f>ROUND(E1218/D1218*100,2)</f>
        <v>109.52</v>
      </c>
      <c r="R1218" s="12">
        <f>IFERROR(ROUND(IFERROR(E1218/N1218,""),2),"No pledges")</f>
        <v>45.88</v>
      </c>
      <c r="S1218" t="s">
        <v>8317</v>
      </c>
      <c r="T1218" t="s">
        <v>8318</v>
      </c>
    </row>
    <row r="1219" spans="1:20" ht="15" customHeight="1">
      <c r="A1219">
        <v>1217</v>
      </c>
      <c r="B1219" s="2" t="s">
        <v>1218</v>
      </c>
      <c r="C1219" s="2" t="s">
        <v>5327</v>
      </c>
      <c r="D1219">
        <v>3200</v>
      </c>
      <c r="E1219">
        <v>3470</v>
      </c>
      <c r="F1219" t="s">
        <v>8219</v>
      </c>
      <c r="G1219" t="s">
        <v>8229</v>
      </c>
      <c r="H1219" t="s">
        <v>8251</v>
      </c>
      <c r="I1219">
        <v>1432694700</v>
      </c>
      <c r="J1219" s="7">
        <f t="shared" si="98"/>
        <v>42151.114583333328</v>
      </c>
      <c r="K1219">
        <v>1429651266</v>
      </c>
      <c r="L1219" s="7">
        <f t="shared" si="99"/>
        <v>42115.889652777783</v>
      </c>
      <c r="M1219" t="b">
        <v>0</v>
      </c>
      <c r="N1219">
        <v>74</v>
      </c>
      <c r="O1219" t="b">
        <v>1</v>
      </c>
      <c r="P1219" t="s">
        <v>8271</v>
      </c>
      <c r="Q1219">
        <f>ROUND(E1219/D1219*100,2)</f>
        <v>108.44</v>
      </c>
      <c r="R1219" s="12">
        <f>IFERROR(ROUND(IFERROR(E1219/N1219,""),2),"No pledges")</f>
        <v>46.89</v>
      </c>
      <c r="S1219" t="s">
        <v>8317</v>
      </c>
      <c r="T1219" t="s">
        <v>8318</v>
      </c>
    </row>
    <row r="1220" spans="1:20" ht="15" customHeight="1">
      <c r="A1220">
        <v>1218</v>
      </c>
      <c r="B1220" s="2" t="s">
        <v>1219</v>
      </c>
      <c r="C1220" s="2" t="s">
        <v>5328</v>
      </c>
      <c r="D1220">
        <v>3300</v>
      </c>
      <c r="E1220">
        <v>3751</v>
      </c>
      <c r="F1220" t="s">
        <v>8219</v>
      </c>
      <c r="G1220" t="s">
        <v>8224</v>
      </c>
      <c r="H1220" t="s">
        <v>8246</v>
      </c>
      <c r="I1220">
        <v>1393445620</v>
      </c>
      <c r="J1220" s="7">
        <f t="shared" si="98"/>
        <v>41696.842824074076</v>
      </c>
      <c r="K1220">
        <v>1390853620</v>
      </c>
      <c r="L1220" s="7">
        <f t="shared" si="99"/>
        <v>41666.842824074076</v>
      </c>
      <c r="M1220" t="b">
        <v>1</v>
      </c>
      <c r="N1220">
        <v>74</v>
      </c>
      <c r="O1220" t="b">
        <v>1</v>
      </c>
      <c r="P1220" t="s">
        <v>8276</v>
      </c>
      <c r="Q1220">
        <f>ROUND(E1220/D1220*100,2)</f>
        <v>113.67</v>
      </c>
      <c r="R1220" s="12">
        <f>IFERROR(ROUND(IFERROR(E1220/N1220,""),2),"No pledges")</f>
        <v>50.69</v>
      </c>
      <c r="S1220" t="s">
        <v>8325</v>
      </c>
      <c r="T1220" t="s">
        <v>8326</v>
      </c>
    </row>
    <row r="1221" spans="1:20" ht="15" customHeight="1">
      <c r="A1221">
        <v>1219</v>
      </c>
      <c r="B1221" s="2" t="s">
        <v>1220</v>
      </c>
      <c r="C1221" s="2" t="s">
        <v>5329</v>
      </c>
      <c r="D1221">
        <v>3400</v>
      </c>
      <c r="E1221">
        <v>7876</v>
      </c>
      <c r="F1221" t="s">
        <v>8219</v>
      </c>
      <c r="G1221" t="s">
        <v>8224</v>
      </c>
      <c r="H1221" t="s">
        <v>8246</v>
      </c>
      <c r="I1221">
        <v>1346464800</v>
      </c>
      <c r="J1221" s="7">
        <f t="shared" si="98"/>
        <v>41153.083333333336</v>
      </c>
      <c r="K1221">
        <v>1343096197</v>
      </c>
      <c r="L1221" s="7">
        <f t="shared" si="99"/>
        <v>41114.094872685186</v>
      </c>
      <c r="M1221" t="b">
        <v>1</v>
      </c>
      <c r="N1221">
        <v>74</v>
      </c>
      <c r="O1221" t="b">
        <v>1</v>
      </c>
      <c r="P1221" t="s">
        <v>8269</v>
      </c>
      <c r="Q1221">
        <f>ROUND(E1221/D1221*100,2)</f>
        <v>231.65</v>
      </c>
      <c r="R1221" s="12">
        <f>IFERROR(ROUND(IFERROR(E1221/N1221,""),2),"No pledges")</f>
        <v>106.43</v>
      </c>
      <c r="S1221" t="s">
        <v>8310</v>
      </c>
      <c r="T1221" t="s">
        <v>8315</v>
      </c>
    </row>
    <row r="1222" spans="1:20" ht="15" customHeight="1">
      <c r="A1222">
        <v>1220</v>
      </c>
      <c r="B1222" s="2" t="s">
        <v>1221</v>
      </c>
      <c r="C1222" s="2" t="s">
        <v>5330</v>
      </c>
      <c r="D1222">
        <v>1500</v>
      </c>
      <c r="E1222">
        <v>1993</v>
      </c>
      <c r="F1222" t="s">
        <v>8219</v>
      </c>
      <c r="G1222" t="s">
        <v>8224</v>
      </c>
      <c r="H1222" t="s">
        <v>8246</v>
      </c>
      <c r="I1222">
        <v>1362814119</v>
      </c>
      <c r="J1222" s="7">
        <f t="shared" si="98"/>
        <v>41342.311562499999</v>
      </c>
      <c r="K1222">
        <v>1360222119</v>
      </c>
      <c r="L1222" s="7">
        <f t="shared" si="99"/>
        <v>41312.311562499999</v>
      </c>
      <c r="M1222" t="b">
        <v>0</v>
      </c>
      <c r="N1222">
        <v>73</v>
      </c>
      <c r="O1222" t="b">
        <v>1</v>
      </c>
      <c r="P1222" t="s">
        <v>8280</v>
      </c>
      <c r="Q1222">
        <f>ROUND(E1222/D1222*100,2)</f>
        <v>132.87</v>
      </c>
      <c r="R1222" s="12">
        <f>IFERROR(ROUND(IFERROR(E1222/N1222,""),2),"No pledges")</f>
        <v>27.3</v>
      </c>
      <c r="S1222" t="s">
        <v>8325</v>
      </c>
      <c r="T1222" t="s">
        <v>8330</v>
      </c>
    </row>
    <row r="1223" spans="1:20" ht="15" customHeight="1">
      <c r="A1223">
        <v>1221</v>
      </c>
      <c r="B1223" s="2" t="s">
        <v>1222</v>
      </c>
      <c r="C1223" s="2" t="s">
        <v>5331</v>
      </c>
      <c r="D1223">
        <v>2350</v>
      </c>
      <c r="E1223">
        <v>4135</v>
      </c>
      <c r="F1223" t="s">
        <v>8219</v>
      </c>
      <c r="G1223" t="s">
        <v>8224</v>
      </c>
      <c r="H1223" t="s">
        <v>8246</v>
      </c>
      <c r="I1223">
        <v>1417402800</v>
      </c>
      <c r="J1223" s="7">
        <f t="shared" si="98"/>
        <v>41974.125</v>
      </c>
      <c r="K1223">
        <v>1414610126</v>
      </c>
      <c r="L1223" s="7">
        <f t="shared" si="99"/>
        <v>41941.802384259259</v>
      </c>
      <c r="M1223" t="b">
        <v>1</v>
      </c>
      <c r="N1223">
        <v>73</v>
      </c>
      <c r="O1223" t="b">
        <v>1</v>
      </c>
      <c r="P1223" t="s">
        <v>8285</v>
      </c>
      <c r="Q1223">
        <f>ROUND(E1223/D1223*100,2)</f>
        <v>175.96</v>
      </c>
      <c r="R1223" s="12">
        <f>IFERROR(ROUND(IFERROR(E1223/N1223,""),2),"No pledges")</f>
        <v>56.64</v>
      </c>
      <c r="S1223" t="s">
        <v>8338</v>
      </c>
      <c r="T1223" t="s">
        <v>8339</v>
      </c>
    </row>
    <row r="1224" spans="1:20" ht="15" customHeight="1">
      <c r="A1224">
        <v>1222</v>
      </c>
      <c r="B1224" s="2" t="s">
        <v>1223</v>
      </c>
      <c r="C1224" s="2" t="s">
        <v>5332</v>
      </c>
      <c r="D1224">
        <v>3500</v>
      </c>
      <c r="E1224">
        <v>3736.55</v>
      </c>
      <c r="F1224" t="s">
        <v>8219</v>
      </c>
      <c r="G1224" t="s">
        <v>8224</v>
      </c>
      <c r="H1224" t="s">
        <v>8246</v>
      </c>
      <c r="I1224">
        <v>1331352129</v>
      </c>
      <c r="J1224" s="7">
        <f t="shared" si="98"/>
        <v>40978.16815972222</v>
      </c>
      <c r="K1224">
        <v>1328760129</v>
      </c>
      <c r="L1224" s="7">
        <f t="shared" si="99"/>
        <v>40948.16815972222</v>
      </c>
      <c r="M1224" t="b">
        <v>1</v>
      </c>
      <c r="N1224">
        <v>73</v>
      </c>
      <c r="O1224" t="b">
        <v>1</v>
      </c>
      <c r="P1224" t="s">
        <v>8279</v>
      </c>
      <c r="Q1224">
        <f>ROUND(E1224/D1224*100,2)</f>
        <v>106.76</v>
      </c>
      <c r="R1224" s="12">
        <f>IFERROR(ROUND(IFERROR(E1224/N1224,""),2),"No pledges")</f>
        <v>51.19</v>
      </c>
      <c r="S1224" t="s">
        <v>8325</v>
      </c>
      <c r="T1224" t="s">
        <v>8329</v>
      </c>
    </row>
    <row r="1225" spans="1:20" ht="15" customHeight="1">
      <c r="A1225">
        <v>1223</v>
      </c>
      <c r="B1225" s="2" t="s">
        <v>1224</v>
      </c>
      <c r="C1225" s="2" t="s">
        <v>5333</v>
      </c>
      <c r="D1225">
        <v>3910</v>
      </c>
      <c r="E1225">
        <v>3938</v>
      </c>
      <c r="F1225" t="s">
        <v>8219</v>
      </c>
      <c r="G1225" t="s">
        <v>8225</v>
      </c>
      <c r="H1225" t="s">
        <v>8247</v>
      </c>
      <c r="I1225">
        <v>1403301660</v>
      </c>
      <c r="J1225" s="7">
        <f t="shared" si="98"/>
        <v>41810.917361111111</v>
      </c>
      <c r="K1225">
        <v>1400694790</v>
      </c>
      <c r="L1225" s="7">
        <f t="shared" si="99"/>
        <v>41780.745254629634</v>
      </c>
      <c r="M1225" t="b">
        <v>1</v>
      </c>
      <c r="N1225">
        <v>73</v>
      </c>
      <c r="O1225" t="b">
        <v>1</v>
      </c>
      <c r="P1225" t="s">
        <v>8303</v>
      </c>
      <c r="Q1225">
        <f>ROUND(E1225/D1225*100,2)</f>
        <v>100.72</v>
      </c>
      <c r="R1225" s="12">
        <f>IFERROR(ROUND(IFERROR(E1225/N1225,""),2),"No pledges")</f>
        <v>53.95</v>
      </c>
      <c r="S1225" t="s">
        <v>8317</v>
      </c>
      <c r="T1225" t="s">
        <v>8357</v>
      </c>
    </row>
    <row r="1226" spans="1:20" ht="30" hidden="1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7">
        <f>(((K1226/60)/60)/24)+DATE(1970,1,1)</f>
        <v>41736.549791666665</v>
      </c>
      <c r="K1226">
        <v>1396876302</v>
      </c>
      <c r="L1226" s="7">
        <f>(((I1226/60)/60)/24)+DATE(1970,1,1)</f>
        <v>41796.549791666665</v>
      </c>
      <c r="M1226" t="b">
        <v>0</v>
      </c>
      <c r="N1226">
        <v>18</v>
      </c>
      <c r="O1226" t="b">
        <v>0</v>
      </c>
      <c r="P1226" t="s">
        <v>8286</v>
      </c>
      <c r="Q1226">
        <f>ROUND(E1226/D1226*100,2)</f>
        <v>7.07</v>
      </c>
      <c r="R1226" s="12">
        <f>IFERROR(ROUND(IFERROR(E1226/N1226,""),2),"No pledges")</f>
        <v>58.89</v>
      </c>
      <c r="S1226" t="s">
        <v>8325</v>
      </c>
      <c r="T1226" t="s">
        <v>8340</v>
      </c>
    </row>
    <row r="1227" spans="1:20" ht="15" customHeight="1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7">
        <f>(((I1227/60)/60)/24)+DATE(1970,1,1)</f>
        <v>41569.905995370369</v>
      </c>
      <c r="K1227">
        <v>1377294278</v>
      </c>
      <c r="L1227" s="7">
        <f>(((K1227/60)/60)/24)+DATE(1970,1,1)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>ROUND(E1227/D1227*100,2)</f>
        <v>4.4000000000000004</v>
      </c>
      <c r="R1227" s="12">
        <f>IFERROR(ROUND(IFERROR(E1227/N1227,""),2),"No pledges")</f>
        <v>44</v>
      </c>
      <c r="S1227" t="s">
        <v>8325</v>
      </c>
      <c r="T1227" t="s">
        <v>8340</v>
      </c>
    </row>
    <row r="1228" spans="1:20" ht="45" hidden="1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7">
        <f>(((K1228/60)/60)/24)+DATE(1970,1,1)</f>
        <v>41715.874780092592</v>
      </c>
      <c r="K1228">
        <v>1395089981</v>
      </c>
      <c r="L1228" s="7">
        <f>(((I1228/60)/60)/24)+DATE(1970,1,1)</f>
        <v>41750.041666666664</v>
      </c>
      <c r="M1228" t="b">
        <v>0</v>
      </c>
      <c r="N1228">
        <v>40</v>
      </c>
      <c r="O1228" t="b">
        <v>0</v>
      </c>
      <c r="P1228" t="s">
        <v>8286</v>
      </c>
      <c r="Q1228">
        <f>ROUND(E1228/D1228*100,2)</f>
        <v>3.87</v>
      </c>
      <c r="R1228" s="12">
        <f>IFERROR(ROUND(IFERROR(E1228/N1228,""),2),"No pledges")</f>
        <v>48.43</v>
      </c>
      <c r="S1228" t="s">
        <v>8325</v>
      </c>
      <c r="T1228" t="s">
        <v>8340</v>
      </c>
    </row>
    <row r="1229" spans="1:20" ht="15" customHeight="1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7">
        <f>(((I1229/60)/60)/24)+DATE(1970,1,1)</f>
        <v>41858.291666666664</v>
      </c>
      <c r="K1229">
        <v>1404770616</v>
      </c>
      <c r="L1229" s="7">
        <f>(((K1229/60)/60)/24)+DATE(1970,1,1)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>ROUND(E1229/D1229*100,2)</f>
        <v>0</v>
      </c>
      <c r="R1229" s="12" t="str">
        <f>IFERROR(ROUND(IFERROR(E1229/N1229,""),2),"No pledges")</f>
        <v>No pledges</v>
      </c>
      <c r="S1229" t="s">
        <v>8325</v>
      </c>
      <c r="T1229" t="s">
        <v>8340</v>
      </c>
    </row>
    <row r="1230" spans="1:20" ht="45" hidden="1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7">
        <f>(((K1230/60)/60)/24)+DATE(1970,1,1)</f>
        <v>40754.729259259257</v>
      </c>
      <c r="K1230">
        <v>1312047008</v>
      </c>
      <c r="L1230" s="7">
        <f>(((I1230/60)/60)/24)+DATE(1970,1,1)</f>
        <v>40814.729259259257</v>
      </c>
      <c r="M1230" t="b">
        <v>0</v>
      </c>
      <c r="N1230">
        <v>24</v>
      </c>
      <c r="O1230" t="b">
        <v>0</v>
      </c>
      <c r="P1230" t="s">
        <v>8286</v>
      </c>
      <c r="Q1230">
        <f>ROUND(E1230/D1230*100,2)</f>
        <v>29.3</v>
      </c>
      <c r="R1230" s="12">
        <f>IFERROR(ROUND(IFERROR(E1230/N1230,""),2),"No pledges")</f>
        <v>61.04</v>
      </c>
      <c r="S1230" t="s">
        <v>8325</v>
      </c>
      <c r="T1230" t="s">
        <v>8340</v>
      </c>
    </row>
    <row r="1231" spans="1:20" ht="15" customHeight="1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7">
        <f>(((I1231/60)/60)/24)+DATE(1970,1,1)</f>
        <v>41015.666666666664</v>
      </c>
      <c r="K1231">
        <v>1331982127</v>
      </c>
      <c r="L1231" s="7">
        <f>(((K1231/60)/60)/24)+DATE(1970,1,1)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>ROUND(E1231/D1231*100,2)</f>
        <v>0.91</v>
      </c>
      <c r="R1231" s="12">
        <f>IFERROR(ROUND(IFERROR(E1231/N1231,""),2),"No pledges")</f>
        <v>25</v>
      </c>
      <c r="S1231" t="s">
        <v>8325</v>
      </c>
      <c r="T1231" t="s">
        <v>8340</v>
      </c>
    </row>
    <row r="1232" spans="1:20" ht="45" hidden="1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7">
        <f>(((K1232/60)/60)/24)+DATE(1970,1,1)</f>
        <v>40568.972569444442</v>
      </c>
      <c r="K1232">
        <v>1295997630</v>
      </c>
      <c r="L1232" s="7">
        <f>(((I1232/60)/60)/24)+DATE(1970,1,1)</f>
        <v>40598.972569444442</v>
      </c>
      <c r="M1232" t="b">
        <v>0</v>
      </c>
      <c r="N1232">
        <v>0</v>
      </c>
      <c r="O1232" t="b">
        <v>0</v>
      </c>
      <c r="P1232" t="s">
        <v>8286</v>
      </c>
      <c r="Q1232">
        <f>ROUND(E1232/D1232*100,2)</f>
        <v>0</v>
      </c>
      <c r="R1232" s="12" t="str">
        <f>IFERROR(ROUND(IFERROR(E1232/N1232,""),2),"No pledges")</f>
        <v>No pledges</v>
      </c>
      <c r="S1232" t="s">
        <v>8325</v>
      </c>
      <c r="T1232" t="s">
        <v>8340</v>
      </c>
    </row>
    <row r="1233" spans="1:20" ht="45" hidden="1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7">
        <f>(((K1233/60)/60)/24)+DATE(1970,1,1)</f>
        <v>42193.941759259258</v>
      </c>
      <c r="K1233">
        <v>1436394968</v>
      </c>
      <c r="L1233" s="7">
        <f>(((I1233/60)/60)/24)+DATE(1970,1,1)</f>
        <v>42244.041666666672</v>
      </c>
      <c r="M1233" t="b">
        <v>0</v>
      </c>
      <c r="N1233">
        <v>0</v>
      </c>
      <c r="O1233" t="b">
        <v>0</v>
      </c>
      <c r="P1233" t="s">
        <v>8286</v>
      </c>
      <c r="Q1233">
        <f>ROUND(E1233/D1233*100,2)</f>
        <v>0</v>
      </c>
      <c r="R1233" s="12" t="str">
        <f>IFERROR(ROUND(IFERROR(E1233/N1233,""),2),"No pledges")</f>
        <v>No pledges</v>
      </c>
      <c r="S1233" t="s">
        <v>8325</v>
      </c>
      <c r="T1233" t="s">
        <v>8340</v>
      </c>
    </row>
    <row r="1234" spans="1:20" ht="60" hidden="1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7">
        <f>(((K1234/60)/60)/24)+DATE(1970,1,1)</f>
        <v>41506.848032407412</v>
      </c>
      <c r="K1234">
        <v>1377030070</v>
      </c>
      <c r="L1234" s="7">
        <f>(((I1234/60)/60)/24)+DATE(1970,1,1)</f>
        <v>41553.848032407412</v>
      </c>
      <c r="M1234" t="b">
        <v>0</v>
      </c>
      <c r="N1234">
        <v>1</v>
      </c>
      <c r="O1234" t="b">
        <v>0</v>
      </c>
      <c r="P1234" t="s">
        <v>8286</v>
      </c>
      <c r="Q1234">
        <f>ROUND(E1234/D1234*100,2)</f>
        <v>0.8</v>
      </c>
      <c r="R1234" s="12">
        <f>IFERROR(ROUND(IFERROR(E1234/N1234,""),2),"No pledges")</f>
        <v>40</v>
      </c>
      <c r="S1234" t="s">
        <v>8325</v>
      </c>
      <c r="T1234" t="s">
        <v>8340</v>
      </c>
    </row>
    <row r="1235" spans="1:20" ht="15" customHeight="1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7">
        <f>(((I1235/60)/60)/24)+DATE(1970,1,1)</f>
        <v>40960.948773148149</v>
      </c>
      <c r="K1235">
        <v>1328049974</v>
      </c>
      <c r="L1235" s="7">
        <f>(((K1235/60)/60)/24)+DATE(1970,1,1)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>ROUND(E1235/D1235*100,2)</f>
        <v>11.6</v>
      </c>
      <c r="R1235" s="12">
        <f>IFERROR(ROUND(IFERROR(E1235/N1235,""),2),"No pledges")</f>
        <v>19.329999999999998</v>
      </c>
      <c r="S1235" t="s">
        <v>8325</v>
      </c>
      <c r="T1235" t="s">
        <v>8340</v>
      </c>
    </row>
    <row r="1236" spans="1:20" ht="45" hidden="1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7">
        <f>(((K1236/60)/60)/24)+DATE(1970,1,1)</f>
        <v>42007.788680555561</v>
      </c>
      <c r="K1236">
        <v>1420311342</v>
      </c>
      <c r="L1236" s="7">
        <f>(((I1236/60)/60)/24)+DATE(1970,1,1)</f>
        <v>42037.788680555561</v>
      </c>
      <c r="M1236" t="b">
        <v>0</v>
      </c>
      <c r="N1236">
        <v>0</v>
      </c>
      <c r="O1236" t="b">
        <v>0</v>
      </c>
      <c r="P1236" t="s">
        <v>8286</v>
      </c>
      <c r="Q1236">
        <f>ROUND(E1236/D1236*100,2)</f>
        <v>0</v>
      </c>
      <c r="R1236" s="12" t="str">
        <f>IFERROR(ROUND(IFERROR(E1236/N1236,""),2),"No pledges")</f>
        <v>No pledges</v>
      </c>
      <c r="S1236" t="s">
        <v>8325</v>
      </c>
      <c r="T1236" t="s">
        <v>8340</v>
      </c>
    </row>
    <row r="1237" spans="1:20" ht="60" hidden="1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7">
        <f>(((K1237/60)/60)/24)+DATE(1970,1,1)</f>
        <v>41583.135405092595</v>
      </c>
      <c r="K1237">
        <v>1383621299</v>
      </c>
      <c r="L1237" s="7">
        <f>(((I1237/60)/60)/24)+DATE(1970,1,1)</f>
        <v>41623.135405092595</v>
      </c>
      <c r="M1237" t="b">
        <v>0</v>
      </c>
      <c r="N1237">
        <v>6</v>
      </c>
      <c r="O1237" t="b">
        <v>0</v>
      </c>
      <c r="P1237" t="s">
        <v>8286</v>
      </c>
      <c r="Q1237">
        <f>ROUND(E1237/D1237*100,2)</f>
        <v>2.79</v>
      </c>
      <c r="R1237" s="12">
        <f>IFERROR(ROUND(IFERROR(E1237/N1237,""),2),"No pledges")</f>
        <v>35</v>
      </c>
      <c r="S1237" t="s">
        <v>8325</v>
      </c>
      <c r="T1237" t="s">
        <v>8340</v>
      </c>
    </row>
    <row r="1238" spans="1:20" ht="15" customHeight="1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7">
        <f>(((I1238/60)/60)/24)+DATE(1970,1,1)</f>
        <v>41118.666666666664</v>
      </c>
      <c r="K1238">
        <v>1342801164</v>
      </c>
      <c r="L1238" s="7">
        <f>(((K1238/60)/60)/24)+DATE(1970,1,1)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>ROUND(E1238/D1238*100,2)</f>
        <v>0</v>
      </c>
      <c r="R1238" s="12" t="str">
        <f>IFERROR(ROUND(IFERROR(E1238/N1238,""),2),"No pledges")</f>
        <v>No pledges</v>
      </c>
      <c r="S1238" t="s">
        <v>8325</v>
      </c>
      <c r="T1238" t="s">
        <v>8340</v>
      </c>
    </row>
    <row r="1239" spans="1:20" ht="60" hidden="1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7">
        <f>(((K1239/60)/60)/24)+DATE(1970,1,1)</f>
        <v>41125.283159722225</v>
      </c>
      <c r="K1239">
        <v>1344062865</v>
      </c>
      <c r="L1239" s="7">
        <f>(((I1239/60)/60)/24)+DATE(1970,1,1)</f>
        <v>41145.283159722225</v>
      </c>
      <c r="M1239" t="b">
        <v>0</v>
      </c>
      <c r="N1239">
        <v>0</v>
      </c>
      <c r="O1239" t="b">
        <v>0</v>
      </c>
      <c r="P1239" t="s">
        <v>8286</v>
      </c>
      <c r="Q1239">
        <f>ROUND(E1239/D1239*100,2)</f>
        <v>0</v>
      </c>
      <c r="R1239" s="12" t="str">
        <f>IFERROR(ROUND(IFERROR(E1239/N1239,""),2),"No pledges")</f>
        <v>No pledges</v>
      </c>
      <c r="S1239" t="s">
        <v>8325</v>
      </c>
      <c r="T1239" t="s">
        <v>8340</v>
      </c>
    </row>
    <row r="1240" spans="1:20" ht="15" customHeight="1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7">
        <f t="shared" ref="J1240:J1241" si="100">(((I1240/60)/60)/24)+DATE(1970,1,1)</f>
        <v>40761.61037037037</v>
      </c>
      <c r="K1240">
        <v>1310049536</v>
      </c>
      <c r="L1240" s="7">
        <f t="shared" ref="L1240:L1241" si="101">(((K1240/60)/60)/24)+DATE(1970,1,1)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>ROUND(E1240/D1240*100,2)</f>
        <v>17.8</v>
      </c>
      <c r="R1240" s="12">
        <f>IFERROR(ROUND(IFERROR(E1240/N1240,""),2),"No pledges")</f>
        <v>59.33</v>
      </c>
      <c r="S1240" t="s">
        <v>8325</v>
      </c>
      <c r="T1240" t="s">
        <v>8340</v>
      </c>
    </row>
    <row r="1241" spans="1:20" ht="15" customHeight="1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7">
        <f t="shared" si="100"/>
        <v>40913.962581018517</v>
      </c>
      <c r="K1241">
        <v>1323212767</v>
      </c>
      <c r="L1241" s="7">
        <f t="shared" si="101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>ROUND(E1241/D1241*100,2)</f>
        <v>0</v>
      </c>
      <c r="R1241" s="12" t="str">
        <f>IFERROR(ROUND(IFERROR(E1241/N1241,""),2),"No pledges")</f>
        <v>No pledges</v>
      </c>
      <c r="S1241" t="s">
        <v>8325</v>
      </c>
      <c r="T1241" t="s">
        <v>8340</v>
      </c>
    </row>
    <row r="1242" spans="1:20" ht="45" hidden="1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7">
        <f>(((K1242/60)/60)/24)+DATE(1970,1,1)</f>
        <v>41409.040011574078</v>
      </c>
      <c r="K1242">
        <v>1368579457</v>
      </c>
      <c r="L1242" s="7">
        <f>(((I1242/60)/60)/24)+DATE(1970,1,1)</f>
        <v>41467.910416666666</v>
      </c>
      <c r="M1242" t="b">
        <v>0</v>
      </c>
      <c r="N1242">
        <v>8</v>
      </c>
      <c r="O1242" t="b">
        <v>0</v>
      </c>
      <c r="P1242" t="s">
        <v>8286</v>
      </c>
      <c r="Q1242">
        <f>ROUND(E1242/D1242*100,2)</f>
        <v>3.01</v>
      </c>
      <c r="R1242" s="12">
        <f>IFERROR(ROUND(IFERROR(E1242/N1242,""),2),"No pledges")</f>
        <v>30.13</v>
      </c>
      <c r="S1242" t="s">
        <v>8325</v>
      </c>
      <c r="T1242" t="s">
        <v>8340</v>
      </c>
    </row>
    <row r="1243" spans="1:20" ht="60" hidden="1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7">
        <f>(((K1243/60)/60)/24)+DATE(1970,1,1)</f>
        <v>41923.837731481479</v>
      </c>
      <c r="K1243">
        <v>1413057980</v>
      </c>
      <c r="L1243" s="7">
        <f>(((I1243/60)/60)/24)+DATE(1970,1,1)</f>
        <v>41946.249305555553</v>
      </c>
      <c r="M1243" t="b">
        <v>0</v>
      </c>
      <c r="N1243">
        <v>34</v>
      </c>
      <c r="O1243" t="b">
        <v>0</v>
      </c>
      <c r="P1243" t="s">
        <v>8286</v>
      </c>
      <c r="Q1243">
        <f>ROUND(E1243/D1243*100,2)</f>
        <v>50.74</v>
      </c>
      <c r="R1243" s="12">
        <f>IFERROR(ROUND(IFERROR(E1243/N1243,""),2),"No pledges")</f>
        <v>74.62</v>
      </c>
      <c r="S1243" t="s">
        <v>8325</v>
      </c>
      <c r="T1243" t="s">
        <v>8340</v>
      </c>
    </row>
    <row r="1244" spans="1:20" ht="60" hidden="1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7">
        <f>(((K1244/60)/60)/24)+DATE(1970,1,1)</f>
        <v>40782.165532407409</v>
      </c>
      <c r="K1244">
        <v>1314417502</v>
      </c>
      <c r="L1244" s="7">
        <f>(((I1244/60)/60)/24)+DATE(1970,1,1)</f>
        <v>40797.554166666669</v>
      </c>
      <c r="M1244" t="b">
        <v>0</v>
      </c>
      <c r="N1244">
        <v>1</v>
      </c>
      <c r="O1244" t="b">
        <v>0</v>
      </c>
      <c r="P1244" t="s">
        <v>8286</v>
      </c>
      <c r="Q1244">
        <f>ROUND(E1244/D1244*100,2)</f>
        <v>0.55000000000000004</v>
      </c>
      <c r="R1244" s="12">
        <f>IFERROR(ROUND(IFERROR(E1244/N1244,""),2),"No pledges")</f>
        <v>5</v>
      </c>
      <c r="S1244" t="s">
        <v>8325</v>
      </c>
      <c r="T1244" t="s">
        <v>8340</v>
      </c>
    </row>
    <row r="1245" spans="1:20" ht="45" hidden="1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7">
        <f>(((K1245/60)/60)/24)+DATE(1970,1,1)</f>
        <v>40671.879293981481</v>
      </c>
      <c r="K1245">
        <v>1304888771</v>
      </c>
      <c r="L1245" s="7">
        <f>(((I1245/60)/60)/24)+DATE(1970,1,1)</f>
        <v>40732.875</v>
      </c>
      <c r="M1245" t="b">
        <v>0</v>
      </c>
      <c r="N1245">
        <v>38</v>
      </c>
      <c r="O1245" t="b">
        <v>0</v>
      </c>
      <c r="P1245" t="s">
        <v>8286</v>
      </c>
      <c r="Q1245">
        <f>ROUND(E1245/D1245*100,2)</f>
        <v>14.09</v>
      </c>
      <c r="R1245" s="12">
        <f>IFERROR(ROUND(IFERROR(E1245/N1245,""),2),"No pledges")</f>
        <v>44.5</v>
      </c>
      <c r="S1245" t="s">
        <v>8325</v>
      </c>
      <c r="T1245" t="s">
        <v>8340</v>
      </c>
    </row>
    <row r="1246" spans="1:20" ht="15" customHeight="1">
      <c r="A1246">
        <v>1244</v>
      </c>
      <c r="B1246" s="2" t="s">
        <v>1245</v>
      </c>
      <c r="C1246" s="2" t="s">
        <v>5354</v>
      </c>
      <c r="D1246">
        <v>2000</v>
      </c>
      <c r="E1246">
        <v>2424</v>
      </c>
      <c r="F1246" t="s">
        <v>8219</v>
      </c>
      <c r="G1246" t="s">
        <v>8225</v>
      </c>
      <c r="H1246" t="s">
        <v>8247</v>
      </c>
      <c r="I1246">
        <v>1489234891</v>
      </c>
      <c r="J1246" s="7">
        <f t="shared" ref="J1246:J1305" si="102">(((I1246/60)/60)/24)+DATE(1970,1,1)</f>
        <v>42805.51494212963</v>
      </c>
      <c r="K1246">
        <v>1486642891</v>
      </c>
      <c r="L1246" s="7">
        <f t="shared" ref="L1246:L1305" si="103">(((K1246/60)/60)/24)+DATE(1970,1,1)</f>
        <v>42775.51494212963</v>
      </c>
      <c r="M1246" t="b">
        <v>0</v>
      </c>
      <c r="N1246">
        <v>72</v>
      </c>
      <c r="O1246" t="b">
        <v>1</v>
      </c>
      <c r="P1246" t="s">
        <v>8271</v>
      </c>
      <c r="Q1246">
        <f>ROUND(E1246/D1246*100,2)</f>
        <v>121.2</v>
      </c>
      <c r="R1246" s="12">
        <f>IFERROR(ROUND(IFERROR(E1246/N1246,""),2),"No pledges")</f>
        <v>33.67</v>
      </c>
      <c r="S1246" t="s">
        <v>8317</v>
      </c>
      <c r="T1246" t="s">
        <v>8318</v>
      </c>
    </row>
    <row r="1247" spans="1:20" ht="15" customHeight="1">
      <c r="A1247">
        <v>1245</v>
      </c>
      <c r="B1247" s="2" t="s">
        <v>1246</v>
      </c>
      <c r="C1247" s="2" t="s">
        <v>5355</v>
      </c>
      <c r="D1247">
        <v>2000</v>
      </c>
      <c r="E1247">
        <v>2170.9899999999998</v>
      </c>
      <c r="F1247" t="s">
        <v>8219</v>
      </c>
      <c r="G1247" t="s">
        <v>8225</v>
      </c>
      <c r="H1247" t="s">
        <v>8247</v>
      </c>
      <c r="I1247">
        <v>1406760101</v>
      </c>
      <c r="J1247" s="7">
        <f t="shared" si="102"/>
        <v>41850.945613425924</v>
      </c>
      <c r="K1247">
        <v>1404168101</v>
      </c>
      <c r="L1247" s="7">
        <f t="shared" si="103"/>
        <v>41820.945613425924</v>
      </c>
      <c r="M1247" t="b">
        <v>0</v>
      </c>
      <c r="N1247">
        <v>72</v>
      </c>
      <c r="O1247" t="b">
        <v>1</v>
      </c>
      <c r="P1247" t="s">
        <v>8271</v>
      </c>
      <c r="Q1247">
        <f>ROUND(E1247/D1247*100,2)</f>
        <v>108.55</v>
      </c>
      <c r="R1247" s="12">
        <f>IFERROR(ROUND(IFERROR(E1247/N1247,""),2),"No pledges")</f>
        <v>30.15</v>
      </c>
      <c r="S1247" t="s">
        <v>8317</v>
      </c>
      <c r="T1247" t="s">
        <v>8318</v>
      </c>
    </row>
    <row r="1248" spans="1:20" ht="15" customHeight="1">
      <c r="A1248">
        <v>1246</v>
      </c>
      <c r="B1248" s="2" t="s">
        <v>1247</v>
      </c>
      <c r="C1248" s="2" t="s">
        <v>5356</v>
      </c>
      <c r="D1248">
        <v>2001</v>
      </c>
      <c r="E1248">
        <v>3397</v>
      </c>
      <c r="F1248" t="s">
        <v>8219</v>
      </c>
      <c r="G1248" t="s">
        <v>8225</v>
      </c>
      <c r="H1248" t="s">
        <v>8247</v>
      </c>
      <c r="I1248">
        <v>1462017600</v>
      </c>
      <c r="J1248" s="7">
        <f t="shared" si="102"/>
        <v>42490.5</v>
      </c>
      <c r="K1248">
        <v>1458820564</v>
      </c>
      <c r="L1248" s="7">
        <f t="shared" si="103"/>
        <v>42453.49726851852</v>
      </c>
      <c r="M1248" t="b">
        <v>0</v>
      </c>
      <c r="N1248">
        <v>72</v>
      </c>
      <c r="O1248" t="b">
        <v>1</v>
      </c>
      <c r="P1248" t="s">
        <v>8301</v>
      </c>
      <c r="Q1248">
        <f>ROUND(E1248/D1248*100,2)</f>
        <v>169.77</v>
      </c>
      <c r="R1248" s="12">
        <f>IFERROR(ROUND(IFERROR(E1248/N1248,""),2),"No pledges")</f>
        <v>47.18</v>
      </c>
      <c r="S1248" t="s">
        <v>8319</v>
      </c>
      <c r="T1248" t="s">
        <v>8355</v>
      </c>
    </row>
    <row r="1249" spans="1:20" ht="15" customHeight="1">
      <c r="A1249">
        <v>1247</v>
      </c>
      <c r="B1249" s="2" t="s">
        <v>1248</v>
      </c>
      <c r="C1249" s="2" t="s">
        <v>5357</v>
      </c>
      <c r="D1249">
        <v>2500</v>
      </c>
      <c r="E1249">
        <v>2670</v>
      </c>
      <c r="F1249" t="s">
        <v>8219</v>
      </c>
      <c r="G1249" t="s">
        <v>8225</v>
      </c>
      <c r="H1249" t="s">
        <v>8247</v>
      </c>
      <c r="I1249">
        <v>1449756896</v>
      </c>
      <c r="J1249" s="7">
        <f t="shared" si="102"/>
        <v>42348.593703703707</v>
      </c>
      <c r="K1249">
        <v>1447164896</v>
      </c>
      <c r="L1249" s="7">
        <f t="shared" si="103"/>
        <v>42318.593703703707</v>
      </c>
      <c r="M1249" t="b">
        <v>0</v>
      </c>
      <c r="N1249">
        <v>72</v>
      </c>
      <c r="O1249" t="b">
        <v>1</v>
      </c>
      <c r="P1249" t="s">
        <v>8271</v>
      </c>
      <c r="Q1249">
        <f>ROUND(E1249/D1249*100,2)</f>
        <v>106.8</v>
      </c>
      <c r="R1249" s="12">
        <f>IFERROR(ROUND(IFERROR(E1249/N1249,""),2),"No pledges")</f>
        <v>37.08</v>
      </c>
      <c r="S1249" t="s">
        <v>8317</v>
      </c>
      <c r="T1249" t="s">
        <v>8318</v>
      </c>
    </row>
    <row r="1250" spans="1:20" ht="15" customHeight="1">
      <c r="A1250">
        <v>1248</v>
      </c>
      <c r="B1250" s="2" t="s">
        <v>1249</v>
      </c>
      <c r="C1250" s="2" t="s">
        <v>5358</v>
      </c>
      <c r="D1250">
        <v>3000</v>
      </c>
      <c r="E1250">
        <v>3178</v>
      </c>
      <c r="F1250" t="s">
        <v>8219</v>
      </c>
      <c r="G1250" t="s">
        <v>8225</v>
      </c>
      <c r="H1250" t="s">
        <v>8247</v>
      </c>
      <c r="I1250">
        <v>1458075600</v>
      </c>
      <c r="J1250" s="7">
        <f t="shared" si="102"/>
        <v>42444.875</v>
      </c>
      <c r="K1250">
        <v>1456183649</v>
      </c>
      <c r="L1250" s="7">
        <f t="shared" si="103"/>
        <v>42422.977418981478</v>
      </c>
      <c r="M1250" t="b">
        <v>0</v>
      </c>
      <c r="N1250">
        <v>72</v>
      </c>
      <c r="O1250" t="b">
        <v>1</v>
      </c>
      <c r="P1250" t="s">
        <v>8271</v>
      </c>
      <c r="Q1250">
        <f>ROUND(E1250/D1250*100,2)</f>
        <v>105.93</v>
      </c>
      <c r="R1250" s="12">
        <f>IFERROR(ROUND(IFERROR(E1250/N1250,""),2),"No pledges")</f>
        <v>44.14</v>
      </c>
      <c r="S1250" t="s">
        <v>8317</v>
      </c>
      <c r="T1250" t="s">
        <v>8318</v>
      </c>
    </row>
    <row r="1251" spans="1:20" ht="15" customHeight="1">
      <c r="A1251">
        <v>1249</v>
      </c>
      <c r="B1251" s="2" t="s">
        <v>1250</v>
      </c>
      <c r="C1251" s="2" t="s">
        <v>5359</v>
      </c>
      <c r="D1251">
        <v>3500</v>
      </c>
      <c r="E1251">
        <v>4219</v>
      </c>
      <c r="F1251" t="s">
        <v>8219</v>
      </c>
      <c r="G1251" t="s">
        <v>8224</v>
      </c>
      <c r="H1251" t="s">
        <v>8246</v>
      </c>
      <c r="I1251">
        <v>1330916400</v>
      </c>
      <c r="J1251" s="7">
        <f t="shared" si="102"/>
        <v>40973.125</v>
      </c>
      <c r="K1251">
        <v>1327969730</v>
      </c>
      <c r="L1251" s="7">
        <f t="shared" si="103"/>
        <v>40939.02002314815</v>
      </c>
      <c r="M1251" t="b">
        <v>0</v>
      </c>
      <c r="N1251">
        <v>72</v>
      </c>
      <c r="O1251" t="b">
        <v>1</v>
      </c>
      <c r="P1251" t="s">
        <v>8279</v>
      </c>
      <c r="Q1251">
        <f>ROUND(E1251/D1251*100,2)</f>
        <v>120.54</v>
      </c>
      <c r="R1251" s="12">
        <f>IFERROR(ROUND(IFERROR(E1251/N1251,""),2),"No pledges")</f>
        <v>58.6</v>
      </c>
      <c r="S1251" t="s">
        <v>8325</v>
      </c>
      <c r="T1251" t="s">
        <v>8329</v>
      </c>
    </row>
    <row r="1252" spans="1:20" ht="15" customHeight="1">
      <c r="A1252">
        <v>1250</v>
      </c>
      <c r="B1252" s="2" t="s">
        <v>1251</v>
      </c>
      <c r="C1252" s="2" t="s">
        <v>5360</v>
      </c>
      <c r="D1252">
        <v>4000</v>
      </c>
      <c r="E1252">
        <v>4457</v>
      </c>
      <c r="F1252" t="s">
        <v>8219</v>
      </c>
      <c r="G1252" t="s">
        <v>8224</v>
      </c>
      <c r="H1252" t="s">
        <v>8246</v>
      </c>
      <c r="I1252">
        <v>1334424960</v>
      </c>
      <c r="J1252" s="7">
        <f t="shared" si="102"/>
        <v>41013.73333333333</v>
      </c>
      <c r="K1252">
        <v>1329442510</v>
      </c>
      <c r="L1252" s="7">
        <f t="shared" si="103"/>
        <v>40956.066087962965</v>
      </c>
      <c r="M1252" t="b">
        <v>0</v>
      </c>
      <c r="N1252">
        <v>72</v>
      </c>
      <c r="O1252" t="b">
        <v>1</v>
      </c>
      <c r="P1252" t="s">
        <v>8280</v>
      </c>
      <c r="Q1252">
        <f>ROUND(E1252/D1252*100,2)</f>
        <v>111.43</v>
      </c>
      <c r="R1252" s="12">
        <f>IFERROR(ROUND(IFERROR(E1252/N1252,""),2),"No pledges")</f>
        <v>61.9</v>
      </c>
      <c r="S1252" t="s">
        <v>8325</v>
      </c>
      <c r="T1252" t="s">
        <v>8330</v>
      </c>
    </row>
    <row r="1253" spans="1:20" ht="15" customHeight="1">
      <c r="A1253">
        <v>1251</v>
      </c>
      <c r="B1253" s="2" t="s">
        <v>1252</v>
      </c>
      <c r="C1253" s="2" t="s">
        <v>5361</v>
      </c>
      <c r="D1253">
        <v>1600</v>
      </c>
      <c r="E1253">
        <v>2198</v>
      </c>
      <c r="F1253" t="s">
        <v>8219</v>
      </c>
      <c r="G1253" t="s">
        <v>8224</v>
      </c>
      <c r="H1253" t="s">
        <v>8246</v>
      </c>
      <c r="I1253">
        <v>1399694340</v>
      </c>
      <c r="J1253" s="7">
        <f t="shared" si="102"/>
        <v>41769.165972222225</v>
      </c>
      <c r="K1253">
        <v>1398448389</v>
      </c>
      <c r="L1253" s="7">
        <f t="shared" si="103"/>
        <v>41754.745243055557</v>
      </c>
      <c r="M1253" t="b">
        <v>1</v>
      </c>
      <c r="N1253">
        <v>71</v>
      </c>
      <c r="O1253" t="b">
        <v>1</v>
      </c>
      <c r="P1253" t="s">
        <v>8288</v>
      </c>
      <c r="Q1253">
        <f>ROUND(E1253/D1253*100,2)</f>
        <v>137.38</v>
      </c>
      <c r="R1253" s="12">
        <f>IFERROR(ROUND(IFERROR(E1253/N1253,""),2),"No pledges")</f>
        <v>30.96</v>
      </c>
      <c r="S1253" t="s">
        <v>8322</v>
      </c>
      <c r="T1253" t="s">
        <v>8342</v>
      </c>
    </row>
    <row r="1254" spans="1:20" ht="15" customHeight="1">
      <c r="A1254">
        <v>1252</v>
      </c>
      <c r="B1254" s="2" t="s">
        <v>1253</v>
      </c>
      <c r="C1254" s="2" t="s">
        <v>5362</v>
      </c>
      <c r="D1254">
        <v>2000</v>
      </c>
      <c r="E1254">
        <v>2245</v>
      </c>
      <c r="F1254" t="s">
        <v>8219</v>
      </c>
      <c r="G1254" t="s">
        <v>8224</v>
      </c>
      <c r="H1254" t="s">
        <v>8246</v>
      </c>
      <c r="I1254">
        <v>1404273600</v>
      </c>
      <c r="J1254" s="7">
        <f t="shared" si="102"/>
        <v>41822.166666666664</v>
      </c>
      <c r="K1254">
        <v>1401414944</v>
      </c>
      <c r="L1254" s="7">
        <f t="shared" si="103"/>
        <v>41789.080370370371</v>
      </c>
      <c r="M1254" t="b">
        <v>1</v>
      </c>
      <c r="N1254">
        <v>71</v>
      </c>
      <c r="O1254" t="b">
        <v>1</v>
      </c>
      <c r="P1254" t="s">
        <v>8271</v>
      </c>
      <c r="Q1254">
        <f>ROUND(E1254/D1254*100,2)</f>
        <v>112.25</v>
      </c>
      <c r="R1254" s="12">
        <f>IFERROR(ROUND(IFERROR(E1254/N1254,""),2),"No pledges")</f>
        <v>31.62</v>
      </c>
      <c r="S1254" t="s">
        <v>8317</v>
      </c>
      <c r="T1254" t="s">
        <v>8318</v>
      </c>
    </row>
    <row r="1255" spans="1:20" ht="15" customHeight="1">
      <c r="A1255">
        <v>1253</v>
      </c>
      <c r="B1255" s="2" t="s">
        <v>1254</v>
      </c>
      <c r="C1255" s="2" t="s">
        <v>5363</v>
      </c>
      <c r="D1255">
        <v>2500</v>
      </c>
      <c r="E1255">
        <v>2669</v>
      </c>
      <c r="F1255" t="s">
        <v>8219</v>
      </c>
      <c r="G1255" t="s">
        <v>8224</v>
      </c>
      <c r="H1255" t="s">
        <v>8246</v>
      </c>
      <c r="I1255">
        <v>1402341615</v>
      </c>
      <c r="J1255" s="7">
        <f t="shared" si="102"/>
        <v>41799.80572916667</v>
      </c>
      <c r="K1255">
        <v>1399490415</v>
      </c>
      <c r="L1255" s="7">
        <f t="shared" si="103"/>
        <v>41766.80572916667</v>
      </c>
      <c r="M1255" t="b">
        <v>1</v>
      </c>
      <c r="N1255">
        <v>71</v>
      </c>
      <c r="O1255" t="b">
        <v>1</v>
      </c>
      <c r="P1255" t="s">
        <v>8271</v>
      </c>
      <c r="Q1255">
        <f>ROUND(E1255/D1255*100,2)</f>
        <v>106.76</v>
      </c>
      <c r="R1255" s="12">
        <f>IFERROR(ROUND(IFERROR(E1255/N1255,""),2),"No pledges")</f>
        <v>37.590000000000003</v>
      </c>
      <c r="S1255" t="s">
        <v>8317</v>
      </c>
      <c r="T1255" t="s">
        <v>8318</v>
      </c>
    </row>
    <row r="1256" spans="1:20" ht="15" customHeight="1">
      <c r="A1256">
        <v>1254</v>
      </c>
      <c r="B1256" s="2" t="s">
        <v>1255</v>
      </c>
      <c r="C1256" s="2" t="s">
        <v>5364</v>
      </c>
      <c r="D1256">
        <v>2500</v>
      </c>
      <c r="E1256">
        <v>2520</v>
      </c>
      <c r="F1256" t="s">
        <v>8219</v>
      </c>
      <c r="G1256" t="s">
        <v>8224</v>
      </c>
      <c r="H1256" t="s">
        <v>8246</v>
      </c>
      <c r="I1256">
        <v>1434675616</v>
      </c>
      <c r="J1256" s="7">
        <f t="shared" si="102"/>
        <v>42174.041851851856</v>
      </c>
      <c r="K1256">
        <v>1432083616</v>
      </c>
      <c r="L1256" s="7">
        <f t="shared" si="103"/>
        <v>42144.041851851856</v>
      </c>
      <c r="M1256" t="b">
        <v>0</v>
      </c>
      <c r="N1256">
        <v>71</v>
      </c>
      <c r="O1256" t="b">
        <v>1</v>
      </c>
      <c r="P1256" t="s">
        <v>8271</v>
      </c>
      <c r="Q1256">
        <f>ROUND(E1256/D1256*100,2)</f>
        <v>100.8</v>
      </c>
      <c r="R1256" s="12">
        <f>IFERROR(ROUND(IFERROR(E1256/N1256,""),2),"No pledges")</f>
        <v>35.49</v>
      </c>
      <c r="S1256" t="s">
        <v>8317</v>
      </c>
      <c r="T1256" t="s">
        <v>8318</v>
      </c>
    </row>
    <row r="1257" spans="1:20" ht="15" customHeight="1">
      <c r="A1257">
        <v>1255</v>
      </c>
      <c r="B1257" s="2" t="s">
        <v>1256</v>
      </c>
      <c r="C1257" s="2" t="s">
        <v>5365</v>
      </c>
      <c r="D1257">
        <v>3000</v>
      </c>
      <c r="E1257">
        <v>3226</v>
      </c>
      <c r="F1257" t="s">
        <v>8219</v>
      </c>
      <c r="G1257" t="s">
        <v>8224</v>
      </c>
      <c r="H1257" t="s">
        <v>8246</v>
      </c>
      <c r="I1257">
        <v>1335672000</v>
      </c>
      <c r="J1257" s="7">
        <f t="shared" si="102"/>
        <v>41028.166666666664</v>
      </c>
      <c r="K1257">
        <v>1332978688</v>
      </c>
      <c r="L1257" s="7">
        <f t="shared" si="103"/>
        <v>40996.994074074071</v>
      </c>
      <c r="M1257" t="b">
        <v>0</v>
      </c>
      <c r="N1257">
        <v>71</v>
      </c>
      <c r="O1257" t="b">
        <v>1</v>
      </c>
      <c r="P1257" t="s">
        <v>8276</v>
      </c>
      <c r="Q1257">
        <f>ROUND(E1257/D1257*100,2)</f>
        <v>107.53</v>
      </c>
      <c r="R1257" s="12">
        <f>IFERROR(ROUND(IFERROR(E1257/N1257,""),2),"No pledges")</f>
        <v>45.44</v>
      </c>
      <c r="S1257" t="s">
        <v>8325</v>
      </c>
      <c r="T1257" t="s">
        <v>8326</v>
      </c>
    </row>
    <row r="1258" spans="1:20" ht="15" customHeight="1">
      <c r="A1258">
        <v>1256</v>
      </c>
      <c r="B1258" s="2" t="s">
        <v>1257</v>
      </c>
      <c r="C1258" s="2" t="s">
        <v>5366</v>
      </c>
      <c r="D1258">
        <v>3750</v>
      </c>
      <c r="E1258">
        <v>4045.93</v>
      </c>
      <c r="F1258" t="s">
        <v>8219</v>
      </c>
      <c r="G1258" t="s">
        <v>8242</v>
      </c>
      <c r="H1258" t="s">
        <v>8249</v>
      </c>
      <c r="I1258">
        <v>1477210801</v>
      </c>
      <c r="J1258" s="7">
        <f t="shared" si="102"/>
        <v>42666.347233796296</v>
      </c>
      <c r="K1258">
        <v>1472026801</v>
      </c>
      <c r="L1258" s="7">
        <f t="shared" si="103"/>
        <v>42606.347233796296</v>
      </c>
      <c r="M1258" t="b">
        <v>1</v>
      </c>
      <c r="N1258">
        <v>71</v>
      </c>
      <c r="O1258" t="b">
        <v>1</v>
      </c>
      <c r="P1258" t="s">
        <v>8285</v>
      </c>
      <c r="Q1258">
        <f>ROUND(E1258/D1258*100,2)</f>
        <v>107.89</v>
      </c>
      <c r="R1258" s="12">
        <f>IFERROR(ROUND(IFERROR(E1258/N1258,""),2),"No pledges")</f>
        <v>56.98</v>
      </c>
      <c r="S1258" t="s">
        <v>8338</v>
      </c>
      <c r="T1258" t="s">
        <v>8339</v>
      </c>
    </row>
    <row r="1259" spans="1:20" ht="15" customHeight="1">
      <c r="A1259">
        <v>1257</v>
      </c>
      <c r="B1259" s="2" t="s">
        <v>1258</v>
      </c>
      <c r="C1259" s="2" t="s">
        <v>5367</v>
      </c>
      <c r="D1259">
        <v>4000</v>
      </c>
      <c r="E1259">
        <v>4085</v>
      </c>
      <c r="F1259" t="s">
        <v>8219</v>
      </c>
      <c r="G1259" t="s">
        <v>8224</v>
      </c>
      <c r="H1259" t="s">
        <v>8246</v>
      </c>
      <c r="I1259">
        <v>1382068740</v>
      </c>
      <c r="J1259" s="7">
        <f t="shared" si="102"/>
        <v>41565.165972222225</v>
      </c>
      <c r="K1259">
        <v>1380477691</v>
      </c>
      <c r="L1259" s="7">
        <f t="shared" si="103"/>
        <v>41546.75105324074</v>
      </c>
      <c r="M1259" t="b">
        <v>0</v>
      </c>
      <c r="N1259">
        <v>71</v>
      </c>
      <c r="O1259" t="b">
        <v>1</v>
      </c>
      <c r="P1259" t="s">
        <v>8300</v>
      </c>
      <c r="Q1259">
        <f>ROUND(E1259/D1259*100,2)</f>
        <v>102.13</v>
      </c>
      <c r="R1259" s="12">
        <f>IFERROR(ROUND(IFERROR(E1259/N1259,""),2),"No pledges")</f>
        <v>57.54</v>
      </c>
      <c r="S1259" t="s">
        <v>8325</v>
      </c>
      <c r="T1259" t="s">
        <v>8354</v>
      </c>
    </row>
    <row r="1260" spans="1:20" ht="15" customHeight="1">
      <c r="A1260">
        <v>1258</v>
      </c>
      <c r="B1260" s="2" t="s">
        <v>1259</v>
      </c>
      <c r="C1260" s="2" t="s">
        <v>5368</v>
      </c>
      <c r="D1260">
        <v>2000</v>
      </c>
      <c r="E1260">
        <v>2609</v>
      </c>
      <c r="F1260" t="s">
        <v>8219</v>
      </c>
      <c r="G1260" t="s">
        <v>8230</v>
      </c>
      <c r="H1260" t="s">
        <v>8249</v>
      </c>
      <c r="I1260">
        <v>1469994300</v>
      </c>
      <c r="J1260" s="7">
        <f t="shared" si="102"/>
        <v>42582.822916666672</v>
      </c>
      <c r="K1260">
        <v>1464815253</v>
      </c>
      <c r="L1260" s="7">
        <f t="shared" si="103"/>
        <v>42522.880243055552</v>
      </c>
      <c r="M1260" t="b">
        <v>0</v>
      </c>
      <c r="N1260">
        <v>70</v>
      </c>
      <c r="O1260" t="b">
        <v>1</v>
      </c>
      <c r="P1260" t="s">
        <v>8277</v>
      </c>
      <c r="Q1260">
        <f>ROUND(E1260/D1260*100,2)</f>
        <v>130.44999999999999</v>
      </c>
      <c r="R1260" s="12">
        <f>IFERROR(ROUND(IFERROR(E1260/N1260,""),2),"No pledges")</f>
        <v>37.270000000000003</v>
      </c>
      <c r="S1260" t="s">
        <v>8325</v>
      </c>
      <c r="T1260" t="s">
        <v>8327</v>
      </c>
    </row>
    <row r="1261" spans="1:20" ht="15" customHeight="1">
      <c r="A1261">
        <v>1259</v>
      </c>
      <c r="B1261" s="2" t="s">
        <v>1260</v>
      </c>
      <c r="C1261" s="2" t="s">
        <v>5369</v>
      </c>
      <c r="D1261">
        <v>2000</v>
      </c>
      <c r="E1261">
        <v>3453.69</v>
      </c>
      <c r="F1261" t="s">
        <v>8219</v>
      </c>
      <c r="G1261" t="s">
        <v>8224</v>
      </c>
      <c r="H1261" t="s">
        <v>8246</v>
      </c>
      <c r="I1261">
        <v>1425955189</v>
      </c>
      <c r="J1261" s="7">
        <f t="shared" si="102"/>
        <v>42073.110983796301</v>
      </c>
      <c r="K1261">
        <v>1423366789</v>
      </c>
      <c r="L1261" s="7">
        <f t="shared" si="103"/>
        <v>42043.152650462958</v>
      </c>
      <c r="M1261" t="b">
        <v>0</v>
      </c>
      <c r="N1261">
        <v>70</v>
      </c>
      <c r="O1261" t="b">
        <v>1</v>
      </c>
      <c r="P1261" t="s">
        <v>8279</v>
      </c>
      <c r="Q1261">
        <f>ROUND(E1261/D1261*100,2)</f>
        <v>172.68</v>
      </c>
      <c r="R1261" s="12">
        <f>IFERROR(ROUND(IFERROR(E1261/N1261,""),2),"No pledges")</f>
        <v>49.34</v>
      </c>
      <c r="S1261" t="s">
        <v>8325</v>
      </c>
      <c r="T1261" t="s">
        <v>8329</v>
      </c>
    </row>
    <row r="1262" spans="1:20" ht="15" customHeight="1">
      <c r="A1262">
        <v>1260</v>
      </c>
      <c r="B1262" s="2" t="s">
        <v>1261</v>
      </c>
      <c r="C1262" s="2" t="s">
        <v>5370</v>
      </c>
      <c r="D1262">
        <v>2800</v>
      </c>
      <c r="E1262">
        <v>3419</v>
      </c>
      <c r="F1262" t="s">
        <v>8219</v>
      </c>
      <c r="G1262" t="s">
        <v>8224</v>
      </c>
      <c r="H1262" t="s">
        <v>8246</v>
      </c>
      <c r="I1262">
        <v>1332011835</v>
      </c>
      <c r="J1262" s="7">
        <f t="shared" si="102"/>
        <v>40985.80364583333</v>
      </c>
      <c r="K1262">
        <v>1328559435</v>
      </c>
      <c r="L1262" s="7">
        <f t="shared" si="103"/>
        <v>40945.845312500001</v>
      </c>
      <c r="M1262" t="b">
        <v>0</v>
      </c>
      <c r="N1262">
        <v>70</v>
      </c>
      <c r="O1262" t="b">
        <v>1</v>
      </c>
      <c r="P1262" t="s">
        <v>8276</v>
      </c>
      <c r="Q1262">
        <f>ROUND(E1262/D1262*100,2)</f>
        <v>122.11</v>
      </c>
      <c r="R1262" s="12">
        <f>IFERROR(ROUND(IFERROR(E1262/N1262,""),2),"No pledges")</f>
        <v>48.84</v>
      </c>
      <c r="S1262" t="s">
        <v>8325</v>
      </c>
      <c r="T1262" t="s">
        <v>8326</v>
      </c>
    </row>
    <row r="1263" spans="1:20" ht="15" customHeight="1">
      <c r="A1263">
        <v>1261</v>
      </c>
      <c r="B1263" s="2" t="s">
        <v>1262</v>
      </c>
      <c r="C1263" s="2" t="s">
        <v>5371</v>
      </c>
      <c r="D1263">
        <v>3000</v>
      </c>
      <c r="E1263">
        <v>4004</v>
      </c>
      <c r="F1263" t="s">
        <v>8219</v>
      </c>
      <c r="G1263" t="s">
        <v>8224</v>
      </c>
      <c r="H1263" t="s">
        <v>8246</v>
      </c>
      <c r="I1263">
        <v>1470034740</v>
      </c>
      <c r="J1263" s="7">
        <f t="shared" si="102"/>
        <v>42583.290972222225</v>
      </c>
      <c r="K1263">
        <v>1466185176</v>
      </c>
      <c r="L1263" s="7">
        <f t="shared" si="103"/>
        <v>42538.73583333334</v>
      </c>
      <c r="M1263" t="b">
        <v>0</v>
      </c>
      <c r="N1263">
        <v>70</v>
      </c>
      <c r="O1263" t="b">
        <v>1</v>
      </c>
      <c r="P1263" t="s">
        <v>8271</v>
      </c>
      <c r="Q1263">
        <f>ROUND(E1263/D1263*100,2)</f>
        <v>133.47</v>
      </c>
      <c r="R1263" s="12">
        <f>IFERROR(ROUND(IFERROR(E1263/N1263,""),2),"No pledges")</f>
        <v>57.2</v>
      </c>
      <c r="S1263" t="s">
        <v>8317</v>
      </c>
      <c r="T1263" t="s">
        <v>8318</v>
      </c>
    </row>
    <row r="1264" spans="1:20" ht="15" customHeight="1">
      <c r="A1264">
        <v>1262</v>
      </c>
      <c r="B1264" s="2" t="s">
        <v>1263</v>
      </c>
      <c r="C1264" s="2" t="s">
        <v>5372</v>
      </c>
      <c r="D1264">
        <v>3000</v>
      </c>
      <c r="E1264">
        <v>3292</v>
      </c>
      <c r="F1264" t="s">
        <v>8219</v>
      </c>
      <c r="G1264" t="s">
        <v>8224</v>
      </c>
      <c r="H1264" t="s">
        <v>8246</v>
      </c>
      <c r="I1264">
        <v>1475269200</v>
      </c>
      <c r="J1264" s="7">
        <f t="shared" si="102"/>
        <v>42643.875</v>
      </c>
      <c r="K1264">
        <v>1473200844</v>
      </c>
      <c r="L1264" s="7">
        <f t="shared" si="103"/>
        <v>42619.935694444444</v>
      </c>
      <c r="M1264" t="b">
        <v>0</v>
      </c>
      <c r="N1264">
        <v>70</v>
      </c>
      <c r="O1264" t="b">
        <v>1</v>
      </c>
      <c r="P1264" t="s">
        <v>8271</v>
      </c>
      <c r="Q1264">
        <f>ROUND(E1264/D1264*100,2)</f>
        <v>109.73</v>
      </c>
      <c r="R1264" s="12">
        <f>IFERROR(ROUND(IFERROR(E1264/N1264,""),2),"No pledges")</f>
        <v>47.03</v>
      </c>
      <c r="S1264" t="s">
        <v>8317</v>
      </c>
      <c r="T1264" t="s">
        <v>8318</v>
      </c>
    </row>
    <row r="1265" spans="1:20" ht="15" customHeight="1">
      <c r="A1265">
        <v>1263</v>
      </c>
      <c r="B1265" s="2" t="s">
        <v>1264</v>
      </c>
      <c r="C1265" s="2" t="s">
        <v>5373</v>
      </c>
      <c r="D1265">
        <v>3200</v>
      </c>
      <c r="E1265">
        <v>3270</v>
      </c>
      <c r="F1265" t="s">
        <v>8219</v>
      </c>
      <c r="G1265" t="s">
        <v>8225</v>
      </c>
      <c r="H1265" t="s">
        <v>8247</v>
      </c>
      <c r="I1265">
        <v>1410901200</v>
      </c>
      <c r="J1265" s="7">
        <f t="shared" si="102"/>
        <v>41898.875</v>
      </c>
      <c r="K1265">
        <v>1408313438</v>
      </c>
      <c r="L1265" s="7">
        <f t="shared" si="103"/>
        <v>41868.924050925925</v>
      </c>
      <c r="M1265" t="b">
        <v>1</v>
      </c>
      <c r="N1265">
        <v>70</v>
      </c>
      <c r="O1265" t="b">
        <v>1</v>
      </c>
      <c r="P1265" t="s">
        <v>8271</v>
      </c>
      <c r="Q1265">
        <f>ROUND(E1265/D1265*100,2)</f>
        <v>102.19</v>
      </c>
      <c r="R1265" s="12">
        <f>IFERROR(ROUND(IFERROR(E1265/N1265,""),2),"No pledges")</f>
        <v>46.71</v>
      </c>
      <c r="S1265" t="s">
        <v>8317</v>
      </c>
      <c r="T1265" t="s">
        <v>8318</v>
      </c>
    </row>
    <row r="1266" spans="1:20" ht="15" customHeight="1">
      <c r="A1266">
        <v>1264</v>
      </c>
      <c r="B1266" s="2" t="s">
        <v>1265</v>
      </c>
      <c r="C1266" s="2" t="s">
        <v>5374</v>
      </c>
      <c r="D1266">
        <v>3500</v>
      </c>
      <c r="E1266">
        <v>3865.55</v>
      </c>
      <c r="F1266" t="s">
        <v>8219</v>
      </c>
      <c r="G1266" t="s">
        <v>8224</v>
      </c>
      <c r="H1266" t="s">
        <v>8246</v>
      </c>
      <c r="I1266">
        <v>1489497886</v>
      </c>
      <c r="J1266" s="7">
        <f t="shared" si="102"/>
        <v>42808.558865740735</v>
      </c>
      <c r="K1266">
        <v>1487082286</v>
      </c>
      <c r="L1266" s="7">
        <f t="shared" si="103"/>
        <v>42780.600532407407</v>
      </c>
      <c r="M1266" t="b">
        <v>1</v>
      </c>
      <c r="N1266">
        <v>70</v>
      </c>
      <c r="O1266" t="b">
        <v>1</v>
      </c>
      <c r="P1266" t="s">
        <v>8285</v>
      </c>
      <c r="Q1266">
        <f>ROUND(E1266/D1266*100,2)</f>
        <v>110.44</v>
      </c>
      <c r="R1266" s="12">
        <f>IFERROR(ROUND(IFERROR(E1266/N1266,""),2),"No pledges")</f>
        <v>55.22</v>
      </c>
      <c r="S1266" t="s">
        <v>8338</v>
      </c>
      <c r="T1266" t="s">
        <v>8339</v>
      </c>
    </row>
    <row r="1267" spans="1:20" ht="15" customHeight="1">
      <c r="A1267">
        <v>1265</v>
      </c>
      <c r="B1267" s="2" t="s">
        <v>1266</v>
      </c>
      <c r="C1267" s="2" t="s">
        <v>5375</v>
      </c>
      <c r="D1267">
        <v>4500</v>
      </c>
      <c r="E1267">
        <v>4530</v>
      </c>
      <c r="F1267" t="s">
        <v>8219</v>
      </c>
      <c r="G1267" t="s">
        <v>8224</v>
      </c>
      <c r="H1267" t="s">
        <v>8246</v>
      </c>
      <c r="I1267">
        <v>1385297393</v>
      </c>
      <c r="J1267" s="7">
        <f t="shared" si="102"/>
        <v>41602.534641203703</v>
      </c>
      <c r="K1267">
        <v>1382701793</v>
      </c>
      <c r="L1267" s="7">
        <f t="shared" si="103"/>
        <v>41572.492974537039</v>
      </c>
      <c r="M1267" t="b">
        <v>0</v>
      </c>
      <c r="N1267">
        <v>70</v>
      </c>
      <c r="O1267" t="b">
        <v>1</v>
      </c>
      <c r="P1267" t="s">
        <v>8292</v>
      </c>
      <c r="Q1267">
        <f>ROUND(E1267/D1267*100,2)</f>
        <v>100.67</v>
      </c>
      <c r="R1267" s="12">
        <f>IFERROR(ROUND(IFERROR(E1267/N1267,""),2),"No pledges")</f>
        <v>64.709999999999994</v>
      </c>
      <c r="S1267" t="s">
        <v>8325</v>
      </c>
      <c r="T1267" t="s">
        <v>8346</v>
      </c>
    </row>
    <row r="1268" spans="1:20" ht="15" customHeight="1">
      <c r="A1268">
        <v>1266</v>
      </c>
      <c r="B1268" s="2" t="s">
        <v>1267</v>
      </c>
      <c r="C1268" s="2" t="s">
        <v>5376</v>
      </c>
      <c r="D1268">
        <v>1500</v>
      </c>
      <c r="E1268">
        <v>1594</v>
      </c>
      <c r="F1268" t="s">
        <v>8219</v>
      </c>
      <c r="G1268" t="s">
        <v>8225</v>
      </c>
      <c r="H1268" t="s">
        <v>8247</v>
      </c>
      <c r="I1268">
        <v>1427919468</v>
      </c>
      <c r="J1268" s="7">
        <f t="shared" si="102"/>
        <v>42095.845694444448</v>
      </c>
      <c r="K1268">
        <v>1425331068</v>
      </c>
      <c r="L1268" s="7">
        <f t="shared" si="103"/>
        <v>42065.887361111112</v>
      </c>
      <c r="M1268" t="b">
        <v>0</v>
      </c>
      <c r="N1268">
        <v>69</v>
      </c>
      <c r="O1268" t="b">
        <v>1</v>
      </c>
      <c r="P1268" t="s">
        <v>8271</v>
      </c>
      <c r="Q1268">
        <f>ROUND(E1268/D1268*100,2)</f>
        <v>106.27</v>
      </c>
      <c r="R1268" s="12">
        <f>IFERROR(ROUND(IFERROR(E1268/N1268,""),2),"No pledges")</f>
        <v>23.1</v>
      </c>
      <c r="S1268" t="s">
        <v>8317</v>
      </c>
      <c r="T1268" t="s">
        <v>8318</v>
      </c>
    </row>
    <row r="1269" spans="1:20" ht="15" customHeight="1">
      <c r="A1269">
        <v>1267</v>
      </c>
      <c r="B1269" s="2" t="s">
        <v>1268</v>
      </c>
      <c r="C1269" s="2" t="s">
        <v>5377</v>
      </c>
      <c r="D1269">
        <v>1600</v>
      </c>
      <c r="E1269">
        <v>1647</v>
      </c>
      <c r="F1269" t="s">
        <v>8219</v>
      </c>
      <c r="G1269" t="s">
        <v>8225</v>
      </c>
      <c r="H1269" t="s">
        <v>8247</v>
      </c>
      <c r="I1269">
        <v>1480613982</v>
      </c>
      <c r="J1269" s="7">
        <f t="shared" si="102"/>
        <v>42705.735902777778</v>
      </c>
      <c r="K1269">
        <v>1478018382</v>
      </c>
      <c r="L1269" s="7">
        <f t="shared" si="103"/>
        <v>42675.694236111114</v>
      </c>
      <c r="M1269" t="b">
        <v>0</v>
      </c>
      <c r="N1269">
        <v>69</v>
      </c>
      <c r="O1269" t="b">
        <v>1</v>
      </c>
      <c r="P1269" t="s">
        <v>8271</v>
      </c>
      <c r="Q1269">
        <f>ROUND(E1269/D1269*100,2)</f>
        <v>102.94</v>
      </c>
      <c r="R1269" s="12">
        <f>IFERROR(ROUND(IFERROR(E1269/N1269,""),2),"No pledges")</f>
        <v>23.87</v>
      </c>
      <c r="S1269" t="s">
        <v>8317</v>
      </c>
      <c r="T1269" t="s">
        <v>8318</v>
      </c>
    </row>
    <row r="1270" spans="1:20" ht="15" customHeight="1">
      <c r="A1270">
        <v>1268</v>
      </c>
      <c r="B1270" s="2" t="s">
        <v>1269</v>
      </c>
      <c r="C1270" s="2" t="s">
        <v>5378</v>
      </c>
      <c r="D1270">
        <v>3000</v>
      </c>
      <c r="E1270">
        <v>3575</v>
      </c>
      <c r="F1270" t="s">
        <v>8219</v>
      </c>
      <c r="G1270" t="s">
        <v>8224</v>
      </c>
      <c r="H1270" t="s">
        <v>8246</v>
      </c>
      <c r="I1270">
        <v>1349477050</v>
      </c>
      <c r="J1270" s="7">
        <f t="shared" si="102"/>
        <v>41187.947337962964</v>
      </c>
      <c r="K1270">
        <v>1346885050</v>
      </c>
      <c r="L1270" s="7">
        <f t="shared" si="103"/>
        <v>41157.947337962964</v>
      </c>
      <c r="M1270" t="b">
        <v>0</v>
      </c>
      <c r="N1270">
        <v>69</v>
      </c>
      <c r="O1270" t="b">
        <v>1</v>
      </c>
      <c r="P1270" t="s">
        <v>8276</v>
      </c>
      <c r="Q1270">
        <f>ROUND(E1270/D1270*100,2)</f>
        <v>119.17</v>
      </c>
      <c r="R1270" s="12">
        <f>IFERROR(ROUND(IFERROR(E1270/N1270,""),2),"No pledges")</f>
        <v>51.81</v>
      </c>
      <c r="S1270" t="s">
        <v>8325</v>
      </c>
      <c r="T1270" t="s">
        <v>8326</v>
      </c>
    </row>
    <row r="1271" spans="1:20" ht="15" customHeight="1">
      <c r="A1271">
        <v>1269</v>
      </c>
      <c r="B1271" s="2" t="s">
        <v>1270</v>
      </c>
      <c r="C1271" s="2" t="s">
        <v>5379</v>
      </c>
      <c r="D1271">
        <v>3000</v>
      </c>
      <c r="E1271">
        <v>3170</v>
      </c>
      <c r="F1271" t="s">
        <v>8219</v>
      </c>
      <c r="G1271" t="s">
        <v>8224</v>
      </c>
      <c r="H1271" t="s">
        <v>8246</v>
      </c>
      <c r="I1271">
        <v>1433735474</v>
      </c>
      <c r="J1271" s="7">
        <f t="shared" si="102"/>
        <v>42163.160578703704</v>
      </c>
      <c r="K1271">
        <v>1428551474</v>
      </c>
      <c r="L1271" s="7">
        <f t="shared" si="103"/>
        <v>42103.160578703704</v>
      </c>
      <c r="M1271" t="b">
        <v>0</v>
      </c>
      <c r="N1271">
        <v>69</v>
      </c>
      <c r="O1271" t="b">
        <v>1</v>
      </c>
      <c r="P1271" t="s">
        <v>8301</v>
      </c>
      <c r="Q1271">
        <f>ROUND(E1271/D1271*100,2)</f>
        <v>105.67</v>
      </c>
      <c r="R1271" s="12">
        <f>IFERROR(ROUND(IFERROR(E1271/N1271,""),2),"No pledges")</f>
        <v>45.94</v>
      </c>
      <c r="S1271" t="s">
        <v>8319</v>
      </c>
      <c r="T1271" t="s">
        <v>8355</v>
      </c>
    </row>
    <row r="1272" spans="1:20" ht="15" customHeight="1">
      <c r="A1272">
        <v>1270</v>
      </c>
      <c r="B1272" s="2" t="s">
        <v>1271</v>
      </c>
      <c r="C1272" s="2" t="s">
        <v>5380</v>
      </c>
      <c r="D1272">
        <v>3000</v>
      </c>
      <c r="E1272">
        <v>3385</v>
      </c>
      <c r="F1272" t="s">
        <v>8219</v>
      </c>
      <c r="G1272" t="s">
        <v>8224</v>
      </c>
      <c r="H1272" t="s">
        <v>8246</v>
      </c>
      <c r="I1272">
        <v>1461913140</v>
      </c>
      <c r="J1272" s="7">
        <f t="shared" si="102"/>
        <v>42489.290972222225</v>
      </c>
      <c r="K1272">
        <v>1461370956</v>
      </c>
      <c r="L1272" s="7">
        <f t="shared" si="103"/>
        <v>42483.015694444446</v>
      </c>
      <c r="M1272" t="b">
        <v>0</v>
      </c>
      <c r="N1272">
        <v>69</v>
      </c>
      <c r="O1272" t="b">
        <v>1</v>
      </c>
      <c r="P1272" t="s">
        <v>8271</v>
      </c>
      <c r="Q1272">
        <f>ROUND(E1272/D1272*100,2)</f>
        <v>112.83</v>
      </c>
      <c r="R1272" s="12">
        <f>IFERROR(ROUND(IFERROR(E1272/N1272,""),2),"No pledges")</f>
        <v>49.06</v>
      </c>
      <c r="S1272" t="s">
        <v>8317</v>
      </c>
      <c r="T1272" t="s">
        <v>8318</v>
      </c>
    </row>
    <row r="1273" spans="1:20" ht="15" customHeight="1">
      <c r="A1273">
        <v>1271</v>
      </c>
      <c r="B1273" s="2" t="s">
        <v>1272</v>
      </c>
      <c r="C1273" s="2" t="s">
        <v>5381</v>
      </c>
      <c r="D1273">
        <v>3500</v>
      </c>
      <c r="E1273">
        <v>3540</v>
      </c>
      <c r="F1273" t="s">
        <v>8219</v>
      </c>
      <c r="G1273" t="s">
        <v>8224</v>
      </c>
      <c r="H1273" t="s">
        <v>8246</v>
      </c>
      <c r="I1273">
        <v>1374888436</v>
      </c>
      <c r="J1273" s="7">
        <f t="shared" si="102"/>
        <v>41482.060601851852</v>
      </c>
      <c r="K1273">
        <v>1372296436</v>
      </c>
      <c r="L1273" s="7">
        <f t="shared" si="103"/>
        <v>41452.060601851852</v>
      </c>
      <c r="M1273" t="b">
        <v>0</v>
      </c>
      <c r="N1273">
        <v>69</v>
      </c>
      <c r="O1273" t="b">
        <v>1</v>
      </c>
      <c r="P1273" t="s">
        <v>8280</v>
      </c>
      <c r="Q1273">
        <f>ROUND(E1273/D1273*100,2)</f>
        <v>101.14</v>
      </c>
      <c r="R1273" s="12">
        <f>IFERROR(ROUND(IFERROR(E1273/N1273,""),2),"No pledges")</f>
        <v>51.3</v>
      </c>
      <c r="S1273" t="s">
        <v>8325</v>
      </c>
      <c r="T1273" t="s">
        <v>8330</v>
      </c>
    </row>
    <row r="1274" spans="1:20" ht="15" customHeight="1">
      <c r="A1274">
        <v>1272</v>
      </c>
      <c r="B1274" s="2" t="s">
        <v>1273</v>
      </c>
      <c r="C1274" s="2" t="s">
        <v>5382</v>
      </c>
      <c r="D1274">
        <v>4500</v>
      </c>
      <c r="E1274">
        <v>4511</v>
      </c>
      <c r="F1274" t="s">
        <v>8219</v>
      </c>
      <c r="G1274" t="s">
        <v>8224</v>
      </c>
      <c r="H1274" t="s">
        <v>8246</v>
      </c>
      <c r="I1274">
        <v>1440274735</v>
      </c>
      <c r="J1274" s="7">
        <f t="shared" si="102"/>
        <v>42238.84646990741</v>
      </c>
      <c r="K1274">
        <v>1437682735</v>
      </c>
      <c r="L1274" s="7">
        <f t="shared" si="103"/>
        <v>42208.84646990741</v>
      </c>
      <c r="M1274" t="b">
        <v>0</v>
      </c>
      <c r="N1274">
        <v>69</v>
      </c>
      <c r="O1274" t="b">
        <v>1</v>
      </c>
      <c r="P1274" t="s">
        <v>8271</v>
      </c>
      <c r="Q1274">
        <f>ROUND(E1274/D1274*100,2)</f>
        <v>100.24</v>
      </c>
      <c r="R1274" s="12">
        <f>IFERROR(ROUND(IFERROR(E1274/N1274,""),2),"No pledges")</f>
        <v>65.38</v>
      </c>
      <c r="S1274" t="s">
        <v>8317</v>
      </c>
      <c r="T1274" t="s">
        <v>8318</v>
      </c>
    </row>
    <row r="1275" spans="1:20" ht="15" customHeight="1">
      <c r="A1275">
        <v>1273</v>
      </c>
      <c r="B1275" s="2" t="s">
        <v>1274</v>
      </c>
      <c r="C1275" s="2" t="s">
        <v>5383</v>
      </c>
      <c r="D1275">
        <v>2500</v>
      </c>
      <c r="E1275">
        <v>2547.69</v>
      </c>
      <c r="F1275" t="s">
        <v>8219</v>
      </c>
      <c r="G1275" t="s">
        <v>8224</v>
      </c>
      <c r="H1275" t="s">
        <v>8246</v>
      </c>
      <c r="I1275">
        <v>1369010460</v>
      </c>
      <c r="J1275" s="7">
        <f t="shared" si="102"/>
        <v>41414.02847222222</v>
      </c>
      <c r="K1275">
        <v>1366381877</v>
      </c>
      <c r="L1275" s="7">
        <f t="shared" si="103"/>
        <v>41383.605057870373</v>
      </c>
      <c r="M1275" t="b">
        <v>0</v>
      </c>
      <c r="N1275">
        <v>68</v>
      </c>
      <c r="O1275" t="b">
        <v>1</v>
      </c>
      <c r="P1275" t="s">
        <v>8274</v>
      </c>
      <c r="Q1275">
        <f>ROUND(E1275/D1275*100,2)</f>
        <v>101.91</v>
      </c>
      <c r="R1275" s="12">
        <f>IFERROR(ROUND(IFERROR(E1275/N1275,""),2),"No pledges")</f>
        <v>37.47</v>
      </c>
      <c r="S1275" t="s">
        <v>8322</v>
      </c>
      <c r="T1275" t="s">
        <v>8323</v>
      </c>
    </row>
    <row r="1276" spans="1:20" ht="15" customHeight="1">
      <c r="A1276">
        <v>1274</v>
      </c>
      <c r="B1276" s="2" t="s">
        <v>1275</v>
      </c>
      <c r="C1276" s="2" t="s">
        <v>5384</v>
      </c>
      <c r="D1276">
        <v>2500</v>
      </c>
      <c r="E1276">
        <v>2725</v>
      </c>
      <c r="F1276" t="s">
        <v>8219</v>
      </c>
      <c r="G1276" t="s">
        <v>8224</v>
      </c>
      <c r="H1276" t="s">
        <v>8246</v>
      </c>
      <c r="I1276">
        <v>1377284669</v>
      </c>
      <c r="J1276" s="7">
        <f t="shared" si="102"/>
        <v>41509.79478009259</v>
      </c>
      <c r="K1276">
        <v>1375729469</v>
      </c>
      <c r="L1276" s="7">
        <f t="shared" si="103"/>
        <v>41491.79478009259</v>
      </c>
      <c r="M1276" t="b">
        <v>1</v>
      </c>
      <c r="N1276">
        <v>68</v>
      </c>
      <c r="O1276" t="b">
        <v>1</v>
      </c>
      <c r="P1276" t="s">
        <v>8271</v>
      </c>
      <c r="Q1276">
        <f>ROUND(E1276/D1276*100,2)</f>
        <v>109</v>
      </c>
      <c r="R1276" s="12">
        <f>IFERROR(ROUND(IFERROR(E1276/N1276,""),2),"No pledges")</f>
        <v>40.07</v>
      </c>
      <c r="S1276" t="s">
        <v>8317</v>
      </c>
      <c r="T1276" t="s">
        <v>8318</v>
      </c>
    </row>
    <row r="1277" spans="1:20" ht="15" customHeight="1">
      <c r="A1277">
        <v>1275</v>
      </c>
      <c r="B1277" s="2" t="s">
        <v>1276</v>
      </c>
      <c r="C1277" s="2" t="s">
        <v>5385</v>
      </c>
      <c r="D1277">
        <v>2500</v>
      </c>
      <c r="E1277">
        <v>2804.16</v>
      </c>
      <c r="F1277" t="s">
        <v>8219</v>
      </c>
      <c r="G1277" t="s">
        <v>8224</v>
      </c>
      <c r="H1277" t="s">
        <v>8246</v>
      </c>
      <c r="I1277">
        <v>1446238800</v>
      </c>
      <c r="J1277" s="7">
        <f t="shared" si="102"/>
        <v>42307.875</v>
      </c>
      <c r="K1277">
        <v>1444220588</v>
      </c>
      <c r="L1277" s="7">
        <f t="shared" si="103"/>
        <v>42284.516064814816</v>
      </c>
      <c r="M1277" t="b">
        <v>1</v>
      </c>
      <c r="N1277">
        <v>68</v>
      </c>
      <c r="O1277" t="b">
        <v>1</v>
      </c>
      <c r="P1277" t="s">
        <v>8271</v>
      </c>
      <c r="Q1277">
        <f>ROUND(E1277/D1277*100,2)</f>
        <v>112.17</v>
      </c>
      <c r="R1277" s="12">
        <f>IFERROR(ROUND(IFERROR(E1277/N1277,""),2),"No pledges")</f>
        <v>41.24</v>
      </c>
      <c r="S1277" t="s">
        <v>8317</v>
      </c>
      <c r="T1277" t="s">
        <v>8318</v>
      </c>
    </row>
    <row r="1278" spans="1:20" ht="15" customHeight="1">
      <c r="A1278">
        <v>1276</v>
      </c>
      <c r="B1278" s="2" t="s">
        <v>1277</v>
      </c>
      <c r="C1278" s="2" t="s">
        <v>5386</v>
      </c>
      <c r="D1278">
        <v>2600</v>
      </c>
      <c r="E1278">
        <v>3392</v>
      </c>
      <c r="F1278" t="s">
        <v>8219</v>
      </c>
      <c r="G1278" t="s">
        <v>8224</v>
      </c>
      <c r="H1278" t="s">
        <v>8246</v>
      </c>
      <c r="I1278">
        <v>1407224601</v>
      </c>
      <c r="J1278" s="7">
        <f t="shared" si="102"/>
        <v>41856.321770833332</v>
      </c>
      <c r="K1278">
        <v>1405928601</v>
      </c>
      <c r="L1278" s="7">
        <f t="shared" si="103"/>
        <v>41841.321770833332</v>
      </c>
      <c r="M1278" t="b">
        <v>0</v>
      </c>
      <c r="N1278">
        <v>68</v>
      </c>
      <c r="O1278" t="b">
        <v>1</v>
      </c>
      <c r="P1278" t="s">
        <v>8265</v>
      </c>
      <c r="Q1278">
        <f>ROUND(E1278/D1278*100,2)</f>
        <v>130.46</v>
      </c>
      <c r="R1278" s="12">
        <f>IFERROR(ROUND(IFERROR(E1278/N1278,""),2),"No pledges")</f>
        <v>49.88</v>
      </c>
      <c r="S1278" t="s">
        <v>8310</v>
      </c>
      <c r="T1278" t="s">
        <v>8311</v>
      </c>
    </row>
    <row r="1279" spans="1:20" ht="15" customHeight="1">
      <c r="A1279">
        <v>1277</v>
      </c>
      <c r="B1279" s="2" t="s">
        <v>1278</v>
      </c>
      <c r="C1279" s="2" t="s">
        <v>5387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 s="7">
        <f t="shared" si="102"/>
        <v>40057.166666666664</v>
      </c>
      <c r="K1279">
        <v>1247504047</v>
      </c>
      <c r="L1279" s="7">
        <f t="shared" si="103"/>
        <v>40007.704247685186</v>
      </c>
      <c r="M1279" t="b">
        <v>1</v>
      </c>
      <c r="N1279">
        <v>68</v>
      </c>
      <c r="O1279" t="b">
        <v>1</v>
      </c>
      <c r="P1279" t="s">
        <v>8276</v>
      </c>
      <c r="Q1279">
        <f>ROUND(E1279/D1279*100,2)</f>
        <v>104.42</v>
      </c>
      <c r="R1279" s="12">
        <f>IFERROR(ROUND(IFERROR(E1279/N1279,""),2),"No pledges")</f>
        <v>46.07</v>
      </c>
      <c r="S1279" t="s">
        <v>8325</v>
      </c>
      <c r="T1279" t="s">
        <v>8326</v>
      </c>
    </row>
    <row r="1280" spans="1:20" ht="15" customHeight="1">
      <c r="A1280">
        <v>1278</v>
      </c>
      <c r="B1280" s="2" t="s">
        <v>1279</v>
      </c>
      <c r="C1280" s="2" t="s">
        <v>5388</v>
      </c>
      <c r="D1280">
        <v>1500</v>
      </c>
      <c r="E1280">
        <v>2713</v>
      </c>
      <c r="F1280" t="s">
        <v>8219</v>
      </c>
      <c r="G1280" t="s">
        <v>8224</v>
      </c>
      <c r="H1280" t="s">
        <v>8246</v>
      </c>
      <c r="I1280">
        <v>1488063839</v>
      </c>
      <c r="J1280" s="7">
        <f t="shared" si="102"/>
        <v>42791.961099537039</v>
      </c>
      <c r="K1280">
        <v>1485471839</v>
      </c>
      <c r="L1280" s="7">
        <f t="shared" si="103"/>
        <v>42761.961099537039</v>
      </c>
      <c r="M1280" t="b">
        <v>0</v>
      </c>
      <c r="N1280">
        <v>67</v>
      </c>
      <c r="O1280" t="b">
        <v>1</v>
      </c>
      <c r="P1280" t="s">
        <v>8298</v>
      </c>
      <c r="Q1280">
        <f>ROUND(E1280/D1280*100,2)</f>
        <v>180.87</v>
      </c>
      <c r="R1280" s="12">
        <f>IFERROR(ROUND(IFERROR(E1280/N1280,""),2),"No pledges")</f>
        <v>40.49</v>
      </c>
      <c r="S1280" t="s">
        <v>8336</v>
      </c>
      <c r="T1280" t="s">
        <v>8352</v>
      </c>
    </row>
    <row r="1281" spans="1:20" ht="15" customHeight="1">
      <c r="A1281">
        <v>1279</v>
      </c>
      <c r="B1281" s="2" t="s">
        <v>1280</v>
      </c>
      <c r="C1281" s="2" t="s">
        <v>5389</v>
      </c>
      <c r="D1281">
        <v>2000</v>
      </c>
      <c r="E1281">
        <v>2142</v>
      </c>
      <c r="F1281" t="s">
        <v>8219</v>
      </c>
      <c r="G1281" t="s">
        <v>8225</v>
      </c>
      <c r="H1281" t="s">
        <v>8247</v>
      </c>
      <c r="I1281">
        <v>1404641289</v>
      </c>
      <c r="J1281" s="7">
        <f t="shared" si="102"/>
        <v>41826.422326388885</v>
      </c>
      <c r="K1281">
        <v>1402049289</v>
      </c>
      <c r="L1281" s="7">
        <f t="shared" si="103"/>
        <v>41796.422326388885</v>
      </c>
      <c r="M1281" t="b">
        <v>0</v>
      </c>
      <c r="N1281">
        <v>67</v>
      </c>
      <c r="O1281" t="b">
        <v>1</v>
      </c>
      <c r="P1281" t="s">
        <v>8271</v>
      </c>
      <c r="Q1281">
        <f>ROUND(E1281/D1281*100,2)</f>
        <v>107.1</v>
      </c>
      <c r="R1281" s="12">
        <f>IFERROR(ROUND(IFERROR(E1281/N1281,""),2),"No pledges")</f>
        <v>31.97</v>
      </c>
      <c r="S1281" t="s">
        <v>8317</v>
      </c>
      <c r="T1281" t="s">
        <v>8318</v>
      </c>
    </row>
    <row r="1282" spans="1:20" ht="15" customHeight="1">
      <c r="A1282">
        <v>1280</v>
      </c>
      <c r="B1282" s="2" t="s">
        <v>1281</v>
      </c>
      <c r="C1282" s="2" t="s">
        <v>5390</v>
      </c>
      <c r="D1282">
        <v>2200</v>
      </c>
      <c r="E1282">
        <v>2331</v>
      </c>
      <c r="F1282" t="s">
        <v>8219</v>
      </c>
      <c r="G1282" t="s">
        <v>8225</v>
      </c>
      <c r="H1282" t="s">
        <v>8247</v>
      </c>
      <c r="I1282">
        <v>1383425367</v>
      </c>
      <c r="J1282" s="7">
        <f t="shared" si="102"/>
        <v>41580.867673611108</v>
      </c>
      <c r="K1282">
        <v>1380833367</v>
      </c>
      <c r="L1282" s="7">
        <f t="shared" si="103"/>
        <v>41550.867673611108</v>
      </c>
      <c r="M1282" t="b">
        <v>1</v>
      </c>
      <c r="N1282">
        <v>67</v>
      </c>
      <c r="O1282" t="b">
        <v>1</v>
      </c>
      <c r="P1282" t="s">
        <v>8271</v>
      </c>
      <c r="Q1282">
        <f>ROUND(E1282/D1282*100,2)</f>
        <v>105.95</v>
      </c>
      <c r="R1282" s="12">
        <f>IFERROR(ROUND(IFERROR(E1282/N1282,""),2),"No pledges")</f>
        <v>34.79</v>
      </c>
      <c r="S1282" t="s">
        <v>8317</v>
      </c>
      <c r="T1282" t="s">
        <v>8318</v>
      </c>
    </row>
    <row r="1283" spans="1:20" ht="15" customHeight="1">
      <c r="A1283">
        <v>1281</v>
      </c>
      <c r="B1283" s="2" t="s">
        <v>1282</v>
      </c>
      <c r="C1283" s="2" t="s">
        <v>5391</v>
      </c>
      <c r="D1283">
        <v>3000</v>
      </c>
      <c r="E1283">
        <v>4641</v>
      </c>
      <c r="F1283" t="s">
        <v>8219</v>
      </c>
      <c r="G1283" t="s">
        <v>8224</v>
      </c>
      <c r="H1283" t="s">
        <v>8246</v>
      </c>
      <c r="I1283">
        <v>1486053409</v>
      </c>
      <c r="J1283" s="7">
        <f t="shared" si="102"/>
        <v>42768.692233796297</v>
      </c>
      <c r="K1283">
        <v>1483461409</v>
      </c>
      <c r="L1283" s="7">
        <f t="shared" si="103"/>
        <v>42738.692233796297</v>
      </c>
      <c r="M1283" t="b">
        <v>0</v>
      </c>
      <c r="N1283">
        <v>67</v>
      </c>
      <c r="O1283" t="b">
        <v>1</v>
      </c>
      <c r="P1283" t="s">
        <v>8298</v>
      </c>
      <c r="Q1283">
        <f>ROUND(E1283/D1283*100,2)</f>
        <v>154.69999999999999</v>
      </c>
      <c r="R1283" s="12">
        <f>IFERROR(ROUND(IFERROR(E1283/N1283,""),2),"No pledges")</f>
        <v>69.27</v>
      </c>
      <c r="S1283" t="s">
        <v>8336</v>
      </c>
      <c r="T1283" t="s">
        <v>8352</v>
      </c>
    </row>
    <row r="1284" spans="1:20" ht="15" customHeight="1">
      <c r="A1284">
        <v>1282</v>
      </c>
      <c r="B1284" s="2" t="s">
        <v>1283</v>
      </c>
      <c r="C1284" s="2" t="s">
        <v>5392</v>
      </c>
      <c r="D1284">
        <v>3000</v>
      </c>
      <c r="E1284">
        <v>3684</v>
      </c>
      <c r="F1284" t="s">
        <v>8219</v>
      </c>
      <c r="G1284" t="s">
        <v>8224</v>
      </c>
      <c r="H1284" t="s">
        <v>8246</v>
      </c>
      <c r="I1284">
        <v>1433131140</v>
      </c>
      <c r="J1284" s="7">
        <f t="shared" si="102"/>
        <v>42156.165972222225</v>
      </c>
      <c r="K1284">
        <v>1430445163</v>
      </c>
      <c r="L1284" s="7">
        <f t="shared" si="103"/>
        <v>42125.078275462962</v>
      </c>
      <c r="M1284" t="b">
        <v>0</v>
      </c>
      <c r="N1284">
        <v>67</v>
      </c>
      <c r="O1284" t="b">
        <v>1</v>
      </c>
      <c r="P1284" t="s">
        <v>8300</v>
      </c>
      <c r="Q1284">
        <f>ROUND(E1284/D1284*100,2)</f>
        <v>122.8</v>
      </c>
      <c r="R1284" s="12">
        <f>IFERROR(ROUND(IFERROR(E1284/N1284,""),2),"No pledges")</f>
        <v>54.99</v>
      </c>
      <c r="S1284" t="s">
        <v>8325</v>
      </c>
      <c r="T1284" t="s">
        <v>8354</v>
      </c>
    </row>
    <row r="1285" spans="1:20" ht="15" customHeight="1">
      <c r="A1285">
        <v>1283</v>
      </c>
      <c r="B1285" s="2" t="s">
        <v>1284</v>
      </c>
      <c r="C1285" s="2" t="s">
        <v>5393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 s="7">
        <f t="shared" si="102"/>
        <v>41806.290972222225</v>
      </c>
      <c r="K1285">
        <v>1399998418</v>
      </c>
      <c r="L1285" s="7">
        <f t="shared" si="103"/>
        <v>41772.685393518521</v>
      </c>
      <c r="M1285" t="b">
        <v>0</v>
      </c>
      <c r="N1285">
        <v>67</v>
      </c>
      <c r="O1285" t="b">
        <v>1</v>
      </c>
      <c r="P1285" t="s">
        <v>8271</v>
      </c>
      <c r="Q1285">
        <f>ROUND(E1285/D1285*100,2)</f>
        <v>139.19999999999999</v>
      </c>
      <c r="R1285" s="12">
        <f>IFERROR(ROUND(IFERROR(E1285/N1285,""),2),"No pledges")</f>
        <v>62.33</v>
      </c>
      <c r="S1285" t="s">
        <v>8317</v>
      </c>
      <c r="T1285" t="s">
        <v>8318</v>
      </c>
    </row>
    <row r="1286" spans="1:20" ht="15" customHeight="1">
      <c r="A1286">
        <v>1284</v>
      </c>
      <c r="B1286" s="2" t="s">
        <v>1285</v>
      </c>
      <c r="C1286" s="2" t="s">
        <v>5394</v>
      </c>
      <c r="D1286">
        <v>4000</v>
      </c>
      <c r="E1286">
        <v>4078</v>
      </c>
      <c r="F1286" t="s">
        <v>8219</v>
      </c>
      <c r="G1286" t="s">
        <v>8224</v>
      </c>
      <c r="H1286" t="s">
        <v>8246</v>
      </c>
      <c r="I1286">
        <v>1415208840</v>
      </c>
      <c r="J1286" s="7">
        <f t="shared" si="102"/>
        <v>41948.731944444444</v>
      </c>
      <c r="K1286">
        <v>1412611498</v>
      </c>
      <c r="L1286" s="7">
        <f t="shared" si="103"/>
        <v>41918.670115740737</v>
      </c>
      <c r="M1286" t="b">
        <v>1</v>
      </c>
      <c r="N1286">
        <v>67</v>
      </c>
      <c r="O1286" t="b">
        <v>1</v>
      </c>
      <c r="P1286" t="s">
        <v>8298</v>
      </c>
      <c r="Q1286">
        <f>ROUND(E1286/D1286*100,2)</f>
        <v>101.95</v>
      </c>
      <c r="R1286" s="12">
        <f>IFERROR(ROUND(IFERROR(E1286/N1286,""),2),"No pledges")</f>
        <v>60.87</v>
      </c>
      <c r="S1286" t="s">
        <v>8336</v>
      </c>
      <c r="T1286" t="s">
        <v>8352</v>
      </c>
    </row>
    <row r="1287" spans="1:20" ht="15" customHeight="1">
      <c r="A1287">
        <v>1285</v>
      </c>
      <c r="B1287" s="2" t="s">
        <v>1286</v>
      </c>
      <c r="C1287" s="2" t="s">
        <v>5395</v>
      </c>
      <c r="D1287">
        <v>1500</v>
      </c>
      <c r="E1287">
        <v>2842</v>
      </c>
      <c r="F1287" t="s">
        <v>8219</v>
      </c>
      <c r="G1287" t="s">
        <v>8224</v>
      </c>
      <c r="H1287" t="s">
        <v>8246</v>
      </c>
      <c r="I1287">
        <v>1458874388</v>
      </c>
      <c r="J1287" s="7">
        <f t="shared" si="102"/>
        <v>42454.12023148148</v>
      </c>
      <c r="K1287">
        <v>1456285988</v>
      </c>
      <c r="L1287" s="7">
        <f t="shared" si="103"/>
        <v>42424.161898148144</v>
      </c>
      <c r="M1287" t="b">
        <v>0</v>
      </c>
      <c r="N1287">
        <v>66</v>
      </c>
      <c r="O1287" t="b">
        <v>1</v>
      </c>
      <c r="P1287" t="s">
        <v>8276</v>
      </c>
      <c r="Q1287">
        <f>ROUND(E1287/D1287*100,2)</f>
        <v>189.47</v>
      </c>
      <c r="R1287" s="12">
        <f>IFERROR(ROUND(IFERROR(E1287/N1287,""),2),"No pledges")</f>
        <v>43.06</v>
      </c>
      <c r="S1287" t="s">
        <v>8325</v>
      </c>
      <c r="T1287" t="s">
        <v>8326</v>
      </c>
    </row>
    <row r="1288" spans="1:20" ht="15" customHeight="1">
      <c r="A1288">
        <v>1286</v>
      </c>
      <c r="B1288" s="2" t="s">
        <v>1287</v>
      </c>
      <c r="C1288" s="2" t="s">
        <v>5396</v>
      </c>
      <c r="D1288">
        <v>2000</v>
      </c>
      <c r="E1288">
        <v>2555</v>
      </c>
      <c r="F1288" t="s">
        <v>8219</v>
      </c>
      <c r="G1288" t="s">
        <v>8225</v>
      </c>
      <c r="H1288" t="s">
        <v>8247</v>
      </c>
      <c r="I1288">
        <v>1435185252</v>
      </c>
      <c r="J1288" s="7">
        <f t="shared" si="102"/>
        <v>42179.940416666665</v>
      </c>
      <c r="K1288">
        <v>1432593252</v>
      </c>
      <c r="L1288" s="7">
        <f t="shared" si="103"/>
        <v>42149.940416666665</v>
      </c>
      <c r="M1288" t="b">
        <v>0</v>
      </c>
      <c r="N1288">
        <v>66</v>
      </c>
      <c r="O1288" t="b">
        <v>1</v>
      </c>
      <c r="P1288" t="s">
        <v>8271</v>
      </c>
      <c r="Q1288">
        <f>ROUND(E1288/D1288*100,2)</f>
        <v>127.75</v>
      </c>
      <c r="R1288" s="12">
        <f>IFERROR(ROUND(IFERROR(E1288/N1288,""),2),"No pledges")</f>
        <v>38.71</v>
      </c>
      <c r="S1288" t="s">
        <v>8317</v>
      </c>
      <c r="T1288" t="s">
        <v>8318</v>
      </c>
    </row>
    <row r="1289" spans="1:20" ht="15" customHeight="1">
      <c r="A1289">
        <v>1287</v>
      </c>
      <c r="B1289" s="2" t="s">
        <v>1288</v>
      </c>
      <c r="C1289" s="2" t="s">
        <v>5397</v>
      </c>
      <c r="D1289">
        <v>2500</v>
      </c>
      <c r="E1289">
        <v>2751</v>
      </c>
      <c r="F1289" t="s">
        <v>8219</v>
      </c>
      <c r="G1289" t="s">
        <v>8224</v>
      </c>
      <c r="H1289" t="s">
        <v>8246</v>
      </c>
      <c r="I1289">
        <v>1368235344</v>
      </c>
      <c r="J1289" s="7">
        <f t="shared" si="102"/>
        <v>41405.057222222218</v>
      </c>
      <c r="K1289">
        <v>1365643344</v>
      </c>
      <c r="L1289" s="7">
        <f t="shared" si="103"/>
        <v>41375.057222222218</v>
      </c>
      <c r="M1289" t="b">
        <v>0</v>
      </c>
      <c r="N1289">
        <v>66</v>
      </c>
      <c r="O1289" t="b">
        <v>1</v>
      </c>
      <c r="P1289" t="s">
        <v>8265</v>
      </c>
      <c r="Q1289">
        <f>ROUND(E1289/D1289*100,2)</f>
        <v>110.04</v>
      </c>
      <c r="R1289" s="12">
        <f>IFERROR(ROUND(IFERROR(E1289/N1289,""),2),"No pledges")</f>
        <v>41.68</v>
      </c>
      <c r="S1289" t="s">
        <v>8310</v>
      </c>
      <c r="T1289" t="s">
        <v>8311</v>
      </c>
    </row>
    <row r="1290" spans="1:20" ht="15" customHeight="1">
      <c r="A1290">
        <v>1288</v>
      </c>
      <c r="B1290" s="2" t="s">
        <v>1289</v>
      </c>
      <c r="C1290" s="2" t="s">
        <v>5398</v>
      </c>
      <c r="D1290">
        <v>2900</v>
      </c>
      <c r="E1290">
        <v>2954</v>
      </c>
      <c r="F1290" t="s">
        <v>8219</v>
      </c>
      <c r="G1290" t="s">
        <v>8225</v>
      </c>
      <c r="H1290" t="s">
        <v>8247</v>
      </c>
      <c r="I1290">
        <v>1438968146</v>
      </c>
      <c r="J1290" s="7">
        <f t="shared" si="102"/>
        <v>42223.723912037036</v>
      </c>
      <c r="K1290">
        <v>1436376146</v>
      </c>
      <c r="L1290" s="7">
        <f t="shared" si="103"/>
        <v>42193.723912037036</v>
      </c>
      <c r="M1290" t="b">
        <v>0</v>
      </c>
      <c r="N1290">
        <v>66</v>
      </c>
      <c r="O1290" t="b">
        <v>1</v>
      </c>
      <c r="P1290" t="s">
        <v>8271</v>
      </c>
      <c r="Q1290">
        <f>ROUND(E1290/D1290*100,2)</f>
        <v>101.86</v>
      </c>
      <c r="R1290" s="12">
        <f>IFERROR(ROUND(IFERROR(E1290/N1290,""),2),"No pledges")</f>
        <v>44.76</v>
      </c>
      <c r="S1290" t="s">
        <v>8317</v>
      </c>
      <c r="T1290" t="s">
        <v>8318</v>
      </c>
    </row>
    <row r="1291" spans="1:20" ht="15" customHeight="1">
      <c r="A1291">
        <v>1289</v>
      </c>
      <c r="B1291" s="2" t="s">
        <v>1290</v>
      </c>
      <c r="C1291" s="2" t="s">
        <v>5399</v>
      </c>
      <c r="D1291">
        <v>3000</v>
      </c>
      <c r="E1291">
        <v>3160</v>
      </c>
      <c r="F1291" t="s">
        <v>8219</v>
      </c>
      <c r="G1291" t="s">
        <v>8224</v>
      </c>
      <c r="H1291" t="s">
        <v>8246</v>
      </c>
      <c r="I1291">
        <v>1423693903</v>
      </c>
      <c r="J1291" s="7">
        <f t="shared" si="102"/>
        <v>42046.938692129625</v>
      </c>
      <c r="K1291">
        <v>1421101903</v>
      </c>
      <c r="L1291" s="7">
        <f t="shared" si="103"/>
        <v>42016.938692129625</v>
      </c>
      <c r="M1291" t="b">
        <v>0</v>
      </c>
      <c r="N1291">
        <v>66</v>
      </c>
      <c r="O1291" t="b">
        <v>1</v>
      </c>
      <c r="P1291" t="s">
        <v>8271</v>
      </c>
      <c r="Q1291">
        <f>ROUND(E1291/D1291*100,2)</f>
        <v>105.33</v>
      </c>
      <c r="R1291" s="12">
        <f>IFERROR(ROUND(IFERROR(E1291/N1291,""),2),"No pledges")</f>
        <v>47.88</v>
      </c>
      <c r="S1291" t="s">
        <v>8317</v>
      </c>
      <c r="T1291" t="s">
        <v>8318</v>
      </c>
    </row>
    <row r="1292" spans="1:20" ht="15" customHeight="1">
      <c r="A1292">
        <v>1290</v>
      </c>
      <c r="B1292" s="2" t="s">
        <v>1291</v>
      </c>
      <c r="C1292" s="2" t="s">
        <v>5400</v>
      </c>
      <c r="D1292">
        <v>3500</v>
      </c>
      <c r="E1292">
        <v>4170.17</v>
      </c>
      <c r="F1292" t="s">
        <v>8219</v>
      </c>
      <c r="G1292" t="s">
        <v>8224</v>
      </c>
      <c r="H1292" t="s">
        <v>8246</v>
      </c>
      <c r="I1292">
        <v>1291131815</v>
      </c>
      <c r="J1292" s="7">
        <f t="shared" si="102"/>
        <v>40512.655266203699</v>
      </c>
      <c r="K1292">
        <v>1287071015</v>
      </c>
      <c r="L1292" s="7">
        <f t="shared" si="103"/>
        <v>40465.655266203699</v>
      </c>
      <c r="M1292" t="b">
        <v>1</v>
      </c>
      <c r="N1292">
        <v>66</v>
      </c>
      <c r="O1292" t="b">
        <v>1</v>
      </c>
      <c r="P1292" t="s">
        <v>8276</v>
      </c>
      <c r="Q1292">
        <f>ROUND(E1292/D1292*100,2)</f>
        <v>119.15</v>
      </c>
      <c r="R1292" s="12">
        <f>IFERROR(ROUND(IFERROR(E1292/N1292,""),2),"No pledges")</f>
        <v>63.18</v>
      </c>
      <c r="S1292" t="s">
        <v>8325</v>
      </c>
      <c r="T1292" t="s">
        <v>8326</v>
      </c>
    </row>
    <row r="1293" spans="1:20" ht="15" customHeight="1">
      <c r="A1293">
        <v>1291</v>
      </c>
      <c r="B1293" s="2" t="s">
        <v>1292</v>
      </c>
      <c r="C1293" s="2" t="s">
        <v>5401</v>
      </c>
      <c r="D1293">
        <v>3500</v>
      </c>
      <c r="E1293">
        <v>3880</v>
      </c>
      <c r="F1293" t="s">
        <v>8219</v>
      </c>
      <c r="G1293" t="s">
        <v>8224</v>
      </c>
      <c r="H1293" t="s">
        <v>8246</v>
      </c>
      <c r="I1293">
        <v>1476931696</v>
      </c>
      <c r="J1293" s="7">
        <f t="shared" si="102"/>
        <v>42663.116851851853</v>
      </c>
      <c r="K1293">
        <v>1474339696</v>
      </c>
      <c r="L1293" s="7">
        <f t="shared" si="103"/>
        <v>42633.116851851853</v>
      </c>
      <c r="M1293" t="b">
        <v>0</v>
      </c>
      <c r="N1293">
        <v>66</v>
      </c>
      <c r="O1293" t="b">
        <v>1</v>
      </c>
      <c r="P1293" t="s">
        <v>8271</v>
      </c>
      <c r="Q1293">
        <f>ROUND(E1293/D1293*100,2)</f>
        <v>110.86</v>
      </c>
      <c r="R1293" s="12">
        <f>IFERROR(ROUND(IFERROR(E1293/N1293,""),2),"No pledges")</f>
        <v>58.79</v>
      </c>
      <c r="S1293" t="s">
        <v>8317</v>
      </c>
      <c r="T1293" t="s">
        <v>8318</v>
      </c>
    </row>
    <row r="1294" spans="1:20" ht="15" customHeight="1">
      <c r="A1294">
        <v>1292</v>
      </c>
      <c r="B1294" s="2" t="s">
        <v>1293</v>
      </c>
      <c r="C1294" s="2" t="s">
        <v>5402</v>
      </c>
      <c r="D1294">
        <v>4000</v>
      </c>
      <c r="E1294">
        <v>4103</v>
      </c>
      <c r="F1294" t="s">
        <v>8219</v>
      </c>
      <c r="G1294" t="s">
        <v>8224</v>
      </c>
      <c r="H1294" t="s">
        <v>8246</v>
      </c>
      <c r="I1294">
        <v>1374802235</v>
      </c>
      <c r="J1294" s="7">
        <f t="shared" si="102"/>
        <v>41481.062905092593</v>
      </c>
      <c r="K1294">
        <v>1372210235</v>
      </c>
      <c r="L1294" s="7">
        <f t="shared" si="103"/>
        <v>41451.062905092593</v>
      </c>
      <c r="M1294" t="b">
        <v>0</v>
      </c>
      <c r="N1294">
        <v>66</v>
      </c>
      <c r="O1294" t="b">
        <v>1</v>
      </c>
      <c r="P1294" t="s">
        <v>8276</v>
      </c>
      <c r="Q1294">
        <f>ROUND(E1294/D1294*100,2)</f>
        <v>102.58</v>
      </c>
      <c r="R1294" s="12">
        <f>IFERROR(ROUND(IFERROR(E1294/N1294,""),2),"No pledges")</f>
        <v>62.17</v>
      </c>
      <c r="S1294" t="s">
        <v>8325</v>
      </c>
      <c r="T1294" t="s">
        <v>8326</v>
      </c>
    </row>
    <row r="1295" spans="1:20" ht="15" customHeight="1">
      <c r="A1295">
        <v>1293</v>
      </c>
      <c r="B1295" s="2" t="s">
        <v>1294</v>
      </c>
      <c r="C1295" s="2" t="s">
        <v>5403</v>
      </c>
      <c r="D1295">
        <v>2000</v>
      </c>
      <c r="E1295">
        <v>2506</v>
      </c>
      <c r="F1295" t="s">
        <v>8219</v>
      </c>
      <c r="G1295" t="s">
        <v>8224</v>
      </c>
      <c r="H1295" t="s">
        <v>8246</v>
      </c>
      <c r="I1295">
        <v>1362117540</v>
      </c>
      <c r="J1295" s="7">
        <f t="shared" si="102"/>
        <v>41334.249305555553</v>
      </c>
      <c r="K1295">
        <v>1359587137</v>
      </c>
      <c r="L1295" s="7">
        <f t="shared" si="103"/>
        <v>41304.962233796294</v>
      </c>
      <c r="M1295" t="b">
        <v>0</v>
      </c>
      <c r="N1295">
        <v>65</v>
      </c>
      <c r="O1295" t="b">
        <v>1</v>
      </c>
      <c r="P1295" t="s">
        <v>8274</v>
      </c>
      <c r="Q1295">
        <f>ROUND(E1295/D1295*100,2)</f>
        <v>125.3</v>
      </c>
      <c r="R1295" s="12">
        <f>IFERROR(ROUND(IFERROR(E1295/N1295,""),2),"No pledges")</f>
        <v>38.549999999999997</v>
      </c>
      <c r="S1295" t="s">
        <v>8322</v>
      </c>
      <c r="T1295" t="s">
        <v>8323</v>
      </c>
    </row>
    <row r="1296" spans="1:20" ht="15" customHeight="1">
      <c r="A1296">
        <v>1294</v>
      </c>
      <c r="B1296" s="2" t="s">
        <v>1295</v>
      </c>
      <c r="C1296" s="2" t="s">
        <v>5404</v>
      </c>
      <c r="D1296">
        <v>2000</v>
      </c>
      <c r="E1296">
        <v>4372</v>
      </c>
      <c r="F1296" t="s">
        <v>8219</v>
      </c>
      <c r="G1296" t="s">
        <v>8224</v>
      </c>
      <c r="H1296" t="s">
        <v>8246</v>
      </c>
      <c r="I1296">
        <v>1408818683</v>
      </c>
      <c r="J1296" s="7">
        <f t="shared" si="102"/>
        <v>41874.771793981483</v>
      </c>
      <c r="K1296">
        <v>1406226683</v>
      </c>
      <c r="L1296" s="7">
        <f t="shared" si="103"/>
        <v>41844.771793981483</v>
      </c>
      <c r="M1296" t="b">
        <v>0</v>
      </c>
      <c r="N1296">
        <v>65</v>
      </c>
      <c r="O1296" t="b">
        <v>1</v>
      </c>
      <c r="P1296" t="s">
        <v>8295</v>
      </c>
      <c r="Q1296">
        <f>ROUND(E1296/D1296*100,2)</f>
        <v>218.6</v>
      </c>
      <c r="R1296" s="12">
        <f>IFERROR(ROUND(IFERROR(E1296/N1296,""),2),"No pledges")</f>
        <v>67.260000000000005</v>
      </c>
      <c r="S1296" t="s">
        <v>8319</v>
      </c>
      <c r="T1296" t="s">
        <v>8349</v>
      </c>
    </row>
    <row r="1297" spans="1:20" ht="15" customHeight="1">
      <c r="A1297">
        <v>1295</v>
      </c>
      <c r="B1297" s="2" t="s">
        <v>1296</v>
      </c>
      <c r="C1297" s="2" t="s">
        <v>5405</v>
      </c>
      <c r="D1297">
        <v>3000</v>
      </c>
      <c r="E1297">
        <v>5323.01</v>
      </c>
      <c r="F1297" t="s">
        <v>8219</v>
      </c>
      <c r="G1297" t="s">
        <v>8224</v>
      </c>
      <c r="H1297" t="s">
        <v>8246</v>
      </c>
      <c r="I1297">
        <v>1272480540</v>
      </c>
      <c r="J1297" s="7">
        <f t="shared" si="102"/>
        <v>40296.78402777778</v>
      </c>
      <c r="K1297">
        <v>1267220191</v>
      </c>
      <c r="L1297" s="7">
        <f t="shared" si="103"/>
        <v>40235.900358796294</v>
      </c>
      <c r="M1297" t="b">
        <v>1</v>
      </c>
      <c r="N1297">
        <v>65</v>
      </c>
      <c r="O1297" t="b">
        <v>1</v>
      </c>
      <c r="P1297" t="s">
        <v>8269</v>
      </c>
      <c r="Q1297">
        <f>ROUND(E1297/D1297*100,2)</f>
        <v>177.43</v>
      </c>
      <c r="R1297" s="12">
        <f>IFERROR(ROUND(IFERROR(E1297/N1297,""),2),"No pledges")</f>
        <v>81.89</v>
      </c>
      <c r="S1297" t="s">
        <v>8310</v>
      </c>
      <c r="T1297" t="s">
        <v>8315</v>
      </c>
    </row>
    <row r="1298" spans="1:20" ht="15" customHeight="1">
      <c r="A1298">
        <v>1296</v>
      </c>
      <c r="B1298" s="2" t="s">
        <v>1297</v>
      </c>
      <c r="C1298" s="2" t="s">
        <v>5406</v>
      </c>
      <c r="D1298">
        <v>3000</v>
      </c>
      <c r="E1298">
        <v>3201</v>
      </c>
      <c r="F1298" t="s">
        <v>8219</v>
      </c>
      <c r="G1298" t="s">
        <v>8224</v>
      </c>
      <c r="H1298" t="s">
        <v>8246</v>
      </c>
      <c r="I1298">
        <v>1321459908</v>
      </c>
      <c r="J1298" s="7">
        <f t="shared" si="102"/>
        <v>40863.674861111111</v>
      </c>
      <c r="K1298">
        <v>1318864308</v>
      </c>
      <c r="L1298" s="7">
        <f t="shared" si="103"/>
        <v>40833.633194444446</v>
      </c>
      <c r="M1298" t="b">
        <v>0</v>
      </c>
      <c r="N1298">
        <v>65</v>
      </c>
      <c r="O1298" t="b">
        <v>1</v>
      </c>
      <c r="P1298" t="s">
        <v>8279</v>
      </c>
      <c r="Q1298">
        <f>ROUND(E1298/D1298*100,2)</f>
        <v>106.7</v>
      </c>
      <c r="R1298" s="12">
        <f>IFERROR(ROUND(IFERROR(E1298/N1298,""),2),"No pledges")</f>
        <v>49.25</v>
      </c>
      <c r="S1298" t="s">
        <v>8325</v>
      </c>
      <c r="T1298" t="s">
        <v>8329</v>
      </c>
    </row>
    <row r="1299" spans="1:20" ht="15" customHeight="1">
      <c r="A1299">
        <v>1297</v>
      </c>
      <c r="B1299" s="2" t="s">
        <v>1298</v>
      </c>
      <c r="C1299" s="2" t="s">
        <v>5407</v>
      </c>
      <c r="D1299">
        <v>3000</v>
      </c>
      <c r="E1299">
        <v>4580</v>
      </c>
      <c r="F1299" t="s">
        <v>8219</v>
      </c>
      <c r="G1299" t="s">
        <v>8225</v>
      </c>
      <c r="H1299" t="s">
        <v>8247</v>
      </c>
      <c r="I1299">
        <v>1427414400</v>
      </c>
      <c r="J1299" s="7">
        <f t="shared" si="102"/>
        <v>42090</v>
      </c>
      <c r="K1299">
        <v>1422656201</v>
      </c>
      <c r="L1299" s="7">
        <f t="shared" si="103"/>
        <v>42034.928252314814</v>
      </c>
      <c r="M1299" t="b">
        <v>0</v>
      </c>
      <c r="N1299">
        <v>65</v>
      </c>
      <c r="O1299" t="b">
        <v>1</v>
      </c>
      <c r="P1299" t="s">
        <v>8271</v>
      </c>
      <c r="Q1299">
        <f>ROUND(E1299/D1299*100,2)</f>
        <v>152.66999999999999</v>
      </c>
      <c r="R1299" s="12">
        <f>IFERROR(ROUND(IFERROR(E1299/N1299,""),2),"No pledges")</f>
        <v>70.459999999999994</v>
      </c>
      <c r="S1299" t="s">
        <v>8317</v>
      </c>
      <c r="T1299" t="s">
        <v>8318</v>
      </c>
    </row>
    <row r="1300" spans="1:20" ht="15" customHeight="1">
      <c r="A1300">
        <v>1298</v>
      </c>
      <c r="B1300" s="2" t="s">
        <v>1299</v>
      </c>
      <c r="C1300" s="2" t="s">
        <v>5408</v>
      </c>
      <c r="D1300">
        <v>3500</v>
      </c>
      <c r="E1300">
        <v>3910</v>
      </c>
      <c r="F1300" t="s">
        <v>8219</v>
      </c>
      <c r="G1300" t="s">
        <v>8224</v>
      </c>
      <c r="H1300" t="s">
        <v>8246</v>
      </c>
      <c r="I1300">
        <v>1380949200</v>
      </c>
      <c r="J1300" s="7">
        <f t="shared" si="102"/>
        <v>41552.208333333336</v>
      </c>
      <c r="K1300">
        <v>1378586179</v>
      </c>
      <c r="L1300" s="7">
        <f t="shared" si="103"/>
        <v>41524.858553240738</v>
      </c>
      <c r="M1300" t="b">
        <v>0</v>
      </c>
      <c r="N1300">
        <v>65</v>
      </c>
      <c r="O1300" t="b">
        <v>1</v>
      </c>
      <c r="P1300" t="s">
        <v>8300</v>
      </c>
      <c r="Q1300">
        <f>ROUND(E1300/D1300*100,2)</f>
        <v>111.71</v>
      </c>
      <c r="R1300" s="12">
        <f>IFERROR(ROUND(IFERROR(E1300/N1300,""),2),"No pledges")</f>
        <v>60.15</v>
      </c>
      <c r="S1300" t="s">
        <v>8325</v>
      </c>
      <c r="T1300" t="s">
        <v>8354</v>
      </c>
    </row>
    <row r="1301" spans="1:20" ht="15" customHeight="1">
      <c r="A1301">
        <v>1299</v>
      </c>
      <c r="B1301" s="2" t="s">
        <v>1300</v>
      </c>
      <c r="C1301" s="2" t="s">
        <v>5409</v>
      </c>
      <c r="D1301">
        <v>4000</v>
      </c>
      <c r="E1301">
        <v>4443</v>
      </c>
      <c r="F1301" t="s">
        <v>8219</v>
      </c>
      <c r="G1301" t="s">
        <v>8224</v>
      </c>
      <c r="H1301" t="s">
        <v>8246</v>
      </c>
      <c r="I1301">
        <v>1416589200</v>
      </c>
      <c r="J1301" s="7">
        <f t="shared" si="102"/>
        <v>41964.708333333328</v>
      </c>
      <c r="K1301">
        <v>1414605776</v>
      </c>
      <c r="L1301" s="7">
        <f t="shared" si="103"/>
        <v>41941.75203703704</v>
      </c>
      <c r="M1301" t="b">
        <v>0</v>
      </c>
      <c r="N1301">
        <v>65</v>
      </c>
      <c r="O1301" t="b">
        <v>1</v>
      </c>
      <c r="P1301" t="s">
        <v>8271</v>
      </c>
      <c r="Q1301">
        <f>ROUND(E1301/D1301*100,2)</f>
        <v>111.08</v>
      </c>
      <c r="R1301" s="12">
        <f>IFERROR(ROUND(IFERROR(E1301/N1301,""),2),"No pledges")</f>
        <v>68.349999999999994</v>
      </c>
      <c r="S1301" t="s">
        <v>8317</v>
      </c>
      <c r="T1301" t="s">
        <v>8318</v>
      </c>
    </row>
    <row r="1302" spans="1:20" ht="15" customHeight="1">
      <c r="A1302">
        <v>1300</v>
      </c>
      <c r="B1302" s="2" t="s">
        <v>1301</v>
      </c>
      <c r="C1302" s="2" t="s">
        <v>5410</v>
      </c>
      <c r="D1302">
        <v>4400</v>
      </c>
      <c r="E1302">
        <v>4826</v>
      </c>
      <c r="F1302" t="s">
        <v>8219</v>
      </c>
      <c r="G1302" t="s">
        <v>8224</v>
      </c>
      <c r="H1302" t="s">
        <v>8246</v>
      </c>
      <c r="I1302">
        <v>1467752334</v>
      </c>
      <c r="J1302" s="7">
        <f t="shared" si="102"/>
        <v>42556.874236111107</v>
      </c>
      <c r="K1302">
        <v>1465160334</v>
      </c>
      <c r="L1302" s="7">
        <f t="shared" si="103"/>
        <v>42526.874236111107</v>
      </c>
      <c r="M1302" t="b">
        <v>0</v>
      </c>
      <c r="N1302">
        <v>65</v>
      </c>
      <c r="O1302" t="b">
        <v>1</v>
      </c>
      <c r="P1302" t="s">
        <v>8276</v>
      </c>
      <c r="Q1302">
        <f>ROUND(E1302/D1302*100,2)</f>
        <v>109.68</v>
      </c>
      <c r="R1302" s="12">
        <f>IFERROR(ROUND(IFERROR(E1302/N1302,""),2),"No pledges")</f>
        <v>74.25</v>
      </c>
      <c r="S1302" t="s">
        <v>8325</v>
      </c>
      <c r="T1302" t="s">
        <v>8326</v>
      </c>
    </row>
    <row r="1303" spans="1:20" ht="15" customHeight="1">
      <c r="A1303">
        <v>1301</v>
      </c>
      <c r="B1303" s="2" t="s">
        <v>1302</v>
      </c>
      <c r="C1303" s="2" t="s">
        <v>5411</v>
      </c>
      <c r="D1303">
        <v>1200</v>
      </c>
      <c r="E1303">
        <v>1563</v>
      </c>
      <c r="F1303" t="s">
        <v>8219</v>
      </c>
      <c r="G1303" t="s">
        <v>8225</v>
      </c>
      <c r="H1303" t="s">
        <v>8247</v>
      </c>
      <c r="I1303">
        <v>1465672979</v>
      </c>
      <c r="J1303" s="7">
        <f t="shared" si="102"/>
        <v>42532.807627314818</v>
      </c>
      <c r="K1303">
        <v>1463080979</v>
      </c>
      <c r="L1303" s="7">
        <f t="shared" si="103"/>
        <v>42502.807627314818</v>
      </c>
      <c r="M1303" t="b">
        <v>0</v>
      </c>
      <c r="N1303">
        <v>64</v>
      </c>
      <c r="O1303" t="b">
        <v>1</v>
      </c>
      <c r="P1303" t="s">
        <v>8274</v>
      </c>
      <c r="Q1303">
        <f>ROUND(E1303/D1303*100,2)</f>
        <v>130.25</v>
      </c>
      <c r="R1303" s="12">
        <f>IFERROR(ROUND(IFERROR(E1303/N1303,""),2),"No pledges")</f>
        <v>24.42</v>
      </c>
      <c r="S1303" t="s">
        <v>8322</v>
      </c>
      <c r="T1303" t="s">
        <v>8323</v>
      </c>
    </row>
    <row r="1304" spans="1:20" ht="15" customHeight="1">
      <c r="A1304">
        <v>1302</v>
      </c>
      <c r="B1304" s="2" t="s">
        <v>1303</v>
      </c>
      <c r="C1304" s="2" t="s">
        <v>5412</v>
      </c>
      <c r="D1304">
        <v>1500</v>
      </c>
      <c r="E1304">
        <v>1616</v>
      </c>
      <c r="F1304" t="s">
        <v>8219</v>
      </c>
      <c r="G1304" t="s">
        <v>8225</v>
      </c>
      <c r="H1304" t="s">
        <v>8247</v>
      </c>
      <c r="I1304">
        <v>1431164115</v>
      </c>
      <c r="J1304" s="7">
        <f t="shared" si="102"/>
        <v>42133.399479166663</v>
      </c>
      <c r="K1304">
        <v>1428572115</v>
      </c>
      <c r="L1304" s="7">
        <f t="shared" si="103"/>
        <v>42103.399479166663</v>
      </c>
      <c r="M1304" t="b">
        <v>0</v>
      </c>
      <c r="N1304">
        <v>64</v>
      </c>
      <c r="O1304" t="b">
        <v>1</v>
      </c>
      <c r="P1304" t="s">
        <v>8271</v>
      </c>
      <c r="Q1304">
        <f>ROUND(E1304/D1304*100,2)</f>
        <v>107.73</v>
      </c>
      <c r="R1304" s="12">
        <f>IFERROR(ROUND(IFERROR(E1304/N1304,""),2),"No pledges")</f>
        <v>25.25</v>
      </c>
      <c r="S1304" t="s">
        <v>8317</v>
      </c>
      <c r="T1304" t="s">
        <v>8318</v>
      </c>
    </row>
    <row r="1305" spans="1:20" ht="15" customHeight="1">
      <c r="A1305">
        <v>1303</v>
      </c>
      <c r="B1305" s="2" t="s">
        <v>1304</v>
      </c>
      <c r="C1305" s="2" t="s">
        <v>5413</v>
      </c>
      <c r="D1305">
        <v>2000</v>
      </c>
      <c r="E1305">
        <v>2270.37</v>
      </c>
      <c r="F1305" t="s">
        <v>8219</v>
      </c>
      <c r="G1305" t="s">
        <v>8224</v>
      </c>
      <c r="H1305" t="s">
        <v>8246</v>
      </c>
      <c r="I1305">
        <v>1388206740</v>
      </c>
      <c r="J1305" s="7">
        <f t="shared" si="102"/>
        <v>41636.207638888889</v>
      </c>
      <c r="K1305">
        <v>1386194013</v>
      </c>
      <c r="L1305" s="7">
        <f t="shared" si="103"/>
        <v>41612.912187499998</v>
      </c>
      <c r="M1305" t="b">
        <v>0</v>
      </c>
      <c r="N1305">
        <v>64</v>
      </c>
      <c r="O1305" t="b">
        <v>1</v>
      </c>
      <c r="P1305" t="s">
        <v>8266</v>
      </c>
      <c r="Q1305">
        <f>ROUND(E1305/D1305*100,2)</f>
        <v>113.52</v>
      </c>
      <c r="R1305" s="12">
        <f>IFERROR(ROUND(IFERROR(E1305/N1305,""),2),"No pledges")</f>
        <v>35.47</v>
      </c>
      <c r="S1305" t="s">
        <v>8310</v>
      </c>
      <c r="T1305" t="s">
        <v>8312</v>
      </c>
    </row>
    <row r="1306" spans="1:20" ht="45" hidden="1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7">
        <f>(((K1306/60)/60)/24)+DATE(1970,1,1)</f>
        <v>42747.194502314815</v>
      </c>
      <c r="K1306">
        <v>1484196005</v>
      </c>
      <c r="L1306" s="7">
        <f>(((I1306/60)/60)/24)+DATE(1970,1,1)</f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>
        <f>ROUND(E1306/D1306*100,2)</f>
        <v>39.630000000000003</v>
      </c>
      <c r="R1306" s="12">
        <f>IFERROR(ROUND(IFERROR(E1306/N1306,""),2),"No pledges")</f>
        <v>152.41</v>
      </c>
      <c r="S1306" t="s">
        <v>8319</v>
      </c>
      <c r="T1306" t="s">
        <v>8321</v>
      </c>
    </row>
    <row r="1307" spans="1:20" ht="60" hidden="1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7">
        <f>(((K1307/60)/60)/24)+DATE(1970,1,1)</f>
        <v>42543.665601851855</v>
      </c>
      <c r="K1307">
        <v>1466611108</v>
      </c>
      <c r="L1307" s="7">
        <f>(((I1307/60)/60)/24)+DATE(1970,1,1)</f>
        <v>42572.729166666672</v>
      </c>
      <c r="M1307" t="b">
        <v>0</v>
      </c>
      <c r="N1307">
        <v>86</v>
      </c>
      <c r="O1307" t="b">
        <v>0</v>
      </c>
      <c r="P1307" t="s">
        <v>8273</v>
      </c>
      <c r="Q1307">
        <f>ROUND(E1307/D1307*100,2)</f>
        <v>25.98</v>
      </c>
      <c r="R1307" s="12">
        <f>IFERROR(ROUND(IFERROR(E1307/N1307,""),2),"No pledges")</f>
        <v>90.62</v>
      </c>
      <c r="S1307" t="s">
        <v>8319</v>
      </c>
      <c r="T1307" t="s">
        <v>8321</v>
      </c>
    </row>
    <row r="1308" spans="1:20" ht="60" hidden="1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7">
        <f>(((K1308/60)/60)/24)+DATE(1970,1,1)</f>
        <v>41947.457569444443</v>
      </c>
      <c r="K1308">
        <v>1415098734</v>
      </c>
      <c r="L1308" s="7">
        <f>(((I1308/60)/60)/24)+DATE(1970,1,1)</f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>
        <f>ROUND(E1308/D1308*100,2)</f>
        <v>65.25</v>
      </c>
      <c r="R1308" s="12">
        <f>IFERROR(ROUND(IFERROR(E1308/N1308,""),2),"No pledges")</f>
        <v>201.6</v>
      </c>
      <c r="S1308" t="s">
        <v>8319</v>
      </c>
      <c r="T1308" t="s">
        <v>8321</v>
      </c>
    </row>
    <row r="1309" spans="1:20" ht="30" hidden="1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7">
        <f>(((K1309/60)/60)/24)+DATE(1970,1,1)</f>
        <v>42387.503229166665</v>
      </c>
      <c r="K1309">
        <v>1453118679</v>
      </c>
      <c r="L1309" s="7">
        <f>(((I1309/60)/60)/24)+DATE(1970,1,1)</f>
        <v>42417.503229166665</v>
      </c>
      <c r="M1309" t="b">
        <v>0</v>
      </c>
      <c r="N1309">
        <v>45</v>
      </c>
      <c r="O1309" t="b">
        <v>0</v>
      </c>
      <c r="P1309" t="s">
        <v>8273</v>
      </c>
      <c r="Q1309">
        <f>ROUND(E1309/D1309*100,2)</f>
        <v>11.51</v>
      </c>
      <c r="R1309" s="12">
        <f>IFERROR(ROUND(IFERROR(E1309/N1309,""),2),"No pledges")</f>
        <v>127.93</v>
      </c>
      <c r="S1309" t="s">
        <v>8319</v>
      </c>
      <c r="T1309" t="s">
        <v>8321</v>
      </c>
    </row>
    <row r="1310" spans="1:20" ht="30" hidden="1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7">
        <f>(((K1310/60)/60)/24)+DATE(1970,1,1)</f>
        <v>42611.613564814819</v>
      </c>
      <c r="K1310">
        <v>1472481812</v>
      </c>
      <c r="L1310" s="7">
        <f>(((I1310/60)/60)/24)+DATE(1970,1,1)</f>
        <v>42651.613564814819</v>
      </c>
      <c r="M1310" t="b">
        <v>0</v>
      </c>
      <c r="N1310">
        <v>38</v>
      </c>
      <c r="O1310" t="b">
        <v>0</v>
      </c>
      <c r="P1310" t="s">
        <v>8273</v>
      </c>
      <c r="Q1310">
        <f>ROUND(E1310/D1310*100,2)</f>
        <v>11.36</v>
      </c>
      <c r="R1310" s="12">
        <f>IFERROR(ROUND(IFERROR(E1310/N1310,""),2),"No pledges")</f>
        <v>29.89</v>
      </c>
      <c r="S1310" t="s">
        <v>8319</v>
      </c>
      <c r="T1310" t="s">
        <v>8321</v>
      </c>
    </row>
    <row r="1311" spans="1:20" ht="45" hidden="1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7">
        <f>(((K1311/60)/60)/24)+DATE(1970,1,1)</f>
        <v>42257.882731481484</v>
      </c>
      <c r="K1311">
        <v>1441919468</v>
      </c>
      <c r="L1311" s="7">
        <f>(((I1311/60)/60)/24)+DATE(1970,1,1)</f>
        <v>42292.882731481484</v>
      </c>
      <c r="M1311" t="b">
        <v>0</v>
      </c>
      <c r="N1311">
        <v>35</v>
      </c>
      <c r="O1311" t="b">
        <v>0</v>
      </c>
      <c r="P1311" t="s">
        <v>8273</v>
      </c>
      <c r="Q1311">
        <f>ROUND(E1311/D1311*100,2)</f>
        <v>111.99</v>
      </c>
      <c r="R1311" s="12">
        <f>IFERROR(ROUND(IFERROR(E1311/N1311,""),2),"No pledges")</f>
        <v>367.97</v>
      </c>
      <c r="S1311" t="s">
        <v>8319</v>
      </c>
      <c r="T1311" t="s">
        <v>8321</v>
      </c>
    </row>
    <row r="1312" spans="1:20" ht="45" hidden="1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7">
        <f>(((K1312/60)/60)/24)+DATE(1970,1,1)</f>
        <v>42556.667245370365</v>
      </c>
      <c r="K1312">
        <v>1467734450</v>
      </c>
      <c r="L1312" s="7">
        <f>(((I1312/60)/60)/24)+DATE(1970,1,1)</f>
        <v>42601.667245370365</v>
      </c>
      <c r="M1312" t="b">
        <v>0</v>
      </c>
      <c r="N1312">
        <v>24</v>
      </c>
      <c r="O1312" t="b">
        <v>0</v>
      </c>
      <c r="P1312" t="s">
        <v>8273</v>
      </c>
      <c r="Q1312">
        <f>ROUND(E1312/D1312*100,2)</f>
        <v>15.5</v>
      </c>
      <c r="R1312" s="12">
        <f>IFERROR(ROUND(IFERROR(E1312/N1312,""),2),"No pledges")</f>
        <v>129.16999999999999</v>
      </c>
      <c r="S1312" t="s">
        <v>8319</v>
      </c>
      <c r="T1312" t="s">
        <v>8321</v>
      </c>
    </row>
    <row r="1313" spans="1:20" ht="60" hidden="1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7">
        <f>(((K1313/60)/60)/24)+DATE(1970,1,1)</f>
        <v>42669.802303240736</v>
      </c>
      <c r="K1313">
        <v>1477509319</v>
      </c>
      <c r="L1313" s="7">
        <f>(((I1313/60)/60)/24)+DATE(1970,1,1)</f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>
        <f>ROUND(E1313/D1313*100,2)</f>
        <v>32.03</v>
      </c>
      <c r="R1313" s="12">
        <f>IFERROR(ROUND(IFERROR(E1313/N1313,""),2),"No pledges")</f>
        <v>800.7</v>
      </c>
      <c r="S1313" t="s">
        <v>8319</v>
      </c>
      <c r="T1313" t="s">
        <v>8321</v>
      </c>
    </row>
    <row r="1314" spans="1:20" ht="15" customHeight="1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7">
        <f>(((I1314/60)/60)/24)+DATE(1970,1,1)</f>
        <v>42112.702800925923</v>
      </c>
      <c r="K1314">
        <v>1426783922</v>
      </c>
      <c r="L1314" s="7">
        <f>(((K1314/60)/60)/24)+DATE(1970,1,1)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>ROUND(E1314/D1314*100,2)</f>
        <v>0.61</v>
      </c>
      <c r="R1314" s="12">
        <f>IFERROR(ROUND(IFERROR(E1314/N1314,""),2),"No pledges")</f>
        <v>28</v>
      </c>
      <c r="S1314" t="s">
        <v>8319</v>
      </c>
      <c r="T1314" t="s">
        <v>8321</v>
      </c>
    </row>
    <row r="1315" spans="1:20" ht="60" hidden="1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7">
        <f>(((K1315/60)/60)/24)+DATE(1970,1,1)</f>
        <v>42402.709652777776</v>
      </c>
      <c r="K1315">
        <v>1454432514</v>
      </c>
      <c r="L1315" s="7">
        <f>(((I1315/60)/60)/24)+DATE(1970,1,1)</f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>
        <f>ROUND(E1315/D1315*100,2)</f>
        <v>31.12</v>
      </c>
      <c r="R1315" s="12">
        <f>IFERROR(ROUND(IFERROR(E1315/N1315,""),2),"No pledges")</f>
        <v>102.02</v>
      </c>
      <c r="S1315" t="s">
        <v>8319</v>
      </c>
      <c r="T1315" t="s">
        <v>8321</v>
      </c>
    </row>
    <row r="1316" spans="1:20" ht="60" hidden="1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7">
        <f>(((K1316/60)/60)/24)+DATE(1970,1,1)</f>
        <v>42604.669675925921</v>
      </c>
      <c r="K1316">
        <v>1471881860</v>
      </c>
      <c r="L1316" s="7">
        <f>(((I1316/60)/60)/24)+DATE(1970,1,1)</f>
        <v>42664.669675925921</v>
      </c>
      <c r="M1316" t="b">
        <v>0</v>
      </c>
      <c r="N1316">
        <v>11</v>
      </c>
      <c r="O1316" t="b">
        <v>0</v>
      </c>
      <c r="P1316" t="s">
        <v>8273</v>
      </c>
      <c r="Q1316">
        <f>ROUND(E1316/D1316*100,2)</f>
        <v>1.1299999999999999</v>
      </c>
      <c r="R1316" s="12">
        <f>IFERROR(ROUND(IFERROR(E1316/N1316,""),2),"No pledges")</f>
        <v>184.36</v>
      </c>
      <c r="S1316" t="s">
        <v>8319</v>
      </c>
      <c r="T1316" t="s">
        <v>8321</v>
      </c>
    </row>
    <row r="1317" spans="1:20" ht="30" hidden="1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7">
        <f>(((K1317/60)/60)/24)+DATE(1970,1,1)</f>
        <v>42278.498240740737</v>
      </c>
      <c r="K1317">
        <v>1443700648</v>
      </c>
      <c r="L1317" s="7">
        <f>(((I1317/60)/60)/24)+DATE(1970,1,1)</f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>
        <f>ROUND(E1317/D1317*100,2)</f>
        <v>40.4</v>
      </c>
      <c r="R1317" s="12">
        <f>IFERROR(ROUND(IFERROR(E1317/N1317,""),2),"No pledges")</f>
        <v>162.91999999999999</v>
      </c>
      <c r="S1317" t="s">
        <v>8319</v>
      </c>
      <c r="T1317" t="s">
        <v>8321</v>
      </c>
    </row>
    <row r="1318" spans="1:20" ht="45" hidden="1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7">
        <f>(((K1318/60)/60)/24)+DATE(1970,1,1)</f>
        <v>42393.961909722217</v>
      </c>
      <c r="K1318">
        <v>1453676709</v>
      </c>
      <c r="L1318" s="7">
        <f>(((I1318/60)/60)/24)+DATE(1970,1,1)</f>
        <v>42428.961909722217</v>
      </c>
      <c r="M1318" t="b">
        <v>0</v>
      </c>
      <c r="N1318">
        <v>1</v>
      </c>
      <c r="O1318" t="b">
        <v>0</v>
      </c>
      <c r="P1318" t="s">
        <v>8273</v>
      </c>
      <c r="Q1318">
        <f>ROUND(E1318/D1318*100,2)</f>
        <v>0</v>
      </c>
      <c r="R1318" s="12">
        <f>IFERROR(ROUND(IFERROR(E1318/N1318,""),2),"No pledges")</f>
        <v>1</v>
      </c>
      <c r="S1318" t="s">
        <v>8319</v>
      </c>
      <c r="T1318" t="s">
        <v>8321</v>
      </c>
    </row>
    <row r="1319" spans="1:20" ht="60" hidden="1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7">
        <f>(((K1319/60)/60)/24)+DATE(1970,1,1)</f>
        <v>42520.235486111109</v>
      </c>
      <c r="K1319">
        <v>1464586746</v>
      </c>
      <c r="L1319" s="7">
        <f>(((I1319/60)/60)/24)+DATE(1970,1,1)</f>
        <v>42572.583333333328</v>
      </c>
      <c r="M1319" t="b">
        <v>0</v>
      </c>
      <c r="N1319">
        <v>19</v>
      </c>
      <c r="O1319" t="b">
        <v>0</v>
      </c>
      <c r="P1319" t="s">
        <v>8273</v>
      </c>
      <c r="Q1319">
        <f>ROUND(E1319/D1319*100,2)</f>
        <v>5.73</v>
      </c>
      <c r="R1319" s="12">
        <f>IFERROR(ROUND(IFERROR(E1319/N1319,""),2),"No pledges")</f>
        <v>603.53</v>
      </c>
      <c r="S1319" t="s">
        <v>8319</v>
      </c>
      <c r="T1319" t="s">
        <v>8321</v>
      </c>
    </row>
    <row r="1320" spans="1:20" ht="45" hidden="1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7">
        <f>(((K1320/60)/60)/24)+DATE(1970,1,1)</f>
        <v>41985.043657407412</v>
      </c>
      <c r="K1320">
        <v>1418346172</v>
      </c>
      <c r="L1320" s="7">
        <f>(((I1320/60)/60)/24)+DATE(1970,1,1)</f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>
        <f>ROUND(E1320/D1320*100,2)</f>
        <v>15.33</v>
      </c>
      <c r="R1320" s="12">
        <f>IFERROR(ROUND(IFERROR(E1320/N1320,""),2),"No pledges")</f>
        <v>45.41</v>
      </c>
      <c r="S1320" t="s">
        <v>8319</v>
      </c>
      <c r="T1320" t="s">
        <v>8321</v>
      </c>
    </row>
    <row r="1321" spans="1:20" ht="60" hidden="1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7">
        <f>(((K1321/60)/60)/24)+DATE(1970,1,1)</f>
        <v>41816.812094907407</v>
      </c>
      <c r="K1321">
        <v>1403810965</v>
      </c>
      <c r="L1321" s="7">
        <f>(((I1321/60)/60)/24)+DATE(1970,1,1)</f>
        <v>41831.666666666664</v>
      </c>
      <c r="M1321" t="b">
        <v>0</v>
      </c>
      <c r="N1321">
        <v>9</v>
      </c>
      <c r="O1321" t="b">
        <v>0</v>
      </c>
      <c r="P1321" t="s">
        <v>8273</v>
      </c>
      <c r="Q1321">
        <f>ROUND(E1321/D1321*100,2)</f>
        <v>15.1</v>
      </c>
      <c r="R1321" s="12">
        <f>IFERROR(ROUND(IFERROR(E1321/N1321,""),2),"No pledges")</f>
        <v>97.33</v>
      </c>
      <c r="S1321" t="s">
        <v>8319</v>
      </c>
      <c r="T1321" t="s">
        <v>8321</v>
      </c>
    </row>
    <row r="1322" spans="1:20" ht="60" hidden="1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7">
        <f>(((K1322/60)/60)/24)+DATE(1970,1,1)</f>
        <v>42705.690347222218</v>
      </c>
      <c r="K1322">
        <v>1480610046</v>
      </c>
      <c r="L1322" s="7">
        <f>(((I1322/60)/60)/24)+DATE(1970,1,1)</f>
        <v>42734.958333333328</v>
      </c>
      <c r="M1322" t="b">
        <v>0</v>
      </c>
      <c r="N1322">
        <v>3</v>
      </c>
      <c r="O1322" t="b">
        <v>0</v>
      </c>
      <c r="P1322" t="s">
        <v>8273</v>
      </c>
      <c r="Q1322">
        <f>ROUND(E1322/D1322*100,2)</f>
        <v>0.5</v>
      </c>
      <c r="R1322" s="12">
        <f>IFERROR(ROUND(IFERROR(E1322/N1322,""),2),"No pledges")</f>
        <v>167.67</v>
      </c>
      <c r="S1322" t="s">
        <v>8319</v>
      </c>
      <c r="T1322" t="s">
        <v>8321</v>
      </c>
    </row>
    <row r="1323" spans="1:20" ht="60" hidden="1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7">
        <f>(((K1323/60)/60)/24)+DATE(1970,1,1)</f>
        <v>42697.74927083333</v>
      </c>
      <c r="K1323">
        <v>1479923937</v>
      </c>
      <c r="L1323" s="7">
        <f>(((I1323/60)/60)/24)+DATE(1970,1,1)</f>
        <v>42727.74927083333</v>
      </c>
      <c r="M1323" t="b">
        <v>0</v>
      </c>
      <c r="N1323">
        <v>7</v>
      </c>
      <c r="O1323" t="b">
        <v>0</v>
      </c>
      <c r="P1323" t="s">
        <v>8273</v>
      </c>
      <c r="Q1323">
        <f>ROUND(E1323/D1323*100,2)</f>
        <v>1.3</v>
      </c>
      <c r="R1323" s="12">
        <f>IFERROR(ROUND(IFERROR(E1323/N1323,""),2),"No pledges")</f>
        <v>859.86</v>
      </c>
      <c r="S1323" t="s">
        <v>8319</v>
      </c>
      <c r="T1323" t="s">
        <v>8321</v>
      </c>
    </row>
    <row r="1324" spans="1:20" ht="60" hidden="1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7">
        <f>(((K1324/60)/60)/24)+DATE(1970,1,1)</f>
        <v>42115.656539351854</v>
      </c>
      <c r="K1324">
        <v>1429631125</v>
      </c>
      <c r="L1324" s="7">
        <f>(((I1324/60)/60)/24)+DATE(1970,1,1)</f>
        <v>42145.656539351854</v>
      </c>
      <c r="M1324" t="b">
        <v>0</v>
      </c>
      <c r="N1324">
        <v>4</v>
      </c>
      <c r="O1324" t="b">
        <v>0</v>
      </c>
      <c r="P1324" t="s">
        <v>8273</v>
      </c>
      <c r="Q1324">
        <f>ROUND(E1324/D1324*100,2)</f>
        <v>0.3</v>
      </c>
      <c r="R1324" s="12">
        <f>IFERROR(ROUND(IFERROR(E1324/N1324,""),2),"No pledges")</f>
        <v>26.5</v>
      </c>
      <c r="S1324" t="s">
        <v>8319</v>
      </c>
      <c r="T1324" t="s">
        <v>8321</v>
      </c>
    </row>
    <row r="1325" spans="1:20" ht="60" hidden="1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7">
        <f>(((K1325/60)/60)/24)+DATE(1970,1,1)</f>
        <v>42451.698449074072</v>
      </c>
      <c r="K1325">
        <v>1458665146</v>
      </c>
      <c r="L1325" s="7">
        <f>(((I1325/60)/60)/24)+DATE(1970,1,1)</f>
        <v>42486.288194444445</v>
      </c>
      <c r="M1325" t="b">
        <v>0</v>
      </c>
      <c r="N1325">
        <v>44</v>
      </c>
      <c r="O1325" t="b">
        <v>0</v>
      </c>
      <c r="P1325" t="s">
        <v>8273</v>
      </c>
      <c r="Q1325">
        <f>ROUND(E1325/D1325*100,2)</f>
        <v>8.8800000000000008</v>
      </c>
      <c r="R1325" s="12">
        <f>IFERROR(ROUND(IFERROR(E1325/N1325,""),2),"No pledges")</f>
        <v>30.27</v>
      </c>
      <c r="S1325" t="s">
        <v>8319</v>
      </c>
      <c r="T1325" t="s">
        <v>8321</v>
      </c>
    </row>
    <row r="1326" spans="1:20" ht="60" hidden="1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7">
        <f>(((K1326/60)/60)/24)+DATE(1970,1,1)</f>
        <v>42626.633703703701</v>
      </c>
      <c r="K1326">
        <v>1473779552</v>
      </c>
      <c r="L1326" s="7">
        <f>(((I1326/60)/60)/24)+DATE(1970,1,1)</f>
        <v>42656.633703703701</v>
      </c>
      <c r="M1326" t="b">
        <v>0</v>
      </c>
      <c r="N1326">
        <v>90</v>
      </c>
      <c r="O1326" t="b">
        <v>0</v>
      </c>
      <c r="P1326" t="s">
        <v>8273</v>
      </c>
      <c r="Q1326">
        <f>ROUND(E1326/D1326*100,2)</f>
        <v>9.84</v>
      </c>
      <c r="R1326" s="12">
        <f>IFERROR(ROUND(IFERROR(E1326/N1326,""),2),"No pledges")</f>
        <v>54.67</v>
      </c>
      <c r="S1326" t="s">
        <v>8319</v>
      </c>
      <c r="T1326" t="s">
        <v>8321</v>
      </c>
    </row>
    <row r="1327" spans="1:20" ht="60" hidden="1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7">
        <f>(((K1327/60)/60)/24)+DATE(1970,1,1)</f>
        <v>42704.086053240739</v>
      </c>
      <c r="K1327">
        <v>1480471435</v>
      </c>
      <c r="L1327" s="7">
        <f>(((I1327/60)/60)/24)+DATE(1970,1,1)</f>
        <v>42734.086053240739</v>
      </c>
      <c r="M1327" t="b">
        <v>0</v>
      </c>
      <c r="N1327">
        <v>8</v>
      </c>
      <c r="O1327" t="b">
        <v>0</v>
      </c>
      <c r="P1327" t="s">
        <v>8273</v>
      </c>
      <c r="Q1327">
        <f>ROUND(E1327/D1327*100,2)</f>
        <v>2.4300000000000002</v>
      </c>
      <c r="R1327" s="12">
        <f>IFERROR(ROUND(IFERROR(E1327/N1327,""),2),"No pledges")</f>
        <v>60.75</v>
      </c>
      <c r="S1327" t="s">
        <v>8319</v>
      </c>
      <c r="T1327" t="s">
        <v>8321</v>
      </c>
    </row>
    <row r="1328" spans="1:20" ht="60" hidden="1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7">
        <f>(((K1328/60)/60)/24)+DATE(1970,1,1)</f>
        <v>41974.791990740734</v>
      </c>
      <c r="K1328">
        <v>1417460428</v>
      </c>
      <c r="L1328" s="7">
        <f>(((I1328/60)/60)/24)+DATE(1970,1,1)</f>
        <v>42019.791990740734</v>
      </c>
      <c r="M1328" t="b">
        <v>0</v>
      </c>
      <c r="N1328">
        <v>11</v>
      </c>
      <c r="O1328" t="b">
        <v>0</v>
      </c>
      <c r="P1328" t="s">
        <v>8273</v>
      </c>
      <c r="Q1328">
        <f>ROUND(E1328/D1328*100,2)</f>
        <v>1.1299999999999999</v>
      </c>
      <c r="R1328" s="12">
        <f>IFERROR(ROUND(IFERROR(E1328/N1328,""),2),"No pledges")</f>
        <v>102.73</v>
      </c>
      <c r="S1328" t="s">
        <v>8319</v>
      </c>
      <c r="T1328" t="s">
        <v>8321</v>
      </c>
    </row>
    <row r="1329" spans="1:20" ht="45" hidden="1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7">
        <f>(((K1329/60)/60)/24)+DATE(1970,1,1)</f>
        <v>42123.678645833337</v>
      </c>
      <c r="K1329">
        <v>1430324235</v>
      </c>
      <c r="L1329" s="7">
        <f>(((I1329/60)/60)/24)+DATE(1970,1,1)</f>
        <v>42153.678645833337</v>
      </c>
      <c r="M1329" t="b">
        <v>0</v>
      </c>
      <c r="N1329">
        <v>41</v>
      </c>
      <c r="O1329" t="b">
        <v>0</v>
      </c>
      <c r="P1329" t="s">
        <v>8273</v>
      </c>
      <c r="Q1329">
        <f>ROUND(E1329/D1329*100,2)</f>
        <v>3.55</v>
      </c>
      <c r="R1329" s="12">
        <f>IFERROR(ROUND(IFERROR(E1329/N1329,""),2),"No pledges")</f>
        <v>41.59</v>
      </c>
      <c r="S1329" t="s">
        <v>8319</v>
      </c>
      <c r="T1329" t="s">
        <v>8321</v>
      </c>
    </row>
    <row r="1330" spans="1:20" ht="60" hidden="1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7">
        <f>(((K1330/60)/60)/24)+DATE(1970,1,1)</f>
        <v>42612.642754629633</v>
      </c>
      <c r="K1330">
        <v>1472570734</v>
      </c>
      <c r="L1330" s="7">
        <f>(((I1330/60)/60)/24)+DATE(1970,1,1)</f>
        <v>42657.642754629633</v>
      </c>
      <c r="M1330" t="b">
        <v>0</v>
      </c>
      <c r="N1330">
        <v>15</v>
      </c>
      <c r="O1330" t="b">
        <v>0</v>
      </c>
      <c r="P1330" t="s">
        <v>8273</v>
      </c>
      <c r="Q1330">
        <f>ROUND(E1330/D1330*100,2)</f>
        <v>2.33</v>
      </c>
      <c r="R1330" s="12">
        <f>IFERROR(ROUND(IFERROR(E1330/N1330,""),2),"No pledges")</f>
        <v>116.53</v>
      </c>
      <c r="S1330" t="s">
        <v>8319</v>
      </c>
      <c r="T1330" t="s">
        <v>8321</v>
      </c>
    </row>
    <row r="1331" spans="1:20" ht="45" hidden="1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7">
        <f>(((K1331/60)/60)/24)+DATE(1970,1,1)</f>
        <v>41935.221585648149</v>
      </c>
      <c r="K1331">
        <v>1414041545</v>
      </c>
      <c r="L1331" s="7">
        <f>(((I1331/60)/60)/24)+DATE(1970,1,1)</f>
        <v>41975.263252314813</v>
      </c>
      <c r="M1331" t="b">
        <v>0</v>
      </c>
      <c r="N1331">
        <v>9</v>
      </c>
      <c r="O1331" t="b">
        <v>0</v>
      </c>
      <c r="P1331" t="s">
        <v>8273</v>
      </c>
      <c r="Q1331">
        <f>ROUND(E1331/D1331*100,2)</f>
        <v>0.82</v>
      </c>
      <c r="R1331" s="12">
        <f>IFERROR(ROUND(IFERROR(E1331/N1331,""),2),"No pledges")</f>
        <v>45.33</v>
      </c>
      <c r="S1331" t="s">
        <v>8319</v>
      </c>
      <c r="T1331" t="s">
        <v>8321</v>
      </c>
    </row>
    <row r="1332" spans="1:20" ht="45" hidden="1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7">
        <f>(((K1332/60)/60)/24)+DATE(1970,1,1)</f>
        <v>42522.276724537034</v>
      </c>
      <c r="K1332">
        <v>1464763109</v>
      </c>
      <c r="L1332" s="7">
        <f>(((I1332/60)/60)/24)+DATE(1970,1,1)</f>
        <v>42553.166666666672</v>
      </c>
      <c r="M1332" t="b">
        <v>0</v>
      </c>
      <c r="N1332">
        <v>50</v>
      </c>
      <c r="O1332" t="b">
        <v>0</v>
      </c>
      <c r="P1332" t="s">
        <v>8273</v>
      </c>
      <c r="Q1332">
        <f>ROUND(E1332/D1332*100,2)</f>
        <v>22.49</v>
      </c>
      <c r="R1332" s="12">
        <f>IFERROR(ROUND(IFERROR(E1332/N1332,""),2),"No pledges")</f>
        <v>157.46</v>
      </c>
      <c r="S1332" t="s">
        <v>8319</v>
      </c>
      <c r="T1332" t="s">
        <v>8321</v>
      </c>
    </row>
    <row r="1333" spans="1:20" ht="45" hidden="1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7">
        <f>(((K1333/60)/60)/24)+DATE(1970,1,1)</f>
        <v>42569.50409722222</v>
      </c>
      <c r="K1333">
        <v>1468843554</v>
      </c>
      <c r="L1333" s="7">
        <f>(((I1333/60)/60)/24)+DATE(1970,1,1)</f>
        <v>42599.50409722222</v>
      </c>
      <c r="M1333" t="b">
        <v>0</v>
      </c>
      <c r="N1333">
        <v>34</v>
      </c>
      <c r="O1333" t="b">
        <v>0</v>
      </c>
      <c r="P1333" t="s">
        <v>8273</v>
      </c>
      <c r="Q1333">
        <f>ROUND(E1333/D1333*100,2)</f>
        <v>1.37</v>
      </c>
      <c r="R1333" s="12">
        <f>IFERROR(ROUND(IFERROR(E1333/N1333,""),2),"No pledges")</f>
        <v>100.5</v>
      </c>
      <c r="S1333" t="s">
        <v>8319</v>
      </c>
      <c r="T1333" t="s">
        <v>8321</v>
      </c>
    </row>
    <row r="1334" spans="1:20" ht="60" hidden="1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7">
        <f>(((K1334/60)/60)/24)+DATE(1970,1,1)</f>
        <v>42732.060277777782</v>
      </c>
      <c r="K1334">
        <v>1482888408</v>
      </c>
      <c r="L1334" s="7">
        <f>(((I1334/60)/60)/24)+DATE(1970,1,1)</f>
        <v>42762.060277777782</v>
      </c>
      <c r="M1334" t="b">
        <v>0</v>
      </c>
      <c r="N1334">
        <v>0</v>
      </c>
      <c r="O1334" t="b">
        <v>0</v>
      </c>
      <c r="P1334" t="s">
        <v>8273</v>
      </c>
      <c r="Q1334">
        <f>ROUND(E1334/D1334*100,2)</f>
        <v>0</v>
      </c>
      <c r="R1334" s="12" t="str">
        <f>IFERROR(ROUND(IFERROR(E1334/N1334,""),2),"No pledges")</f>
        <v>No pledges</v>
      </c>
      <c r="S1334" t="s">
        <v>8319</v>
      </c>
      <c r="T1334" t="s">
        <v>8321</v>
      </c>
    </row>
    <row r="1335" spans="1:20" ht="15" customHeight="1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7">
        <f>(((I1335/60)/60)/24)+DATE(1970,1,1)</f>
        <v>41836.106770833336</v>
      </c>
      <c r="K1335">
        <v>1402886025</v>
      </c>
      <c r="L1335" s="7">
        <f>(((K1335/60)/60)/24)+DATE(1970,1,1)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>ROUND(E1335/D1335*100,2)</f>
        <v>0</v>
      </c>
      <c r="R1335" s="12" t="str">
        <f>IFERROR(ROUND(IFERROR(E1335/N1335,""),2),"No pledges")</f>
        <v>No pledges</v>
      </c>
      <c r="S1335" t="s">
        <v>8319</v>
      </c>
      <c r="T1335" t="s">
        <v>8321</v>
      </c>
    </row>
    <row r="1336" spans="1:20" ht="45" hidden="1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7">
        <f>(((K1336/60)/60)/24)+DATE(1970,1,1)</f>
        <v>42410.774155092593</v>
      </c>
      <c r="K1336">
        <v>1455129287</v>
      </c>
      <c r="L1336" s="7">
        <f>(((I1336/60)/60)/24)+DATE(1970,1,1)</f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>
        <f>ROUND(E1336/D1336*100,2)</f>
        <v>10.75</v>
      </c>
      <c r="R1336" s="12">
        <f>IFERROR(ROUND(IFERROR(E1336/N1336,""),2),"No pledges")</f>
        <v>51.82</v>
      </c>
      <c r="S1336" t="s">
        <v>8319</v>
      </c>
      <c r="T1336" t="s">
        <v>8321</v>
      </c>
    </row>
    <row r="1337" spans="1:20" ht="60" hidden="1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7">
        <f>(((K1337/60)/60)/24)+DATE(1970,1,1)</f>
        <v>42313.936365740738</v>
      </c>
      <c r="K1337">
        <v>1446762502</v>
      </c>
      <c r="L1337" s="7">
        <f>(((I1337/60)/60)/24)+DATE(1970,1,1)</f>
        <v>42343.936365740738</v>
      </c>
      <c r="M1337" t="b">
        <v>0</v>
      </c>
      <c r="N1337">
        <v>16</v>
      </c>
      <c r="O1337" t="b">
        <v>0</v>
      </c>
      <c r="P1337" t="s">
        <v>8273</v>
      </c>
      <c r="Q1337">
        <f>ROUND(E1337/D1337*100,2)</f>
        <v>19.760000000000002</v>
      </c>
      <c r="R1337" s="12">
        <f>IFERROR(ROUND(IFERROR(E1337/N1337,""),2),"No pledges")</f>
        <v>308.75</v>
      </c>
      <c r="S1337" t="s">
        <v>8319</v>
      </c>
      <c r="T1337" t="s">
        <v>8321</v>
      </c>
    </row>
    <row r="1338" spans="1:20" ht="60" hidden="1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7">
        <f>(((K1338/60)/60)/24)+DATE(1970,1,1)</f>
        <v>41955.863750000004</v>
      </c>
      <c r="K1338">
        <v>1415825028</v>
      </c>
      <c r="L1338" s="7">
        <f>(((I1338/60)/60)/24)+DATE(1970,1,1)</f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>
        <f>ROUND(E1338/D1338*100,2)</f>
        <v>84.95</v>
      </c>
      <c r="R1338" s="12">
        <f>IFERROR(ROUND(IFERROR(E1338/N1338,""),2),"No pledges")</f>
        <v>379.23</v>
      </c>
      <c r="S1338" t="s">
        <v>8319</v>
      </c>
      <c r="T1338" t="s">
        <v>8321</v>
      </c>
    </row>
    <row r="1339" spans="1:20" ht="45" hidden="1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7">
        <f>(((K1339/60)/60)/24)+DATE(1970,1,1)</f>
        <v>42767.577303240745</v>
      </c>
      <c r="K1339">
        <v>1485957079</v>
      </c>
      <c r="L1339" s="7">
        <f>(((I1339/60)/60)/24)+DATE(1970,1,1)</f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>
        <f>ROUND(E1339/D1339*100,2)</f>
        <v>49.38</v>
      </c>
      <c r="R1339" s="12">
        <f>IFERROR(ROUND(IFERROR(E1339/N1339,""),2),"No pledges")</f>
        <v>176.36</v>
      </c>
      <c r="S1339" t="s">
        <v>8319</v>
      </c>
      <c r="T1339" t="s">
        <v>8321</v>
      </c>
    </row>
    <row r="1340" spans="1:20" ht="60" hidden="1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7">
        <f>(((K1340/60)/60)/24)+DATE(1970,1,1)</f>
        <v>42188.803622685184</v>
      </c>
      <c r="K1340">
        <v>1435951033</v>
      </c>
      <c r="L1340" s="7">
        <f>(((I1340/60)/60)/24)+DATE(1970,1,1)</f>
        <v>42218.803622685184</v>
      </c>
      <c r="M1340" t="b">
        <v>0</v>
      </c>
      <c r="N1340">
        <v>15</v>
      </c>
      <c r="O1340" t="b">
        <v>0</v>
      </c>
      <c r="P1340" t="s">
        <v>8273</v>
      </c>
      <c r="Q1340">
        <f>ROUND(E1340/D1340*100,2)</f>
        <v>3.3</v>
      </c>
      <c r="R1340" s="12">
        <f>IFERROR(ROUND(IFERROR(E1340/N1340,""),2),"No pledges")</f>
        <v>66.069999999999993</v>
      </c>
      <c r="S1340" t="s">
        <v>8319</v>
      </c>
      <c r="T1340" t="s">
        <v>8321</v>
      </c>
    </row>
    <row r="1341" spans="1:20" ht="30" hidden="1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7">
        <f>(((K1341/60)/60)/24)+DATE(1970,1,1)</f>
        <v>41936.647164351853</v>
      </c>
      <c r="K1341">
        <v>1414164715</v>
      </c>
      <c r="L1341" s="7">
        <f>(((I1341/60)/60)/24)+DATE(1970,1,1)</f>
        <v>41981.688831018517</v>
      </c>
      <c r="M1341" t="b">
        <v>0</v>
      </c>
      <c r="N1341">
        <v>37</v>
      </c>
      <c r="O1341" t="b">
        <v>0</v>
      </c>
      <c r="P1341" t="s">
        <v>8273</v>
      </c>
      <c r="Q1341">
        <f>ROUND(E1341/D1341*100,2)</f>
        <v>6.63</v>
      </c>
      <c r="R1341" s="12">
        <f>IFERROR(ROUND(IFERROR(E1341/N1341,""),2),"No pledges")</f>
        <v>89.65</v>
      </c>
      <c r="S1341" t="s">
        <v>8319</v>
      </c>
      <c r="T1341" t="s">
        <v>8321</v>
      </c>
    </row>
    <row r="1342" spans="1:20" ht="45" hidden="1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7">
        <f>(((K1342/60)/60)/24)+DATE(1970,1,1)</f>
        <v>41836.595520833333</v>
      </c>
      <c r="K1342">
        <v>1405520253</v>
      </c>
      <c r="L1342" s="7">
        <f>(((I1342/60)/60)/24)+DATE(1970,1,1)</f>
        <v>41866.595520833333</v>
      </c>
      <c r="M1342" t="b">
        <v>0</v>
      </c>
      <c r="N1342">
        <v>0</v>
      </c>
      <c r="O1342" t="b">
        <v>0</v>
      </c>
      <c r="P1342" t="s">
        <v>8273</v>
      </c>
      <c r="Q1342">
        <f>ROUND(E1342/D1342*100,2)</f>
        <v>0</v>
      </c>
      <c r="R1342" s="12" t="str">
        <f>IFERROR(ROUND(IFERROR(E1342/N1342,""),2),"No pledges")</f>
        <v>No pledges</v>
      </c>
      <c r="S1342" t="s">
        <v>8319</v>
      </c>
      <c r="T1342" t="s">
        <v>8321</v>
      </c>
    </row>
    <row r="1343" spans="1:20" ht="60" hidden="1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7">
        <f>(((K1343/60)/60)/24)+DATE(1970,1,1)</f>
        <v>42612.624039351853</v>
      </c>
      <c r="K1343">
        <v>1472569117</v>
      </c>
      <c r="L1343" s="7">
        <f>(((I1343/60)/60)/24)+DATE(1970,1,1)</f>
        <v>42644.624039351853</v>
      </c>
      <c r="M1343" t="b">
        <v>0</v>
      </c>
      <c r="N1343">
        <v>46</v>
      </c>
      <c r="O1343" t="b">
        <v>0</v>
      </c>
      <c r="P1343" t="s">
        <v>8273</v>
      </c>
      <c r="Q1343">
        <f>ROUND(E1343/D1343*100,2)</f>
        <v>70.36</v>
      </c>
      <c r="R1343" s="12">
        <f>IFERROR(ROUND(IFERROR(E1343/N1343,""),2),"No pledges")</f>
        <v>382.39</v>
      </c>
      <c r="S1343" t="s">
        <v>8319</v>
      </c>
      <c r="T1343" t="s">
        <v>8321</v>
      </c>
    </row>
    <row r="1344" spans="1:20" ht="60" hidden="1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7">
        <f>(((K1344/60)/60)/24)+DATE(1970,1,1)</f>
        <v>42172.816423611104</v>
      </c>
      <c r="K1344">
        <v>1434569739</v>
      </c>
      <c r="L1344" s="7">
        <f>(((I1344/60)/60)/24)+DATE(1970,1,1)</f>
        <v>42202.816423611104</v>
      </c>
      <c r="M1344" t="b">
        <v>0</v>
      </c>
      <c r="N1344">
        <v>1</v>
      </c>
      <c r="O1344" t="b">
        <v>0</v>
      </c>
      <c r="P1344" t="s">
        <v>8273</v>
      </c>
      <c r="Q1344">
        <f>ROUND(E1344/D1344*100,2)</f>
        <v>0.2</v>
      </c>
      <c r="R1344" s="12">
        <f>IFERROR(ROUND(IFERROR(E1344/N1344,""),2),"No pledges")</f>
        <v>100</v>
      </c>
      <c r="S1344" t="s">
        <v>8319</v>
      </c>
      <c r="T1344" t="s">
        <v>8321</v>
      </c>
    </row>
    <row r="1345" spans="1:20" ht="60" hidden="1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7">
        <f>(((K1345/60)/60)/24)+DATE(1970,1,1)</f>
        <v>42542.526423611111</v>
      </c>
      <c r="K1345">
        <v>1466512683</v>
      </c>
      <c r="L1345" s="7">
        <f>(((I1345/60)/60)/24)+DATE(1970,1,1)</f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>
        <f>ROUND(E1345/D1345*100,2)</f>
        <v>102.3</v>
      </c>
      <c r="R1345" s="12">
        <f>IFERROR(ROUND(IFERROR(E1345/N1345,""),2),"No pledges")</f>
        <v>158.36000000000001</v>
      </c>
      <c r="S1345" t="s">
        <v>8319</v>
      </c>
      <c r="T1345" t="s">
        <v>8321</v>
      </c>
    </row>
    <row r="1346" spans="1:20" ht="15" customHeight="1">
      <c r="A1346">
        <v>1344</v>
      </c>
      <c r="B1346" s="2" t="s">
        <v>1345</v>
      </c>
      <c r="C1346" s="2" t="s">
        <v>5454</v>
      </c>
      <c r="D1346">
        <v>2000</v>
      </c>
      <c r="E1346">
        <v>2311</v>
      </c>
      <c r="F1346" t="s">
        <v>8219</v>
      </c>
      <c r="G1346" t="s">
        <v>8224</v>
      </c>
      <c r="H1346" t="s">
        <v>8246</v>
      </c>
      <c r="I1346">
        <v>1386828507</v>
      </c>
      <c r="J1346" s="7">
        <f t="shared" ref="J1346:J1405" si="104">(((I1346/60)/60)/24)+DATE(1970,1,1)</f>
        <v>41620.255868055552</v>
      </c>
      <c r="K1346">
        <v>1384236507</v>
      </c>
      <c r="L1346" s="7">
        <f t="shared" ref="L1346:L1405" si="105">(((K1346/60)/60)/24)+DATE(1970,1,1)</f>
        <v>41590.255868055552</v>
      </c>
      <c r="M1346" t="b">
        <v>0</v>
      </c>
      <c r="N1346">
        <v>64</v>
      </c>
      <c r="O1346" t="b">
        <v>1</v>
      </c>
      <c r="P1346" t="s">
        <v>8279</v>
      </c>
      <c r="Q1346">
        <f>ROUND(E1346/D1346*100,2)</f>
        <v>115.55</v>
      </c>
      <c r="R1346" s="12">
        <f>IFERROR(ROUND(IFERROR(E1346/N1346,""),2),"No pledges")</f>
        <v>36.11</v>
      </c>
      <c r="S1346" t="s">
        <v>8325</v>
      </c>
      <c r="T1346" t="s">
        <v>8329</v>
      </c>
    </row>
    <row r="1347" spans="1:20" ht="15" customHeight="1">
      <c r="A1347">
        <v>1345</v>
      </c>
      <c r="B1347" s="2" t="s">
        <v>1346</v>
      </c>
      <c r="C1347" s="2" t="s">
        <v>5455</v>
      </c>
      <c r="D1347">
        <v>2500</v>
      </c>
      <c r="E1347">
        <v>2549</v>
      </c>
      <c r="F1347" t="s">
        <v>8219</v>
      </c>
      <c r="G1347" t="s">
        <v>8225</v>
      </c>
      <c r="H1347" t="s">
        <v>8247</v>
      </c>
      <c r="I1347">
        <v>1438189200</v>
      </c>
      <c r="J1347" s="7">
        <f t="shared" si="104"/>
        <v>42214.708333333328</v>
      </c>
      <c r="K1347">
        <v>1435585497</v>
      </c>
      <c r="L1347" s="7">
        <f t="shared" si="105"/>
        <v>42184.572881944448</v>
      </c>
      <c r="M1347" t="b">
        <v>0</v>
      </c>
      <c r="N1347">
        <v>64</v>
      </c>
      <c r="O1347" t="b">
        <v>1</v>
      </c>
      <c r="P1347" t="s">
        <v>8271</v>
      </c>
      <c r="Q1347">
        <f>ROUND(E1347/D1347*100,2)</f>
        <v>101.96</v>
      </c>
      <c r="R1347" s="12">
        <f>IFERROR(ROUND(IFERROR(E1347/N1347,""),2),"No pledges")</f>
        <v>39.83</v>
      </c>
      <c r="S1347" t="s">
        <v>8317</v>
      </c>
      <c r="T1347" t="s">
        <v>8318</v>
      </c>
    </row>
    <row r="1348" spans="1:20" ht="15" customHeight="1">
      <c r="A1348">
        <v>1346</v>
      </c>
      <c r="B1348" s="2" t="s">
        <v>1347</v>
      </c>
      <c r="C1348" s="2" t="s">
        <v>5456</v>
      </c>
      <c r="D1348">
        <v>2500</v>
      </c>
      <c r="E1348">
        <v>2565</v>
      </c>
      <c r="F1348" t="s">
        <v>8219</v>
      </c>
      <c r="G1348" t="s">
        <v>8224</v>
      </c>
      <c r="H1348" t="s">
        <v>8246</v>
      </c>
      <c r="I1348">
        <v>1336238743</v>
      </c>
      <c r="J1348" s="7">
        <f t="shared" si="104"/>
        <v>41034.72619212963</v>
      </c>
      <c r="K1348">
        <v>1333646743</v>
      </c>
      <c r="L1348" s="7">
        <f t="shared" si="105"/>
        <v>41004.72619212963</v>
      </c>
      <c r="M1348" t="b">
        <v>1</v>
      </c>
      <c r="N1348">
        <v>64</v>
      </c>
      <c r="O1348" t="b">
        <v>1</v>
      </c>
      <c r="P1348" t="s">
        <v>8279</v>
      </c>
      <c r="Q1348">
        <f>ROUND(E1348/D1348*100,2)</f>
        <v>102.6</v>
      </c>
      <c r="R1348" s="12">
        <f>IFERROR(ROUND(IFERROR(E1348/N1348,""),2),"No pledges")</f>
        <v>40.08</v>
      </c>
      <c r="S1348" t="s">
        <v>8325</v>
      </c>
      <c r="T1348" t="s">
        <v>8329</v>
      </c>
    </row>
    <row r="1349" spans="1:20" ht="15" customHeight="1">
      <c r="A1349">
        <v>1347</v>
      </c>
      <c r="B1349" s="2" t="s">
        <v>1348</v>
      </c>
      <c r="C1349" s="2" t="s">
        <v>5457</v>
      </c>
      <c r="D1349">
        <v>2500</v>
      </c>
      <c r="E1349">
        <v>2620</v>
      </c>
      <c r="F1349" t="s">
        <v>8219</v>
      </c>
      <c r="G1349" t="s">
        <v>8225</v>
      </c>
      <c r="H1349" t="s">
        <v>8247</v>
      </c>
      <c r="I1349">
        <v>1462224398</v>
      </c>
      <c r="J1349" s="7">
        <f t="shared" si="104"/>
        <v>42492.893495370372</v>
      </c>
      <c r="K1349">
        <v>1459632398</v>
      </c>
      <c r="L1349" s="7">
        <f t="shared" si="105"/>
        <v>42462.893495370372</v>
      </c>
      <c r="M1349" t="b">
        <v>0</v>
      </c>
      <c r="N1349">
        <v>64</v>
      </c>
      <c r="O1349" t="b">
        <v>1</v>
      </c>
      <c r="P1349" t="s">
        <v>8271</v>
      </c>
      <c r="Q1349">
        <f>ROUND(E1349/D1349*100,2)</f>
        <v>104.8</v>
      </c>
      <c r="R1349" s="12">
        <f>IFERROR(ROUND(IFERROR(E1349/N1349,""),2),"No pledges")</f>
        <v>40.94</v>
      </c>
      <c r="S1349" t="s">
        <v>8317</v>
      </c>
      <c r="T1349" t="s">
        <v>8318</v>
      </c>
    </row>
    <row r="1350" spans="1:20" ht="15" customHeight="1">
      <c r="A1350">
        <v>1348</v>
      </c>
      <c r="B1350" s="2" t="s">
        <v>1349</v>
      </c>
      <c r="C1350" s="2" t="s">
        <v>5458</v>
      </c>
      <c r="D1350">
        <v>3000</v>
      </c>
      <c r="E1350">
        <v>3135</v>
      </c>
      <c r="F1350" t="s">
        <v>8219</v>
      </c>
      <c r="G1350" t="s">
        <v>8224</v>
      </c>
      <c r="H1350" t="s">
        <v>8246</v>
      </c>
      <c r="I1350">
        <v>1476037510</v>
      </c>
      <c r="J1350" s="7">
        <f t="shared" si="104"/>
        <v>42652.767476851848</v>
      </c>
      <c r="K1350">
        <v>1473445510</v>
      </c>
      <c r="L1350" s="7">
        <f t="shared" si="105"/>
        <v>42622.767476851848</v>
      </c>
      <c r="M1350" t="b">
        <v>0</v>
      </c>
      <c r="N1350">
        <v>64</v>
      </c>
      <c r="O1350" t="b">
        <v>1</v>
      </c>
      <c r="P1350" t="s">
        <v>8303</v>
      </c>
      <c r="Q1350">
        <f>ROUND(E1350/D1350*100,2)</f>
        <v>104.5</v>
      </c>
      <c r="R1350" s="12">
        <f>IFERROR(ROUND(IFERROR(E1350/N1350,""),2),"No pledges")</f>
        <v>48.98</v>
      </c>
      <c r="S1350" t="s">
        <v>8317</v>
      </c>
      <c r="T1350" t="s">
        <v>8357</v>
      </c>
    </row>
    <row r="1351" spans="1:20" ht="15" customHeight="1">
      <c r="A1351">
        <v>1349</v>
      </c>
      <c r="B1351" s="2" t="s">
        <v>1350</v>
      </c>
      <c r="C1351" s="2" t="s">
        <v>5459</v>
      </c>
      <c r="D1351">
        <v>3000</v>
      </c>
      <c r="E1351">
        <v>3908</v>
      </c>
      <c r="F1351" t="s">
        <v>8219</v>
      </c>
      <c r="G1351" t="s">
        <v>8225</v>
      </c>
      <c r="H1351" t="s">
        <v>8247</v>
      </c>
      <c r="I1351">
        <v>1471185057</v>
      </c>
      <c r="J1351" s="7">
        <f t="shared" si="104"/>
        <v>42596.604826388888</v>
      </c>
      <c r="K1351">
        <v>1468593057</v>
      </c>
      <c r="L1351" s="7">
        <f t="shared" si="105"/>
        <v>42566.604826388888</v>
      </c>
      <c r="M1351" t="b">
        <v>0</v>
      </c>
      <c r="N1351">
        <v>64</v>
      </c>
      <c r="O1351" t="b">
        <v>1</v>
      </c>
      <c r="P1351" t="s">
        <v>8271</v>
      </c>
      <c r="Q1351">
        <f>ROUND(E1351/D1351*100,2)</f>
        <v>130.27000000000001</v>
      </c>
      <c r="R1351" s="12">
        <f>IFERROR(ROUND(IFERROR(E1351/N1351,""),2),"No pledges")</f>
        <v>61.06</v>
      </c>
      <c r="S1351" t="s">
        <v>8317</v>
      </c>
      <c r="T1351" t="s">
        <v>8318</v>
      </c>
    </row>
    <row r="1352" spans="1:20" ht="15" customHeight="1">
      <c r="A1352">
        <v>1350</v>
      </c>
      <c r="B1352" s="2" t="s">
        <v>1351</v>
      </c>
      <c r="C1352" s="2" t="s">
        <v>5460</v>
      </c>
      <c r="D1352">
        <v>4000</v>
      </c>
      <c r="E1352">
        <v>5308.26</v>
      </c>
      <c r="F1352" t="s">
        <v>8219</v>
      </c>
      <c r="G1352" t="s">
        <v>8224</v>
      </c>
      <c r="H1352" t="s">
        <v>8246</v>
      </c>
      <c r="I1352">
        <v>1408679055</v>
      </c>
      <c r="J1352" s="7">
        <f t="shared" si="104"/>
        <v>41873.155729166669</v>
      </c>
      <c r="K1352">
        <v>1406087055</v>
      </c>
      <c r="L1352" s="7">
        <f t="shared" si="105"/>
        <v>41843.155729166669</v>
      </c>
      <c r="M1352" t="b">
        <v>0</v>
      </c>
      <c r="N1352">
        <v>64</v>
      </c>
      <c r="O1352" t="b">
        <v>1</v>
      </c>
      <c r="P1352" t="s">
        <v>8303</v>
      </c>
      <c r="Q1352">
        <f>ROUND(E1352/D1352*100,2)</f>
        <v>132.71</v>
      </c>
      <c r="R1352" s="12">
        <f>IFERROR(ROUND(IFERROR(E1352/N1352,""),2),"No pledges")</f>
        <v>82.94</v>
      </c>
      <c r="S1352" t="s">
        <v>8317</v>
      </c>
      <c r="T1352" t="s">
        <v>8357</v>
      </c>
    </row>
    <row r="1353" spans="1:20" ht="15" customHeight="1">
      <c r="A1353">
        <v>1351</v>
      </c>
      <c r="B1353" s="2" t="s">
        <v>1352</v>
      </c>
      <c r="C1353" s="2" t="s">
        <v>5461</v>
      </c>
      <c r="D1353">
        <v>2000</v>
      </c>
      <c r="E1353">
        <v>2033</v>
      </c>
      <c r="F1353" t="s">
        <v>8219</v>
      </c>
      <c r="G1353" t="s">
        <v>8225</v>
      </c>
      <c r="H1353" t="s">
        <v>8247</v>
      </c>
      <c r="I1353">
        <v>1434808775</v>
      </c>
      <c r="J1353" s="7">
        <f t="shared" si="104"/>
        <v>42175.583043981482</v>
      </c>
      <c r="K1353">
        <v>1433512775</v>
      </c>
      <c r="L1353" s="7">
        <f t="shared" si="105"/>
        <v>42160.583043981482</v>
      </c>
      <c r="M1353" t="b">
        <v>0</v>
      </c>
      <c r="N1353">
        <v>63</v>
      </c>
      <c r="O1353" t="b">
        <v>1</v>
      </c>
      <c r="P1353" t="s">
        <v>8271</v>
      </c>
      <c r="Q1353">
        <f>ROUND(E1353/D1353*100,2)</f>
        <v>101.65</v>
      </c>
      <c r="R1353" s="12">
        <f>IFERROR(ROUND(IFERROR(E1353/N1353,""),2),"No pledges")</f>
        <v>32.270000000000003</v>
      </c>
      <c r="S1353" t="s">
        <v>8317</v>
      </c>
      <c r="T1353" t="s">
        <v>8318</v>
      </c>
    </row>
    <row r="1354" spans="1:20" ht="15" customHeight="1">
      <c r="A1354">
        <v>1352</v>
      </c>
      <c r="B1354" s="2" t="s">
        <v>1353</v>
      </c>
      <c r="C1354" s="2" t="s">
        <v>5462</v>
      </c>
      <c r="D1354">
        <v>2700</v>
      </c>
      <c r="E1354">
        <v>4428</v>
      </c>
      <c r="F1354" t="s">
        <v>8219</v>
      </c>
      <c r="G1354" t="s">
        <v>8241</v>
      </c>
      <c r="H1354" t="s">
        <v>8249</v>
      </c>
      <c r="I1354">
        <v>1449162000</v>
      </c>
      <c r="J1354" s="7">
        <f t="shared" si="104"/>
        <v>42341.708333333328</v>
      </c>
      <c r="K1354">
        <v>1446570315</v>
      </c>
      <c r="L1354" s="7">
        <f t="shared" si="105"/>
        <v>42311.711979166663</v>
      </c>
      <c r="M1354" t="b">
        <v>1</v>
      </c>
      <c r="N1354">
        <v>63</v>
      </c>
      <c r="O1354" t="b">
        <v>1</v>
      </c>
      <c r="P1354" t="s">
        <v>8271</v>
      </c>
      <c r="Q1354">
        <f>ROUND(E1354/D1354*100,2)</f>
        <v>164</v>
      </c>
      <c r="R1354" s="12">
        <f>IFERROR(ROUND(IFERROR(E1354/N1354,""),2),"No pledges")</f>
        <v>70.290000000000006</v>
      </c>
      <c r="S1354" t="s">
        <v>8317</v>
      </c>
      <c r="T1354" t="s">
        <v>8318</v>
      </c>
    </row>
    <row r="1355" spans="1:20" ht="15" customHeight="1">
      <c r="A1355">
        <v>1353</v>
      </c>
      <c r="B1355" s="2" t="s">
        <v>1354</v>
      </c>
      <c r="C1355" s="2" t="s">
        <v>5463</v>
      </c>
      <c r="D1355">
        <v>2800</v>
      </c>
      <c r="E1355">
        <v>3175</v>
      </c>
      <c r="F1355" t="s">
        <v>8219</v>
      </c>
      <c r="G1355" t="s">
        <v>8224</v>
      </c>
      <c r="H1355" t="s">
        <v>8246</v>
      </c>
      <c r="I1355">
        <v>1461857045</v>
      </c>
      <c r="J1355" s="7">
        <f t="shared" si="104"/>
        <v>42488.641724537039</v>
      </c>
      <c r="K1355">
        <v>1459265045</v>
      </c>
      <c r="L1355" s="7">
        <f t="shared" si="105"/>
        <v>42458.641724537039</v>
      </c>
      <c r="M1355" t="b">
        <v>0</v>
      </c>
      <c r="N1355">
        <v>63</v>
      </c>
      <c r="O1355" t="b">
        <v>1</v>
      </c>
      <c r="P1355" t="s">
        <v>8271</v>
      </c>
      <c r="Q1355">
        <f>ROUND(E1355/D1355*100,2)</f>
        <v>113.39</v>
      </c>
      <c r="R1355" s="12">
        <f>IFERROR(ROUND(IFERROR(E1355/N1355,""),2),"No pledges")</f>
        <v>50.4</v>
      </c>
      <c r="S1355" t="s">
        <v>8317</v>
      </c>
      <c r="T1355" t="s">
        <v>8318</v>
      </c>
    </row>
    <row r="1356" spans="1:20" ht="15" customHeight="1">
      <c r="A1356">
        <v>1354</v>
      </c>
      <c r="B1356" s="2" t="s">
        <v>1355</v>
      </c>
      <c r="C1356" s="2" t="s">
        <v>5464</v>
      </c>
      <c r="D1356">
        <v>3000</v>
      </c>
      <c r="E1356">
        <v>3971</v>
      </c>
      <c r="F1356" t="s">
        <v>8219</v>
      </c>
      <c r="G1356" t="s">
        <v>8224</v>
      </c>
      <c r="H1356" t="s">
        <v>8246</v>
      </c>
      <c r="I1356">
        <v>1435808400</v>
      </c>
      <c r="J1356" s="7">
        <f t="shared" si="104"/>
        <v>42187.152777777781</v>
      </c>
      <c r="K1356">
        <v>1434650084</v>
      </c>
      <c r="L1356" s="7">
        <f t="shared" si="105"/>
        <v>42173.746342592596</v>
      </c>
      <c r="M1356" t="b">
        <v>0</v>
      </c>
      <c r="N1356">
        <v>63</v>
      </c>
      <c r="O1356" t="b">
        <v>1</v>
      </c>
      <c r="P1356" t="s">
        <v>8279</v>
      </c>
      <c r="Q1356">
        <f>ROUND(E1356/D1356*100,2)</f>
        <v>132.37</v>
      </c>
      <c r="R1356" s="12">
        <f>IFERROR(ROUND(IFERROR(E1356/N1356,""),2),"No pledges")</f>
        <v>63.03</v>
      </c>
      <c r="S1356" t="s">
        <v>8325</v>
      </c>
      <c r="T1356" t="s">
        <v>8329</v>
      </c>
    </row>
    <row r="1357" spans="1:20" ht="15" customHeight="1">
      <c r="A1357">
        <v>1355</v>
      </c>
      <c r="B1357" s="2" t="s">
        <v>1356</v>
      </c>
      <c r="C1357" s="2" t="s">
        <v>5465</v>
      </c>
      <c r="D1357">
        <v>3000</v>
      </c>
      <c r="E1357">
        <v>3486</v>
      </c>
      <c r="F1357" t="s">
        <v>8219</v>
      </c>
      <c r="G1357" t="s">
        <v>8224</v>
      </c>
      <c r="H1357" t="s">
        <v>8246</v>
      </c>
      <c r="I1357">
        <v>1444860063</v>
      </c>
      <c r="J1357" s="7">
        <f t="shared" si="104"/>
        <v>42291.917395833334</v>
      </c>
      <c r="K1357">
        <v>1442268063</v>
      </c>
      <c r="L1357" s="7">
        <f t="shared" si="105"/>
        <v>42261.917395833334</v>
      </c>
      <c r="M1357" t="b">
        <v>0</v>
      </c>
      <c r="N1357">
        <v>63</v>
      </c>
      <c r="O1357" t="b">
        <v>1</v>
      </c>
      <c r="P1357" t="s">
        <v>8271</v>
      </c>
      <c r="Q1357">
        <f>ROUND(E1357/D1357*100,2)</f>
        <v>116.2</v>
      </c>
      <c r="R1357" s="12">
        <f>IFERROR(ROUND(IFERROR(E1357/N1357,""),2),"No pledges")</f>
        <v>55.33</v>
      </c>
      <c r="S1357" t="s">
        <v>8317</v>
      </c>
      <c r="T1357" t="s">
        <v>8318</v>
      </c>
    </row>
    <row r="1358" spans="1:20" ht="15" customHeight="1">
      <c r="A1358">
        <v>1356</v>
      </c>
      <c r="B1358" s="2" t="s">
        <v>1357</v>
      </c>
      <c r="C1358" s="2" t="s">
        <v>5466</v>
      </c>
      <c r="D1358">
        <v>3500</v>
      </c>
      <c r="E1358">
        <v>4343</v>
      </c>
      <c r="F1358" t="s">
        <v>8219</v>
      </c>
      <c r="G1358" t="s">
        <v>8224</v>
      </c>
      <c r="H1358" t="s">
        <v>8246</v>
      </c>
      <c r="I1358">
        <v>1436117922</v>
      </c>
      <c r="J1358" s="7">
        <f t="shared" si="104"/>
        <v>42190.735208333332</v>
      </c>
      <c r="K1358">
        <v>1433525922</v>
      </c>
      <c r="L1358" s="7">
        <f t="shared" si="105"/>
        <v>42160.735208333332</v>
      </c>
      <c r="M1358" t="b">
        <v>0</v>
      </c>
      <c r="N1358">
        <v>63</v>
      </c>
      <c r="O1358" t="b">
        <v>1</v>
      </c>
      <c r="P1358" t="s">
        <v>8276</v>
      </c>
      <c r="Q1358">
        <f>ROUND(E1358/D1358*100,2)</f>
        <v>124.09</v>
      </c>
      <c r="R1358" s="12">
        <f>IFERROR(ROUND(IFERROR(E1358/N1358,""),2),"No pledges")</f>
        <v>68.94</v>
      </c>
      <c r="S1358" t="s">
        <v>8325</v>
      </c>
      <c r="T1358" t="s">
        <v>8326</v>
      </c>
    </row>
    <row r="1359" spans="1:20" ht="15" customHeight="1">
      <c r="A1359">
        <v>1357</v>
      </c>
      <c r="B1359" s="2" t="s">
        <v>1358</v>
      </c>
      <c r="C1359" s="2" t="s">
        <v>5467</v>
      </c>
      <c r="D1359">
        <v>3500</v>
      </c>
      <c r="E1359">
        <v>3746</v>
      </c>
      <c r="F1359" t="s">
        <v>8219</v>
      </c>
      <c r="G1359" t="s">
        <v>8225</v>
      </c>
      <c r="H1359" t="s">
        <v>8247</v>
      </c>
      <c r="I1359">
        <v>1380192418</v>
      </c>
      <c r="J1359" s="7">
        <f t="shared" si="104"/>
        <v>41543.449282407404</v>
      </c>
      <c r="K1359">
        <v>1375008418</v>
      </c>
      <c r="L1359" s="7">
        <f t="shared" si="105"/>
        <v>41483.449282407404</v>
      </c>
      <c r="M1359" t="b">
        <v>0</v>
      </c>
      <c r="N1359">
        <v>63</v>
      </c>
      <c r="O1359" t="b">
        <v>1</v>
      </c>
      <c r="P1359" t="s">
        <v>8300</v>
      </c>
      <c r="Q1359">
        <f>ROUND(E1359/D1359*100,2)</f>
        <v>107.03</v>
      </c>
      <c r="R1359" s="12">
        <f>IFERROR(ROUND(IFERROR(E1359/N1359,""),2),"No pledges")</f>
        <v>59.46</v>
      </c>
      <c r="S1359" t="s">
        <v>8325</v>
      </c>
      <c r="T1359" t="s">
        <v>8354</v>
      </c>
    </row>
    <row r="1360" spans="1:20" ht="15" customHeight="1">
      <c r="A1360">
        <v>1358</v>
      </c>
      <c r="B1360" s="2" t="s">
        <v>1359</v>
      </c>
      <c r="C1360" s="2" t="s">
        <v>5468</v>
      </c>
      <c r="D1360">
        <v>4000</v>
      </c>
      <c r="E1360">
        <v>4119</v>
      </c>
      <c r="F1360" t="s">
        <v>8219</v>
      </c>
      <c r="G1360" t="s">
        <v>8225</v>
      </c>
      <c r="H1360" t="s">
        <v>8247</v>
      </c>
      <c r="I1360">
        <v>1462453307</v>
      </c>
      <c r="J1360" s="7">
        <f t="shared" si="104"/>
        <v>42495.542905092589</v>
      </c>
      <c r="K1360">
        <v>1459861307</v>
      </c>
      <c r="L1360" s="7">
        <f t="shared" si="105"/>
        <v>42465.542905092589</v>
      </c>
      <c r="M1360" t="b">
        <v>0</v>
      </c>
      <c r="N1360">
        <v>63</v>
      </c>
      <c r="O1360" t="b">
        <v>1</v>
      </c>
      <c r="P1360" t="s">
        <v>8276</v>
      </c>
      <c r="Q1360">
        <f>ROUND(E1360/D1360*100,2)</f>
        <v>102.98</v>
      </c>
      <c r="R1360" s="12">
        <f>IFERROR(ROUND(IFERROR(E1360/N1360,""),2),"No pledges")</f>
        <v>65.38</v>
      </c>
      <c r="S1360" t="s">
        <v>8325</v>
      </c>
      <c r="T1360" t="s">
        <v>8326</v>
      </c>
    </row>
    <row r="1361" spans="1:20" ht="15" customHeight="1">
      <c r="A1361">
        <v>1359</v>
      </c>
      <c r="B1361" s="2" t="s">
        <v>1360</v>
      </c>
      <c r="C1361" s="2" t="s">
        <v>5469</v>
      </c>
      <c r="D1361">
        <v>4000</v>
      </c>
      <c r="E1361">
        <v>5086</v>
      </c>
      <c r="F1361" t="s">
        <v>8219</v>
      </c>
      <c r="G1361" t="s">
        <v>8224</v>
      </c>
      <c r="H1361" t="s">
        <v>8246</v>
      </c>
      <c r="I1361">
        <v>1404698400</v>
      </c>
      <c r="J1361" s="7">
        <f t="shared" si="104"/>
        <v>41827.083333333336</v>
      </c>
      <c r="K1361">
        <v>1402331262</v>
      </c>
      <c r="L1361" s="7">
        <f t="shared" si="105"/>
        <v>41799.685902777775</v>
      </c>
      <c r="M1361" t="b">
        <v>1</v>
      </c>
      <c r="N1361">
        <v>63</v>
      </c>
      <c r="O1361" t="b">
        <v>1</v>
      </c>
      <c r="P1361" t="s">
        <v>8271</v>
      </c>
      <c r="Q1361">
        <f>ROUND(E1361/D1361*100,2)</f>
        <v>127.15</v>
      </c>
      <c r="R1361" s="12">
        <f>IFERROR(ROUND(IFERROR(E1361/N1361,""),2),"No pledges")</f>
        <v>80.73</v>
      </c>
      <c r="S1361" t="s">
        <v>8317</v>
      </c>
      <c r="T1361" t="s">
        <v>8318</v>
      </c>
    </row>
    <row r="1362" spans="1:20" ht="15" customHeight="1">
      <c r="A1362">
        <v>1360</v>
      </c>
      <c r="B1362" s="2" t="s">
        <v>1361</v>
      </c>
      <c r="C1362" s="2" t="s">
        <v>5470</v>
      </c>
      <c r="D1362">
        <v>4500</v>
      </c>
      <c r="E1362">
        <v>4592</v>
      </c>
      <c r="F1362" t="s">
        <v>8219</v>
      </c>
      <c r="G1362" t="s">
        <v>8225</v>
      </c>
      <c r="H1362" t="s">
        <v>8247</v>
      </c>
      <c r="I1362">
        <v>1417374262</v>
      </c>
      <c r="J1362" s="7">
        <f t="shared" si="104"/>
        <v>41973.794699074075</v>
      </c>
      <c r="K1362">
        <v>1414778662</v>
      </c>
      <c r="L1362" s="7">
        <f t="shared" si="105"/>
        <v>41943.753032407411</v>
      </c>
      <c r="M1362" t="b">
        <v>0</v>
      </c>
      <c r="N1362">
        <v>63</v>
      </c>
      <c r="O1362" t="b">
        <v>1</v>
      </c>
      <c r="P1362" t="s">
        <v>8271</v>
      </c>
      <c r="Q1362">
        <f>ROUND(E1362/D1362*100,2)</f>
        <v>102.04</v>
      </c>
      <c r="R1362" s="12">
        <f>IFERROR(ROUND(IFERROR(E1362/N1362,""),2),"No pledges")</f>
        <v>72.89</v>
      </c>
      <c r="S1362" t="s">
        <v>8317</v>
      </c>
      <c r="T1362" t="s">
        <v>8318</v>
      </c>
    </row>
    <row r="1363" spans="1:20" ht="15" customHeight="1">
      <c r="A1363">
        <v>1361</v>
      </c>
      <c r="B1363" s="2" t="s">
        <v>1362</v>
      </c>
      <c r="C1363" s="2" t="s">
        <v>5471</v>
      </c>
      <c r="D1363">
        <v>2000</v>
      </c>
      <c r="E1363">
        <v>2280</v>
      </c>
      <c r="F1363" t="s">
        <v>8219</v>
      </c>
      <c r="G1363" t="s">
        <v>8224</v>
      </c>
      <c r="H1363" t="s">
        <v>8246</v>
      </c>
      <c r="I1363">
        <v>1480658966</v>
      </c>
      <c r="J1363" s="7">
        <f t="shared" si="104"/>
        <v>42706.256550925929</v>
      </c>
      <c r="K1363">
        <v>1479449366</v>
      </c>
      <c r="L1363" s="7">
        <f t="shared" si="105"/>
        <v>42692.256550925929</v>
      </c>
      <c r="M1363" t="b">
        <v>0</v>
      </c>
      <c r="N1363">
        <v>62</v>
      </c>
      <c r="O1363" t="b">
        <v>1</v>
      </c>
      <c r="P1363" t="s">
        <v>8301</v>
      </c>
      <c r="Q1363">
        <f>ROUND(E1363/D1363*100,2)</f>
        <v>114</v>
      </c>
      <c r="R1363" s="12">
        <f>IFERROR(ROUND(IFERROR(E1363/N1363,""),2),"No pledges")</f>
        <v>36.770000000000003</v>
      </c>
      <c r="S1363" t="s">
        <v>8319</v>
      </c>
      <c r="T1363" t="s">
        <v>8355</v>
      </c>
    </row>
    <row r="1364" spans="1:20" ht="15" customHeight="1">
      <c r="A1364">
        <v>1362</v>
      </c>
      <c r="B1364" s="2" t="s">
        <v>1363</v>
      </c>
      <c r="C1364" s="2" t="s">
        <v>5472</v>
      </c>
      <c r="D1364">
        <v>2500</v>
      </c>
      <c r="E1364">
        <v>3045</v>
      </c>
      <c r="F1364" t="s">
        <v>8219</v>
      </c>
      <c r="G1364" t="s">
        <v>8224</v>
      </c>
      <c r="H1364" t="s">
        <v>8246</v>
      </c>
      <c r="I1364">
        <v>1398988662</v>
      </c>
      <c r="J1364" s="7">
        <f t="shared" si="104"/>
        <v>41760.998402777775</v>
      </c>
      <c r="K1364">
        <v>1396396662</v>
      </c>
      <c r="L1364" s="7">
        <f t="shared" si="105"/>
        <v>41730.998402777775</v>
      </c>
      <c r="M1364" t="b">
        <v>0</v>
      </c>
      <c r="N1364">
        <v>62</v>
      </c>
      <c r="O1364" t="b">
        <v>1</v>
      </c>
      <c r="P1364" t="s">
        <v>8276</v>
      </c>
      <c r="Q1364">
        <f>ROUND(E1364/D1364*100,2)</f>
        <v>121.8</v>
      </c>
      <c r="R1364" s="12">
        <f>IFERROR(ROUND(IFERROR(E1364/N1364,""),2),"No pledges")</f>
        <v>49.11</v>
      </c>
      <c r="S1364" t="s">
        <v>8325</v>
      </c>
      <c r="T1364" t="s">
        <v>8326</v>
      </c>
    </row>
    <row r="1365" spans="1:20" ht="15" customHeight="1">
      <c r="A1365">
        <v>1363</v>
      </c>
      <c r="B1365" s="2" t="s">
        <v>1364</v>
      </c>
      <c r="C1365" s="2" t="s">
        <v>5473</v>
      </c>
      <c r="D1365">
        <v>2500</v>
      </c>
      <c r="E1365">
        <v>3010.01</v>
      </c>
      <c r="F1365" t="s">
        <v>8219</v>
      </c>
      <c r="G1365" t="s">
        <v>8224</v>
      </c>
      <c r="H1365" t="s">
        <v>8246</v>
      </c>
      <c r="I1365">
        <v>1375408194</v>
      </c>
      <c r="J1365" s="7">
        <f t="shared" si="104"/>
        <v>41488.076319444444</v>
      </c>
      <c r="K1365">
        <v>1372384194</v>
      </c>
      <c r="L1365" s="7">
        <f t="shared" si="105"/>
        <v>41453.076319444444</v>
      </c>
      <c r="M1365" t="b">
        <v>0</v>
      </c>
      <c r="N1365">
        <v>62</v>
      </c>
      <c r="O1365" t="b">
        <v>1</v>
      </c>
      <c r="P1365" t="s">
        <v>8279</v>
      </c>
      <c r="Q1365">
        <f>ROUND(E1365/D1365*100,2)</f>
        <v>120.4</v>
      </c>
      <c r="R1365" s="12">
        <f>IFERROR(ROUND(IFERROR(E1365/N1365,""),2),"No pledges")</f>
        <v>48.55</v>
      </c>
      <c r="S1365" t="s">
        <v>8325</v>
      </c>
      <c r="T1365" t="s">
        <v>8329</v>
      </c>
    </row>
    <row r="1366" spans="1:20" ht="15" customHeight="1">
      <c r="A1366">
        <v>1364</v>
      </c>
      <c r="B1366" s="2" t="s">
        <v>1365</v>
      </c>
      <c r="C1366" s="2" t="s">
        <v>5474</v>
      </c>
      <c r="D1366">
        <v>2600</v>
      </c>
      <c r="E1366">
        <v>3081</v>
      </c>
      <c r="F1366" t="s">
        <v>8219</v>
      </c>
      <c r="G1366" t="s">
        <v>8224</v>
      </c>
      <c r="H1366" t="s">
        <v>8246</v>
      </c>
      <c r="I1366">
        <v>1426229940</v>
      </c>
      <c r="J1366" s="7">
        <f t="shared" si="104"/>
        <v>42076.290972222225</v>
      </c>
      <c r="K1366">
        <v>1423959123</v>
      </c>
      <c r="L1366" s="7">
        <f t="shared" si="105"/>
        <v>42050.008368055554</v>
      </c>
      <c r="M1366" t="b">
        <v>0</v>
      </c>
      <c r="N1366">
        <v>62</v>
      </c>
      <c r="O1366" t="b">
        <v>1</v>
      </c>
      <c r="P1366" t="s">
        <v>8271</v>
      </c>
      <c r="Q1366">
        <f>ROUND(E1366/D1366*100,2)</f>
        <v>118.5</v>
      </c>
      <c r="R1366" s="12">
        <f>IFERROR(ROUND(IFERROR(E1366/N1366,""),2),"No pledges")</f>
        <v>49.69</v>
      </c>
      <c r="S1366" t="s">
        <v>8317</v>
      </c>
      <c r="T1366" t="s">
        <v>8318</v>
      </c>
    </row>
    <row r="1367" spans="1:20" ht="15" customHeight="1">
      <c r="A1367">
        <v>1365</v>
      </c>
      <c r="B1367" s="2" t="s">
        <v>1366</v>
      </c>
      <c r="C1367" s="2" t="s">
        <v>5475</v>
      </c>
      <c r="D1367">
        <v>3000</v>
      </c>
      <c r="E1367">
        <v>3555</v>
      </c>
      <c r="F1367" t="s">
        <v>8219</v>
      </c>
      <c r="G1367" t="s">
        <v>8224</v>
      </c>
      <c r="H1367" t="s">
        <v>8246</v>
      </c>
      <c r="I1367">
        <v>1312470475</v>
      </c>
      <c r="J1367" s="7">
        <f t="shared" si="104"/>
        <v>40759.630497685182</v>
      </c>
      <c r="K1367">
        <v>1308496075</v>
      </c>
      <c r="L1367" s="7">
        <f t="shared" si="105"/>
        <v>40713.630497685182</v>
      </c>
      <c r="M1367" t="b">
        <v>0</v>
      </c>
      <c r="N1367">
        <v>62</v>
      </c>
      <c r="O1367" t="b">
        <v>1</v>
      </c>
      <c r="P1367" t="s">
        <v>8274</v>
      </c>
      <c r="Q1367">
        <f>ROUND(E1367/D1367*100,2)</f>
        <v>118.5</v>
      </c>
      <c r="R1367" s="12">
        <f>IFERROR(ROUND(IFERROR(E1367/N1367,""),2),"No pledges")</f>
        <v>57.34</v>
      </c>
      <c r="S1367" t="s">
        <v>8322</v>
      </c>
      <c r="T1367" t="s">
        <v>8323</v>
      </c>
    </row>
    <row r="1368" spans="1:20" ht="15" customHeight="1">
      <c r="A1368">
        <v>1366</v>
      </c>
      <c r="B1368" s="2" t="s">
        <v>1367</v>
      </c>
      <c r="C1368" s="2" t="s">
        <v>5476</v>
      </c>
      <c r="D1368">
        <v>3000</v>
      </c>
      <c r="E1368">
        <v>3550</v>
      </c>
      <c r="F1368" t="s">
        <v>8219</v>
      </c>
      <c r="G1368" t="s">
        <v>8224</v>
      </c>
      <c r="H1368" t="s">
        <v>8246</v>
      </c>
      <c r="I1368">
        <v>1434925500</v>
      </c>
      <c r="J1368" s="7">
        <f t="shared" si="104"/>
        <v>42176.934027777781</v>
      </c>
      <c r="K1368">
        <v>1432410639</v>
      </c>
      <c r="L1368" s="7">
        <f t="shared" si="105"/>
        <v>42147.826840277776</v>
      </c>
      <c r="M1368" t="b">
        <v>0</v>
      </c>
      <c r="N1368">
        <v>62</v>
      </c>
      <c r="O1368" t="b">
        <v>1</v>
      </c>
      <c r="P1368" t="s">
        <v>8271</v>
      </c>
      <c r="Q1368">
        <f>ROUND(E1368/D1368*100,2)</f>
        <v>118.33</v>
      </c>
      <c r="R1368" s="12">
        <f>IFERROR(ROUND(IFERROR(E1368/N1368,""),2),"No pledges")</f>
        <v>57.26</v>
      </c>
      <c r="S1368" t="s">
        <v>8317</v>
      </c>
      <c r="T1368" t="s">
        <v>8318</v>
      </c>
    </row>
    <row r="1369" spans="1:20" ht="15" customHeight="1">
      <c r="A1369">
        <v>1367</v>
      </c>
      <c r="B1369" s="2" t="s">
        <v>1368</v>
      </c>
      <c r="C1369" s="2" t="s">
        <v>5477</v>
      </c>
      <c r="D1369">
        <v>3500</v>
      </c>
      <c r="E1369">
        <v>3674</v>
      </c>
      <c r="F1369" t="s">
        <v>8219</v>
      </c>
      <c r="G1369" t="s">
        <v>8224</v>
      </c>
      <c r="H1369" t="s">
        <v>8246</v>
      </c>
      <c r="I1369">
        <v>1477342800</v>
      </c>
      <c r="J1369" s="7">
        <f t="shared" si="104"/>
        <v>42667.875</v>
      </c>
      <c r="K1369">
        <v>1476386395</v>
      </c>
      <c r="L1369" s="7">
        <f t="shared" si="105"/>
        <v>42656.805497685185</v>
      </c>
      <c r="M1369" t="b">
        <v>0</v>
      </c>
      <c r="N1369">
        <v>62</v>
      </c>
      <c r="O1369" t="b">
        <v>1</v>
      </c>
      <c r="P1369" t="s">
        <v>8277</v>
      </c>
      <c r="Q1369">
        <f>ROUND(E1369/D1369*100,2)</f>
        <v>104.97</v>
      </c>
      <c r="R1369" s="12">
        <f>IFERROR(ROUND(IFERROR(E1369/N1369,""),2),"No pledges")</f>
        <v>59.26</v>
      </c>
      <c r="S1369" t="s">
        <v>8325</v>
      </c>
      <c r="T1369" t="s">
        <v>8327</v>
      </c>
    </row>
    <row r="1370" spans="1:20" ht="15" customHeight="1">
      <c r="A1370">
        <v>1368</v>
      </c>
      <c r="B1370" s="2" t="s">
        <v>1369</v>
      </c>
      <c r="C1370" s="2" t="s">
        <v>5478</v>
      </c>
      <c r="D1370">
        <v>4000</v>
      </c>
      <c r="E1370">
        <v>5904</v>
      </c>
      <c r="F1370" t="s">
        <v>8219</v>
      </c>
      <c r="G1370" t="s">
        <v>8224</v>
      </c>
      <c r="H1370" t="s">
        <v>8246</v>
      </c>
      <c r="I1370">
        <v>1335574674</v>
      </c>
      <c r="J1370" s="7">
        <f t="shared" si="104"/>
        <v>41027.040208333332</v>
      </c>
      <c r="K1370">
        <v>1330394274</v>
      </c>
      <c r="L1370" s="7">
        <f t="shared" si="105"/>
        <v>40967.081874999996</v>
      </c>
      <c r="M1370" t="b">
        <v>1</v>
      </c>
      <c r="N1370">
        <v>62</v>
      </c>
      <c r="O1370" t="b">
        <v>1</v>
      </c>
      <c r="P1370" t="s">
        <v>8269</v>
      </c>
      <c r="Q1370">
        <f>ROUND(E1370/D1370*100,2)</f>
        <v>147.6</v>
      </c>
      <c r="R1370" s="12">
        <f>IFERROR(ROUND(IFERROR(E1370/N1370,""),2),"No pledges")</f>
        <v>95.23</v>
      </c>
      <c r="S1370" t="s">
        <v>8310</v>
      </c>
      <c r="T1370" t="s">
        <v>8315</v>
      </c>
    </row>
    <row r="1371" spans="1:20" ht="15" customHeight="1">
      <c r="A1371">
        <v>1369</v>
      </c>
      <c r="B1371" s="2" t="s">
        <v>1370</v>
      </c>
      <c r="C1371" s="2" t="s">
        <v>5479</v>
      </c>
      <c r="D1371">
        <v>4000</v>
      </c>
      <c r="E1371">
        <v>5100</v>
      </c>
      <c r="F1371" t="s">
        <v>8219</v>
      </c>
      <c r="G1371" t="s">
        <v>8224</v>
      </c>
      <c r="H1371" t="s">
        <v>8246</v>
      </c>
      <c r="I1371">
        <v>1432654347</v>
      </c>
      <c r="J1371" s="7">
        <f t="shared" si="104"/>
        <v>42150.647534722222</v>
      </c>
      <c r="K1371">
        <v>1430494347</v>
      </c>
      <c r="L1371" s="7">
        <f t="shared" si="105"/>
        <v>42125.647534722222</v>
      </c>
      <c r="M1371" t="b">
        <v>0</v>
      </c>
      <c r="N1371">
        <v>62</v>
      </c>
      <c r="O1371" t="b">
        <v>1</v>
      </c>
      <c r="P1371" t="s">
        <v>8271</v>
      </c>
      <c r="Q1371">
        <f>ROUND(E1371/D1371*100,2)</f>
        <v>127.5</v>
      </c>
      <c r="R1371" s="12">
        <f>IFERROR(ROUND(IFERROR(E1371/N1371,""),2),"No pledges")</f>
        <v>82.26</v>
      </c>
      <c r="S1371" t="s">
        <v>8317</v>
      </c>
      <c r="T1371" t="s">
        <v>8318</v>
      </c>
    </row>
    <row r="1372" spans="1:20" ht="15" customHeight="1">
      <c r="A1372">
        <v>1370</v>
      </c>
      <c r="B1372" s="2" t="s">
        <v>1371</v>
      </c>
      <c r="C1372" s="2" t="s">
        <v>5480</v>
      </c>
      <c r="D1372">
        <v>4200</v>
      </c>
      <c r="E1372">
        <v>4794.82</v>
      </c>
      <c r="F1372" t="s">
        <v>8219</v>
      </c>
      <c r="G1372" t="s">
        <v>8224</v>
      </c>
      <c r="H1372" t="s">
        <v>8246</v>
      </c>
      <c r="I1372">
        <v>1367859071</v>
      </c>
      <c r="J1372" s="7">
        <f t="shared" si="104"/>
        <v>41400.702210648145</v>
      </c>
      <c r="K1372">
        <v>1365699071</v>
      </c>
      <c r="L1372" s="7">
        <f t="shared" si="105"/>
        <v>41375.702210648145</v>
      </c>
      <c r="M1372" t="b">
        <v>1</v>
      </c>
      <c r="N1372">
        <v>62</v>
      </c>
      <c r="O1372" t="b">
        <v>1</v>
      </c>
      <c r="P1372" t="s">
        <v>8271</v>
      </c>
      <c r="Q1372">
        <f>ROUND(E1372/D1372*100,2)</f>
        <v>114.16</v>
      </c>
      <c r="R1372" s="12">
        <f>IFERROR(ROUND(IFERROR(E1372/N1372,""),2),"No pledges")</f>
        <v>77.34</v>
      </c>
      <c r="S1372" t="s">
        <v>8317</v>
      </c>
      <c r="T1372" t="s">
        <v>8318</v>
      </c>
    </row>
    <row r="1373" spans="1:20" ht="15" customHeight="1">
      <c r="A1373">
        <v>1371</v>
      </c>
      <c r="B1373" s="2" t="s">
        <v>1372</v>
      </c>
      <c r="C1373" s="2" t="s">
        <v>5481</v>
      </c>
      <c r="D1373">
        <v>1000</v>
      </c>
      <c r="E1373">
        <v>1145</v>
      </c>
      <c r="F1373" t="s">
        <v>8219</v>
      </c>
      <c r="G1373" t="s">
        <v>8225</v>
      </c>
      <c r="H1373" t="s">
        <v>8247</v>
      </c>
      <c r="I1373">
        <v>1429793446</v>
      </c>
      <c r="J1373" s="7">
        <f t="shared" si="104"/>
        <v>42117.535254629634</v>
      </c>
      <c r="K1373">
        <v>1428583846</v>
      </c>
      <c r="L1373" s="7">
        <f t="shared" si="105"/>
        <v>42103.535254629634</v>
      </c>
      <c r="M1373" t="b">
        <v>0</v>
      </c>
      <c r="N1373">
        <v>61</v>
      </c>
      <c r="O1373" t="b">
        <v>1</v>
      </c>
      <c r="P1373" t="s">
        <v>8271</v>
      </c>
      <c r="Q1373">
        <f>ROUND(E1373/D1373*100,2)</f>
        <v>114.5</v>
      </c>
      <c r="R1373" s="12">
        <f>IFERROR(ROUND(IFERROR(E1373/N1373,""),2),"No pledges")</f>
        <v>18.77</v>
      </c>
      <c r="S1373" t="s">
        <v>8317</v>
      </c>
      <c r="T1373" t="s">
        <v>8318</v>
      </c>
    </row>
    <row r="1374" spans="1:20" ht="15" customHeight="1">
      <c r="A1374">
        <v>1372</v>
      </c>
      <c r="B1374" s="2" t="s">
        <v>1373</v>
      </c>
      <c r="C1374" s="2" t="s">
        <v>5482</v>
      </c>
      <c r="D1374">
        <v>1500</v>
      </c>
      <c r="E1374">
        <v>2180</v>
      </c>
      <c r="F1374" t="s">
        <v>8219</v>
      </c>
      <c r="G1374" t="s">
        <v>8224</v>
      </c>
      <c r="H1374" t="s">
        <v>8246</v>
      </c>
      <c r="I1374">
        <v>1458362023</v>
      </c>
      <c r="J1374" s="7">
        <f t="shared" si="104"/>
        <v>42448.190081018518</v>
      </c>
      <c r="K1374">
        <v>1455773623</v>
      </c>
      <c r="L1374" s="7">
        <f t="shared" si="105"/>
        <v>42418.231747685189</v>
      </c>
      <c r="M1374" t="b">
        <v>0</v>
      </c>
      <c r="N1374">
        <v>61</v>
      </c>
      <c r="O1374" t="b">
        <v>1</v>
      </c>
      <c r="P1374" t="s">
        <v>8280</v>
      </c>
      <c r="Q1374">
        <f>ROUND(E1374/D1374*100,2)</f>
        <v>145.33000000000001</v>
      </c>
      <c r="R1374" s="12">
        <f>IFERROR(ROUND(IFERROR(E1374/N1374,""),2),"No pledges")</f>
        <v>35.74</v>
      </c>
      <c r="S1374" t="s">
        <v>8325</v>
      </c>
      <c r="T1374" t="s">
        <v>8330</v>
      </c>
    </row>
    <row r="1375" spans="1:20" ht="15" customHeight="1">
      <c r="A1375">
        <v>1373</v>
      </c>
      <c r="B1375" s="2" t="s">
        <v>1374</v>
      </c>
      <c r="C1375" s="2" t="s">
        <v>5483</v>
      </c>
      <c r="D1375">
        <v>2000</v>
      </c>
      <c r="E1375">
        <v>2908</v>
      </c>
      <c r="F1375" t="s">
        <v>8219</v>
      </c>
      <c r="G1375" t="s">
        <v>8224</v>
      </c>
      <c r="H1375" t="s">
        <v>8246</v>
      </c>
      <c r="I1375">
        <v>1326835985</v>
      </c>
      <c r="J1375" s="7">
        <f t="shared" si="104"/>
        <v>40925.897974537038</v>
      </c>
      <c r="K1375">
        <v>1324243985</v>
      </c>
      <c r="L1375" s="7">
        <f t="shared" si="105"/>
        <v>40895.897974537038</v>
      </c>
      <c r="M1375" t="b">
        <v>0</v>
      </c>
      <c r="N1375">
        <v>61</v>
      </c>
      <c r="O1375" t="b">
        <v>1</v>
      </c>
      <c r="P1375" t="s">
        <v>8276</v>
      </c>
      <c r="Q1375">
        <f>ROUND(E1375/D1375*100,2)</f>
        <v>145.4</v>
      </c>
      <c r="R1375" s="12">
        <f>IFERROR(ROUND(IFERROR(E1375/N1375,""),2),"No pledges")</f>
        <v>47.67</v>
      </c>
      <c r="S1375" t="s">
        <v>8325</v>
      </c>
      <c r="T1375" t="s">
        <v>8326</v>
      </c>
    </row>
    <row r="1376" spans="1:20" ht="15" customHeight="1">
      <c r="A1376">
        <v>1374</v>
      </c>
      <c r="B1376" s="2" t="s">
        <v>1375</v>
      </c>
      <c r="C1376" s="2" t="s">
        <v>5484</v>
      </c>
      <c r="D1376">
        <v>2000</v>
      </c>
      <c r="E1376">
        <v>3906</v>
      </c>
      <c r="F1376" t="s">
        <v>8219</v>
      </c>
      <c r="G1376" t="s">
        <v>8224</v>
      </c>
      <c r="H1376" t="s">
        <v>8246</v>
      </c>
      <c r="I1376">
        <v>1424997000</v>
      </c>
      <c r="J1376" s="7">
        <f t="shared" si="104"/>
        <v>42062.020833333328</v>
      </c>
      <c r="K1376">
        <v>1421983138</v>
      </c>
      <c r="L1376" s="7">
        <f t="shared" si="105"/>
        <v>42027.13817129629</v>
      </c>
      <c r="M1376" t="b">
        <v>0</v>
      </c>
      <c r="N1376">
        <v>61</v>
      </c>
      <c r="O1376" t="b">
        <v>1</v>
      </c>
      <c r="P1376" t="s">
        <v>8300</v>
      </c>
      <c r="Q1376">
        <f>ROUND(E1376/D1376*100,2)</f>
        <v>195.3</v>
      </c>
      <c r="R1376" s="12">
        <f>IFERROR(ROUND(IFERROR(E1376/N1376,""),2),"No pledges")</f>
        <v>64.03</v>
      </c>
      <c r="S1376" t="s">
        <v>8325</v>
      </c>
      <c r="T1376" t="s">
        <v>8354</v>
      </c>
    </row>
    <row r="1377" spans="1:20" ht="15" customHeight="1">
      <c r="A1377">
        <v>1375</v>
      </c>
      <c r="B1377" s="2" t="s">
        <v>1376</v>
      </c>
      <c r="C1377" s="2" t="s">
        <v>5485</v>
      </c>
      <c r="D1377">
        <v>2300</v>
      </c>
      <c r="E1377">
        <v>3510</v>
      </c>
      <c r="F1377" t="s">
        <v>8219</v>
      </c>
      <c r="G1377" t="s">
        <v>8224</v>
      </c>
      <c r="H1377" t="s">
        <v>8246</v>
      </c>
      <c r="I1377">
        <v>1306296000</v>
      </c>
      <c r="J1377" s="7">
        <f t="shared" si="104"/>
        <v>40688.166666666664</v>
      </c>
      <c r="K1377">
        <v>1301950070</v>
      </c>
      <c r="L1377" s="7">
        <f t="shared" si="105"/>
        <v>40637.866550925923</v>
      </c>
      <c r="M1377" t="b">
        <v>1</v>
      </c>
      <c r="N1377">
        <v>61</v>
      </c>
      <c r="O1377" t="b">
        <v>1</v>
      </c>
      <c r="P1377" t="s">
        <v>8269</v>
      </c>
      <c r="Q1377">
        <f>ROUND(E1377/D1377*100,2)</f>
        <v>152.61000000000001</v>
      </c>
      <c r="R1377" s="12">
        <f>IFERROR(ROUND(IFERROR(E1377/N1377,""),2),"No pledges")</f>
        <v>57.54</v>
      </c>
      <c r="S1377" t="s">
        <v>8310</v>
      </c>
      <c r="T1377" t="s">
        <v>8315</v>
      </c>
    </row>
    <row r="1378" spans="1:20" ht="15" customHeight="1">
      <c r="A1378">
        <v>1376</v>
      </c>
      <c r="B1378" s="2" t="s">
        <v>1377</v>
      </c>
      <c r="C1378" s="2" t="s">
        <v>5486</v>
      </c>
      <c r="D1378">
        <v>2500</v>
      </c>
      <c r="E1378">
        <v>3105</v>
      </c>
      <c r="F1378" t="s">
        <v>8219</v>
      </c>
      <c r="G1378" t="s">
        <v>8224</v>
      </c>
      <c r="H1378" t="s">
        <v>8246</v>
      </c>
      <c r="I1378">
        <v>1402696800</v>
      </c>
      <c r="J1378" s="7">
        <f t="shared" si="104"/>
        <v>41803.916666666664</v>
      </c>
      <c r="K1378">
        <v>1399948353</v>
      </c>
      <c r="L1378" s="7">
        <f t="shared" si="105"/>
        <v>41772.105937500004</v>
      </c>
      <c r="M1378" t="b">
        <v>1</v>
      </c>
      <c r="N1378">
        <v>61</v>
      </c>
      <c r="O1378" t="b">
        <v>1</v>
      </c>
      <c r="P1378" t="s">
        <v>8271</v>
      </c>
      <c r="Q1378">
        <f>ROUND(E1378/D1378*100,2)</f>
        <v>124.2</v>
      </c>
      <c r="R1378" s="12">
        <f>IFERROR(ROUND(IFERROR(E1378/N1378,""),2),"No pledges")</f>
        <v>50.9</v>
      </c>
      <c r="S1378" t="s">
        <v>8317</v>
      </c>
      <c r="T1378" t="s">
        <v>8318</v>
      </c>
    </row>
    <row r="1379" spans="1:20" ht="15" customHeight="1">
      <c r="A1379">
        <v>1377</v>
      </c>
      <c r="B1379" s="2" t="s">
        <v>1378</v>
      </c>
      <c r="C1379" s="2" t="s">
        <v>5487</v>
      </c>
      <c r="D1379">
        <v>3000</v>
      </c>
      <c r="E1379">
        <v>3258</v>
      </c>
      <c r="F1379" t="s">
        <v>8219</v>
      </c>
      <c r="G1379" t="s">
        <v>8224</v>
      </c>
      <c r="H1379" t="s">
        <v>8246</v>
      </c>
      <c r="I1379">
        <v>1464199591</v>
      </c>
      <c r="J1379" s="7">
        <f t="shared" si="104"/>
        <v>42515.754525462966</v>
      </c>
      <c r="K1379">
        <v>1461607591</v>
      </c>
      <c r="L1379" s="7">
        <f t="shared" si="105"/>
        <v>42485.754525462966</v>
      </c>
      <c r="M1379" t="b">
        <v>0</v>
      </c>
      <c r="N1379">
        <v>61</v>
      </c>
      <c r="O1379" t="b">
        <v>1</v>
      </c>
      <c r="P1379" t="s">
        <v>8298</v>
      </c>
      <c r="Q1379">
        <f>ROUND(E1379/D1379*100,2)</f>
        <v>108.6</v>
      </c>
      <c r="R1379" s="12">
        <f>IFERROR(ROUND(IFERROR(E1379/N1379,""),2),"No pledges")</f>
        <v>53.41</v>
      </c>
      <c r="S1379" t="s">
        <v>8336</v>
      </c>
      <c r="T1379" t="s">
        <v>8352</v>
      </c>
    </row>
    <row r="1380" spans="1:20" ht="15" customHeight="1">
      <c r="A1380">
        <v>1378</v>
      </c>
      <c r="B1380" s="2" t="s">
        <v>1379</v>
      </c>
      <c r="C1380" s="2" t="s">
        <v>5488</v>
      </c>
      <c r="D1380">
        <v>3500</v>
      </c>
      <c r="E1380">
        <v>4450</v>
      </c>
      <c r="F1380" t="s">
        <v>8219</v>
      </c>
      <c r="G1380" t="s">
        <v>8224</v>
      </c>
      <c r="H1380" t="s">
        <v>8246</v>
      </c>
      <c r="I1380">
        <v>1461108450</v>
      </c>
      <c r="J1380" s="7">
        <f t="shared" si="104"/>
        <v>42479.977430555555</v>
      </c>
      <c r="K1380">
        <v>1455928050</v>
      </c>
      <c r="L1380" s="7">
        <f t="shared" si="105"/>
        <v>42420.019097222219</v>
      </c>
      <c r="M1380" t="b">
        <v>0</v>
      </c>
      <c r="N1380">
        <v>61</v>
      </c>
      <c r="O1380" t="b">
        <v>1</v>
      </c>
      <c r="P1380" t="s">
        <v>8271</v>
      </c>
      <c r="Q1380">
        <f>ROUND(E1380/D1380*100,2)</f>
        <v>127.14</v>
      </c>
      <c r="R1380" s="12">
        <f>IFERROR(ROUND(IFERROR(E1380/N1380,""),2),"No pledges")</f>
        <v>72.95</v>
      </c>
      <c r="S1380" t="s">
        <v>8317</v>
      </c>
      <c r="T1380" t="s">
        <v>8318</v>
      </c>
    </row>
    <row r="1381" spans="1:20" ht="15" customHeight="1">
      <c r="A1381">
        <v>1379</v>
      </c>
      <c r="B1381" s="2" t="s">
        <v>1380</v>
      </c>
      <c r="C1381" s="2" t="s">
        <v>5489</v>
      </c>
      <c r="D1381">
        <v>4000</v>
      </c>
      <c r="E1381">
        <v>4018</v>
      </c>
      <c r="F1381" t="s">
        <v>8219</v>
      </c>
      <c r="G1381" t="s">
        <v>8224</v>
      </c>
      <c r="H1381" t="s">
        <v>8246</v>
      </c>
      <c r="I1381">
        <v>1470801600</v>
      </c>
      <c r="J1381" s="7">
        <f t="shared" si="104"/>
        <v>42592.166666666672</v>
      </c>
      <c r="K1381">
        <v>1468122163</v>
      </c>
      <c r="L1381" s="7">
        <f t="shared" si="105"/>
        <v>42561.154664351852</v>
      </c>
      <c r="M1381" t="b">
        <v>0</v>
      </c>
      <c r="N1381">
        <v>61</v>
      </c>
      <c r="O1381" t="b">
        <v>1</v>
      </c>
      <c r="P1381" t="s">
        <v>8271</v>
      </c>
      <c r="Q1381">
        <f>ROUND(E1381/D1381*100,2)</f>
        <v>100.45</v>
      </c>
      <c r="R1381" s="12">
        <f>IFERROR(ROUND(IFERROR(E1381/N1381,""),2),"No pledges")</f>
        <v>65.87</v>
      </c>
      <c r="S1381" t="s">
        <v>8317</v>
      </c>
      <c r="T1381" t="s">
        <v>8318</v>
      </c>
    </row>
    <row r="1382" spans="1:20" ht="15" customHeight="1">
      <c r="A1382">
        <v>1380</v>
      </c>
      <c r="B1382" s="2" t="s">
        <v>1381</v>
      </c>
      <c r="C1382" s="2" t="s">
        <v>5490</v>
      </c>
      <c r="D1382">
        <v>4500</v>
      </c>
      <c r="E1382">
        <v>4518</v>
      </c>
      <c r="F1382" t="s">
        <v>8219</v>
      </c>
      <c r="G1382" t="s">
        <v>8224</v>
      </c>
      <c r="H1382" t="s">
        <v>8246</v>
      </c>
      <c r="I1382">
        <v>1439611140</v>
      </c>
      <c r="J1382" s="7">
        <f t="shared" si="104"/>
        <v>42231.165972222225</v>
      </c>
      <c r="K1382">
        <v>1437668354</v>
      </c>
      <c r="L1382" s="7">
        <f t="shared" si="105"/>
        <v>42208.680023148147</v>
      </c>
      <c r="M1382" t="b">
        <v>0</v>
      </c>
      <c r="N1382">
        <v>61</v>
      </c>
      <c r="O1382" t="b">
        <v>1</v>
      </c>
      <c r="P1382" t="s">
        <v>8300</v>
      </c>
      <c r="Q1382">
        <f>ROUND(E1382/D1382*100,2)</f>
        <v>100.4</v>
      </c>
      <c r="R1382" s="12">
        <f>IFERROR(ROUND(IFERROR(E1382/N1382,""),2),"No pledges")</f>
        <v>74.069999999999993</v>
      </c>
      <c r="S1382" t="s">
        <v>8325</v>
      </c>
      <c r="T1382" t="s">
        <v>8354</v>
      </c>
    </row>
    <row r="1383" spans="1:20" ht="15" customHeight="1">
      <c r="A1383">
        <v>1381</v>
      </c>
      <c r="B1383" s="2" t="s">
        <v>1382</v>
      </c>
      <c r="C1383" s="2" t="s">
        <v>5491</v>
      </c>
      <c r="D1383">
        <v>1500</v>
      </c>
      <c r="E1383">
        <v>2333</v>
      </c>
      <c r="F1383" t="s">
        <v>8219</v>
      </c>
      <c r="G1383" t="s">
        <v>8224</v>
      </c>
      <c r="H1383" t="s">
        <v>8246</v>
      </c>
      <c r="I1383">
        <v>1348202807</v>
      </c>
      <c r="J1383" s="7">
        <f t="shared" si="104"/>
        <v>41173.199155092596</v>
      </c>
      <c r="K1383">
        <v>1343018807</v>
      </c>
      <c r="L1383" s="7">
        <f t="shared" si="105"/>
        <v>41113.199155092596</v>
      </c>
      <c r="M1383" t="b">
        <v>0</v>
      </c>
      <c r="N1383">
        <v>60</v>
      </c>
      <c r="O1383" t="b">
        <v>1</v>
      </c>
      <c r="P1383" t="s">
        <v>8300</v>
      </c>
      <c r="Q1383">
        <f>ROUND(E1383/D1383*100,2)</f>
        <v>155.53</v>
      </c>
      <c r="R1383" s="12">
        <f>IFERROR(ROUND(IFERROR(E1383/N1383,""),2),"No pledges")</f>
        <v>38.880000000000003</v>
      </c>
      <c r="S1383" t="s">
        <v>8325</v>
      </c>
      <c r="T1383" t="s">
        <v>8354</v>
      </c>
    </row>
    <row r="1384" spans="1:20" ht="15" customHeight="1">
      <c r="A1384">
        <v>1382</v>
      </c>
      <c r="B1384" s="2" t="s">
        <v>1383</v>
      </c>
      <c r="C1384" s="2" t="s">
        <v>5492</v>
      </c>
      <c r="D1384">
        <v>2200</v>
      </c>
      <c r="E1384">
        <v>2363</v>
      </c>
      <c r="F1384" t="s">
        <v>8219</v>
      </c>
      <c r="G1384" t="s">
        <v>8224</v>
      </c>
      <c r="H1384" t="s">
        <v>8246</v>
      </c>
      <c r="I1384">
        <v>1463184000</v>
      </c>
      <c r="J1384" s="7">
        <f t="shared" si="104"/>
        <v>42504</v>
      </c>
      <c r="K1384">
        <v>1461605020</v>
      </c>
      <c r="L1384" s="7">
        <f t="shared" si="105"/>
        <v>42485.724768518514</v>
      </c>
      <c r="M1384" t="b">
        <v>0</v>
      </c>
      <c r="N1384">
        <v>60</v>
      </c>
      <c r="O1384" t="b">
        <v>1</v>
      </c>
      <c r="P1384" t="s">
        <v>8266</v>
      </c>
      <c r="Q1384">
        <f>ROUND(E1384/D1384*100,2)</f>
        <v>107.41</v>
      </c>
      <c r="R1384" s="12">
        <f>IFERROR(ROUND(IFERROR(E1384/N1384,""),2),"No pledges")</f>
        <v>39.380000000000003</v>
      </c>
      <c r="S1384" t="s">
        <v>8310</v>
      </c>
      <c r="T1384" t="s">
        <v>8312</v>
      </c>
    </row>
    <row r="1385" spans="1:20" ht="15" customHeight="1">
      <c r="A1385">
        <v>1383</v>
      </c>
      <c r="B1385" s="2" t="s">
        <v>1384</v>
      </c>
      <c r="C1385" s="2" t="s">
        <v>5493</v>
      </c>
      <c r="D1385">
        <v>2500</v>
      </c>
      <c r="E1385">
        <v>2511.11</v>
      </c>
      <c r="F1385" t="s">
        <v>8219</v>
      </c>
      <c r="G1385" t="s">
        <v>8224</v>
      </c>
      <c r="H1385" t="s">
        <v>8246</v>
      </c>
      <c r="I1385">
        <v>1383861483</v>
      </c>
      <c r="J1385" s="7">
        <f t="shared" si="104"/>
        <v>41585.915312500001</v>
      </c>
      <c r="K1385">
        <v>1381265883</v>
      </c>
      <c r="L1385" s="7">
        <f t="shared" si="105"/>
        <v>41555.873645833337</v>
      </c>
      <c r="M1385" t="b">
        <v>0</v>
      </c>
      <c r="N1385">
        <v>60</v>
      </c>
      <c r="O1385" t="b">
        <v>1</v>
      </c>
      <c r="P1385" t="s">
        <v>8276</v>
      </c>
      <c r="Q1385">
        <f>ROUND(E1385/D1385*100,2)</f>
        <v>100.44</v>
      </c>
      <c r="R1385" s="12">
        <f>IFERROR(ROUND(IFERROR(E1385/N1385,""),2),"No pledges")</f>
        <v>41.85</v>
      </c>
      <c r="S1385" t="s">
        <v>8325</v>
      </c>
      <c r="T1385" t="s">
        <v>8326</v>
      </c>
    </row>
    <row r="1386" spans="1:20" ht="15" customHeight="1">
      <c r="A1386">
        <v>1384</v>
      </c>
      <c r="B1386" s="2" t="s">
        <v>1385</v>
      </c>
      <c r="C1386" s="2" t="s">
        <v>5494</v>
      </c>
      <c r="D1386">
        <v>3000</v>
      </c>
      <c r="E1386">
        <v>3773</v>
      </c>
      <c r="F1386" t="s">
        <v>8219</v>
      </c>
      <c r="G1386" t="s">
        <v>8224</v>
      </c>
      <c r="H1386" t="s">
        <v>8246</v>
      </c>
      <c r="I1386">
        <v>1338523140</v>
      </c>
      <c r="J1386" s="7">
        <f t="shared" si="104"/>
        <v>41061.165972222225</v>
      </c>
      <c r="K1386">
        <v>1334442519</v>
      </c>
      <c r="L1386" s="7">
        <f t="shared" si="105"/>
        <v>41013.936562499999</v>
      </c>
      <c r="M1386" t="b">
        <v>1</v>
      </c>
      <c r="N1386">
        <v>60</v>
      </c>
      <c r="O1386" t="b">
        <v>1</v>
      </c>
      <c r="P1386" t="s">
        <v>8271</v>
      </c>
      <c r="Q1386">
        <f>ROUND(E1386/D1386*100,2)</f>
        <v>125.77</v>
      </c>
      <c r="R1386" s="12">
        <f>IFERROR(ROUND(IFERROR(E1386/N1386,""),2),"No pledges")</f>
        <v>62.88</v>
      </c>
      <c r="S1386" t="s">
        <v>8317</v>
      </c>
      <c r="T1386" t="s">
        <v>8318</v>
      </c>
    </row>
    <row r="1387" spans="1:20" ht="15" customHeight="1">
      <c r="A1387">
        <v>1385</v>
      </c>
      <c r="B1387" s="2" t="s">
        <v>1386</v>
      </c>
      <c r="C1387" s="2" t="s">
        <v>5495</v>
      </c>
      <c r="D1387">
        <v>3200</v>
      </c>
      <c r="E1387">
        <v>3400</v>
      </c>
      <c r="F1387" t="s">
        <v>8219</v>
      </c>
      <c r="G1387" t="s">
        <v>8224</v>
      </c>
      <c r="H1387" t="s">
        <v>8246</v>
      </c>
      <c r="I1387">
        <v>1354923000</v>
      </c>
      <c r="J1387" s="7">
        <f t="shared" si="104"/>
        <v>41250.979166666664</v>
      </c>
      <c r="K1387">
        <v>1351796674</v>
      </c>
      <c r="L1387" s="7">
        <f t="shared" si="105"/>
        <v>41214.79483796296</v>
      </c>
      <c r="M1387" t="b">
        <v>0</v>
      </c>
      <c r="N1387">
        <v>60</v>
      </c>
      <c r="O1387" t="b">
        <v>1</v>
      </c>
      <c r="P1387" t="s">
        <v>8266</v>
      </c>
      <c r="Q1387">
        <f>ROUND(E1387/D1387*100,2)</f>
        <v>106.25</v>
      </c>
      <c r="R1387" s="12">
        <f>IFERROR(ROUND(IFERROR(E1387/N1387,""),2),"No pledges")</f>
        <v>56.67</v>
      </c>
      <c r="S1387" t="s">
        <v>8310</v>
      </c>
      <c r="T1387" t="s">
        <v>8312</v>
      </c>
    </row>
    <row r="1388" spans="1:20" ht="15" customHeight="1">
      <c r="A1388">
        <v>1386</v>
      </c>
      <c r="B1388" s="2" t="s">
        <v>1387</v>
      </c>
      <c r="C1388" s="2" t="s">
        <v>5496</v>
      </c>
      <c r="D1388">
        <v>3500</v>
      </c>
      <c r="E1388">
        <v>3600</v>
      </c>
      <c r="F1388" t="s">
        <v>8219</v>
      </c>
      <c r="G1388" t="s">
        <v>8224</v>
      </c>
      <c r="H1388" t="s">
        <v>8246</v>
      </c>
      <c r="I1388">
        <v>1403452131</v>
      </c>
      <c r="J1388" s="7">
        <f t="shared" si="104"/>
        <v>41812.65892361111</v>
      </c>
      <c r="K1388">
        <v>1401205731</v>
      </c>
      <c r="L1388" s="7">
        <f t="shared" si="105"/>
        <v>41786.65892361111</v>
      </c>
      <c r="M1388" t="b">
        <v>0</v>
      </c>
      <c r="N1388">
        <v>60</v>
      </c>
      <c r="O1388" t="b">
        <v>1</v>
      </c>
      <c r="P1388" t="s">
        <v>8266</v>
      </c>
      <c r="Q1388">
        <f>ROUND(E1388/D1388*100,2)</f>
        <v>102.86</v>
      </c>
      <c r="R1388" s="12">
        <f>IFERROR(ROUND(IFERROR(E1388/N1388,""),2),"No pledges")</f>
        <v>60</v>
      </c>
      <c r="S1388" t="s">
        <v>8310</v>
      </c>
      <c r="T1388" t="s">
        <v>8312</v>
      </c>
    </row>
    <row r="1389" spans="1:20" ht="15" customHeight="1">
      <c r="A1389">
        <v>1387</v>
      </c>
      <c r="B1389" s="2" t="s">
        <v>1388</v>
      </c>
      <c r="C1389" s="2" t="s">
        <v>5497</v>
      </c>
      <c r="D1389">
        <v>3500</v>
      </c>
      <c r="E1389">
        <v>3760</v>
      </c>
      <c r="F1389" t="s">
        <v>8219</v>
      </c>
      <c r="G1389" t="s">
        <v>8224</v>
      </c>
      <c r="H1389" t="s">
        <v>8246</v>
      </c>
      <c r="I1389">
        <v>1465178400</v>
      </c>
      <c r="J1389" s="7">
        <f t="shared" si="104"/>
        <v>42527.083333333328</v>
      </c>
      <c r="K1389">
        <v>1461985967</v>
      </c>
      <c r="L1389" s="7">
        <f t="shared" si="105"/>
        <v>42490.133877314816</v>
      </c>
      <c r="M1389" t="b">
        <v>0</v>
      </c>
      <c r="N1389">
        <v>60</v>
      </c>
      <c r="O1389" t="b">
        <v>1</v>
      </c>
      <c r="P1389" t="s">
        <v>8271</v>
      </c>
      <c r="Q1389">
        <f>ROUND(E1389/D1389*100,2)</f>
        <v>107.43</v>
      </c>
      <c r="R1389" s="12">
        <f>IFERROR(ROUND(IFERROR(E1389/N1389,""),2),"No pledges")</f>
        <v>62.67</v>
      </c>
      <c r="S1389" t="s">
        <v>8317</v>
      </c>
      <c r="T1389" t="s">
        <v>8318</v>
      </c>
    </row>
    <row r="1390" spans="1:20" ht="15" customHeight="1">
      <c r="A1390">
        <v>1388</v>
      </c>
      <c r="B1390" s="2" t="s">
        <v>1389</v>
      </c>
      <c r="C1390" s="2" t="s">
        <v>5498</v>
      </c>
      <c r="D1390">
        <v>4000</v>
      </c>
      <c r="E1390">
        <v>5045</v>
      </c>
      <c r="F1390" t="s">
        <v>8219</v>
      </c>
      <c r="G1390" t="s">
        <v>8224</v>
      </c>
      <c r="H1390" t="s">
        <v>8246</v>
      </c>
      <c r="I1390">
        <v>1345148566</v>
      </c>
      <c r="J1390" s="7">
        <f t="shared" si="104"/>
        <v>41137.849143518521</v>
      </c>
      <c r="K1390">
        <v>1342556566</v>
      </c>
      <c r="L1390" s="7">
        <f t="shared" si="105"/>
        <v>41107.849143518521</v>
      </c>
      <c r="M1390" t="b">
        <v>0</v>
      </c>
      <c r="N1390">
        <v>60</v>
      </c>
      <c r="O1390" t="b">
        <v>1</v>
      </c>
      <c r="P1390" t="s">
        <v>8300</v>
      </c>
      <c r="Q1390">
        <f>ROUND(E1390/D1390*100,2)</f>
        <v>126.13</v>
      </c>
      <c r="R1390" s="12">
        <f>IFERROR(ROUND(IFERROR(E1390/N1390,""),2),"No pledges")</f>
        <v>84.08</v>
      </c>
      <c r="S1390" t="s">
        <v>8325</v>
      </c>
      <c r="T1390" t="s">
        <v>8354</v>
      </c>
    </row>
    <row r="1391" spans="1:20" ht="15" customHeight="1">
      <c r="A1391">
        <v>1389</v>
      </c>
      <c r="B1391" s="2" t="s">
        <v>1390</v>
      </c>
      <c r="C1391" s="2" t="s">
        <v>5499</v>
      </c>
      <c r="D1391">
        <v>2000</v>
      </c>
      <c r="E1391">
        <v>2050</v>
      </c>
      <c r="F1391" t="s">
        <v>8219</v>
      </c>
      <c r="G1391" t="s">
        <v>8225</v>
      </c>
      <c r="H1391" t="s">
        <v>8247</v>
      </c>
      <c r="I1391">
        <v>1483707905</v>
      </c>
      <c r="J1391" s="7">
        <f t="shared" si="104"/>
        <v>42741.545196759253</v>
      </c>
      <c r="K1391">
        <v>1481115905</v>
      </c>
      <c r="L1391" s="7">
        <f t="shared" si="105"/>
        <v>42711.545196759253</v>
      </c>
      <c r="M1391" t="b">
        <v>0</v>
      </c>
      <c r="N1391">
        <v>59</v>
      </c>
      <c r="O1391" t="b">
        <v>1</v>
      </c>
      <c r="P1391" t="s">
        <v>8271</v>
      </c>
      <c r="Q1391">
        <f>ROUND(E1391/D1391*100,2)</f>
        <v>102.5</v>
      </c>
      <c r="R1391" s="12">
        <f>IFERROR(ROUND(IFERROR(E1391/N1391,""),2),"No pledges")</f>
        <v>34.75</v>
      </c>
      <c r="S1391" t="s">
        <v>8317</v>
      </c>
      <c r="T1391" t="s">
        <v>8318</v>
      </c>
    </row>
    <row r="1392" spans="1:20" ht="15" customHeight="1">
      <c r="A1392">
        <v>1390</v>
      </c>
      <c r="B1392" s="2" t="s">
        <v>1391</v>
      </c>
      <c r="C1392" s="2" t="s">
        <v>5500</v>
      </c>
      <c r="D1392">
        <v>2000</v>
      </c>
      <c r="E1392">
        <v>2410</v>
      </c>
      <c r="F1392" t="s">
        <v>8219</v>
      </c>
      <c r="G1392" t="s">
        <v>8224</v>
      </c>
      <c r="H1392" t="s">
        <v>8246</v>
      </c>
      <c r="I1392">
        <v>1446665191</v>
      </c>
      <c r="J1392" s="7">
        <f t="shared" si="104"/>
        <v>42312.810081018513</v>
      </c>
      <c r="K1392">
        <v>1444069591</v>
      </c>
      <c r="L1392" s="7">
        <f t="shared" si="105"/>
        <v>42282.768414351856</v>
      </c>
      <c r="M1392" t="b">
        <v>0</v>
      </c>
      <c r="N1392">
        <v>59</v>
      </c>
      <c r="O1392" t="b">
        <v>1</v>
      </c>
      <c r="P1392" t="s">
        <v>8271</v>
      </c>
      <c r="Q1392">
        <f>ROUND(E1392/D1392*100,2)</f>
        <v>120.5</v>
      </c>
      <c r="R1392" s="12">
        <f>IFERROR(ROUND(IFERROR(E1392/N1392,""),2),"No pledges")</f>
        <v>40.85</v>
      </c>
      <c r="S1392" t="s">
        <v>8317</v>
      </c>
      <c r="T1392" t="s">
        <v>8318</v>
      </c>
    </row>
    <row r="1393" spans="1:20" ht="15" customHeight="1">
      <c r="A1393">
        <v>1391</v>
      </c>
      <c r="B1393" s="2" t="s">
        <v>1392</v>
      </c>
      <c r="C1393" s="2" t="s">
        <v>5501</v>
      </c>
      <c r="D1393">
        <v>2000</v>
      </c>
      <c r="E1393">
        <v>2864</v>
      </c>
      <c r="F1393" t="s">
        <v>8219</v>
      </c>
      <c r="G1393" t="s">
        <v>8224</v>
      </c>
      <c r="H1393" t="s">
        <v>8246</v>
      </c>
      <c r="I1393">
        <v>1411790400</v>
      </c>
      <c r="J1393" s="7">
        <f t="shared" si="104"/>
        <v>41909.166666666664</v>
      </c>
      <c r="K1393">
        <v>1409884821</v>
      </c>
      <c r="L1393" s="7">
        <f t="shared" si="105"/>
        <v>41887.111354166671</v>
      </c>
      <c r="M1393" t="b">
        <v>0</v>
      </c>
      <c r="N1393">
        <v>59</v>
      </c>
      <c r="O1393" t="b">
        <v>1</v>
      </c>
      <c r="P1393" t="s">
        <v>8305</v>
      </c>
      <c r="Q1393">
        <f>ROUND(E1393/D1393*100,2)</f>
        <v>143.19999999999999</v>
      </c>
      <c r="R1393" s="12">
        <f>IFERROR(ROUND(IFERROR(E1393/N1393,""),2),"No pledges")</f>
        <v>48.54</v>
      </c>
      <c r="S1393" t="s">
        <v>8317</v>
      </c>
      <c r="T1393" t="s">
        <v>8359</v>
      </c>
    </row>
    <row r="1394" spans="1:20" ht="15" customHeight="1">
      <c r="A1394">
        <v>1392</v>
      </c>
      <c r="B1394" s="2" t="s">
        <v>1393</v>
      </c>
      <c r="C1394" s="2" t="s">
        <v>5502</v>
      </c>
      <c r="D1394">
        <v>2100</v>
      </c>
      <c r="E1394">
        <v>2690</v>
      </c>
      <c r="F1394" t="s">
        <v>8219</v>
      </c>
      <c r="G1394" t="s">
        <v>8224</v>
      </c>
      <c r="H1394" t="s">
        <v>8246</v>
      </c>
      <c r="I1394">
        <v>1425675892</v>
      </c>
      <c r="J1394" s="7">
        <f t="shared" si="104"/>
        <v>42069.878379629634</v>
      </c>
      <c r="K1394">
        <v>1423083892</v>
      </c>
      <c r="L1394" s="7">
        <f t="shared" si="105"/>
        <v>42039.878379629634</v>
      </c>
      <c r="M1394" t="b">
        <v>0</v>
      </c>
      <c r="N1394">
        <v>59</v>
      </c>
      <c r="O1394" t="b">
        <v>1</v>
      </c>
      <c r="P1394" t="s">
        <v>8292</v>
      </c>
      <c r="Q1394">
        <f>ROUND(E1394/D1394*100,2)</f>
        <v>128.1</v>
      </c>
      <c r="R1394" s="12">
        <f>IFERROR(ROUND(IFERROR(E1394/N1394,""),2),"No pledges")</f>
        <v>45.59</v>
      </c>
      <c r="S1394" t="s">
        <v>8325</v>
      </c>
      <c r="T1394" t="s">
        <v>8346</v>
      </c>
    </row>
    <row r="1395" spans="1:20" ht="15" customHeight="1">
      <c r="A1395">
        <v>1393</v>
      </c>
      <c r="B1395" s="2" t="s">
        <v>1394</v>
      </c>
      <c r="C1395" s="2" t="s">
        <v>5503</v>
      </c>
      <c r="D1395">
        <v>2500</v>
      </c>
      <c r="E1395">
        <v>3791</v>
      </c>
      <c r="F1395" t="s">
        <v>8219</v>
      </c>
      <c r="G1395" t="s">
        <v>8224</v>
      </c>
      <c r="H1395" t="s">
        <v>8246</v>
      </c>
      <c r="I1395">
        <v>1402642740</v>
      </c>
      <c r="J1395" s="7">
        <f t="shared" si="104"/>
        <v>41803.290972222225</v>
      </c>
      <c r="K1395">
        <v>1399563953</v>
      </c>
      <c r="L1395" s="7">
        <f t="shared" si="105"/>
        <v>41767.656863425924</v>
      </c>
      <c r="M1395" t="b">
        <v>1</v>
      </c>
      <c r="N1395">
        <v>59</v>
      </c>
      <c r="O1395" t="b">
        <v>1</v>
      </c>
      <c r="P1395" t="s">
        <v>8276</v>
      </c>
      <c r="Q1395">
        <f>ROUND(E1395/D1395*100,2)</f>
        <v>151.63999999999999</v>
      </c>
      <c r="R1395" s="12">
        <f>IFERROR(ROUND(IFERROR(E1395/N1395,""),2),"No pledges")</f>
        <v>64.25</v>
      </c>
      <c r="S1395" t="s">
        <v>8325</v>
      </c>
      <c r="T1395" t="s">
        <v>8326</v>
      </c>
    </row>
    <row r="1396" spans="1:20" ht="15" customHeight="1">
      <c r="A1396">
        <v>1394</v>
      </c>
      <c r="B1396" s="2" t="s">
        <v>1395</v>
      </c>
      <c r="C1396" s="2" t="s">
        <v>5504</v>
      </c>
      <c r="D1396">
        <v>4444</v>
      </c>
      <c r="E1396">
        <v>4559</v>
      </c>
      <c r="F1396" t="s">
        <v>8219</v>
      </c>
      <c r="G1396" t="s">
        <v>8224</v>
      </c>
      <c r="H1396" t="s">
        <v>8246</v>
      </c>
      <c r="I1396">
        <v>1361739872</v>
      </c>
      <c r="J1396" s="7">
        <f t="shared" si="104"/>
        <v>41329.878148148149</v>
      </c>
      <c r="K1396">
        <v>1359147872</v>
      </c>
      <c r="L1396" s="7">
        <f t="shared" si="105"/>
        <v>41299.878148148149</v>
      </c>
      <c r="M1396" t="b">
        <v>0</v>
      </c>
      <c r="N1396">
        <v>59</v>
      </c>
      <c r="O1396" t="b">
        <v>1</v>
      </c>
      <c r="P1396" t="s">
        <v>8274</v>
      </c>
      <c r="Q1396">
        <f>ROUND(E1396/D1396*100,2)</f>
        <v>102.59</v>
      </c>
      <c r="R1396" s="12">
        <f>IFERROR(ROUND(IFERROR(E1396/N1396,""),2),"No pledges")</f>
        <v>77.27</v>
      </c>
      <c r="S1396" t="s">
        <v>8322</v>
      </c>
      <c r="T1396" t="s">
        <v>8323</v>
      </c>
    </row>
    <row r="1397" spans="1:20" ht="15" customHeight="1">
      <c r="A1397">
        <v>1395</v>
      </c>
      <c r="B1397" s="2" t="s">
        <v>1396</v>
      </c>
      <c r="C1397" s="2" t="s">
        <v>5505</v>
      </c>
      <c r="D1397">
        <v>2000</v>
      </c>
      <c r="E1397">
        <v>2154.66</v>
      </c>
      <c r="F1397" t="s">
        <v>8219</v>
      </c>
      <c r="G1397" t="s">
        <v>8224</v>
      </c>
      <c r="H1397" t="s">
        <v>8246</v>
      </c>
      <c r="I1397">
        <v>1415815393</v>
      </c>
      <c r="J1397" s="7">
        <f t="shared" si="104"/>
        <v>41955.752233796295</v>
      </c>
      <c r="K1397">
        <v>1413997393</v>
      </c>
      <c r="L1397" s="7">
        <f t="shared" si="105"/>
        <v>41934.71056712963</v>
      </c>
      <c r="M1397" t="b">
        <v>0</v>
      </c>
      <c r="N1397">
        <v>58</v>
      </c>
      <c r="O1397" t="b">
        <v>1</v>
      </c>
      <c r="P1397" t="s">
        <v>8279</v>
      </c>
      <c r="Q1397">
        <f>ROUND(E1397/D1397*100,2)</f>
        <v>107.73</v>
      </c>
      <c r="R1397" s="12">
        <f>IFERROR(ROUND(IFERROR(E1397/N1397,""),2),"No pledges")</f>
        <v>37.15</v>
      </c>
      <c r="S1397" t="s">
        <v>8325</v>
      </c>
      <c r="T1397" t="s">
        <v>8329</v>
      </c>
    </row>
    <row r="1398" spans="1:20" ht="15" customHeight="1">
      <c r="A1398">
        <v>1396</v>
      </c>
      <c r="B1398" s="2" t="s">
        <v>1397</v>
      </c>
      <c r="C1398" s="2" t="s">
        <v>5506</v>
      </c>
      <c r="D1398">
        <v>2000</v>
      </c>
      <c r="E1398">
        <v>2144.34</v>
      </c>
      <c r="F1398" t="s">
        <v>8219</v>
      </c>
      <c r="G1398" t="s">
        <v>8224</v>
      </c>
      <c r="H1398" t="s">
        <v>8246</v>
      </c>
      <c r="I1398">
        <v>1351400400</v>
      </c>
      <c r="J1398" s="7">
        <f t="shared" si="104"/>
        <v>41210.208333333336</v>
      </c>
      <c r="K1398">
        <v>1348285321</v>
      </c>
      <c r="L1398" s="7">
        <f t="shared" si="105"/>
        <v>41174.154178240737</v>
      </c>
      <c r="M1398" t="b">
        <v>0</v>
      </c>
      <c r="N1398">
        <v>58</v>
      </c>
      <c r="O1398" t="b">
        <v>1</v>
      </c>
      <c r="P1398" t="s">
        <v>8279</v>
      </c>
      <c r="Q1398">
        <f>ROUND(E1398/D1398*100,2)</f>
        <v>107.22</v>
      </c>
      <c r="R1398" s="12">
        <f>IFERROR(ROUND(IFERROR(E1398/N1398,""),2),"No pledges")</f>
        <v>36.97</v>
      </c>
      <c r="S1398" t="s">
        <v>8325</v>
      </c>
      <c r="T1398" t="s">
        <v>8329</v>
      </c>
    </row>
    <row r="1399" spans="1:20" ht="15" customHeight="1">
      <c r="A1399">
        <v>1397</v>
      </c>
      <c r="B1399" s="2" t="s">
        <v>1398</v>
      </c>
      <c r="C1399" s="2" t="s">
        <v>5507</v>
      </c>
      <c r="D1399">
        <v>3000</v>
      </c>
      <c r="E1399">
        <v>3095.11</v>
      </c>
      <c r="F1399" t="s">
        <v>8219</v>
      </c>
      <c r="G1399" t="s">
        <v>8225</v>
      </c>
      <c r="H1399" t="s">
        <v>8247</v>
      </c>
      <c r="I1399">
        <v>1437261419</v>
      </c>
      <c r="J1399" s="7">
        <f t="shared" si="104"/>
        <v>42203.970127314817</v>
      </c>
      <c r="K1399">
        <v>1434669419</v>
      </c>
      <c r="L1399" s="7">
        <f t="shared" si="105"/>
        <v>42173.970127314817</v>
      </c>
      <c r="M1399" t="b">
        <v>0</v>
      </c>
      <c r="N1399">
        <v>58</v>
      </c>
      <c r="O1399" t="b">
        <v>1</v>
      </c>
      <c r="P1399" t="s">
        <v>8271</v>
      </c>
      <c r="Q1399">
        <f>ROUND(E1399/D1399*100,2)</f>
        <v>103.17</v>
      </c>
      <c r="R1399" s="12">
        <f>IFERROR(ROUND(IFERROR(E1399/N1399,""),2),"No pledges")</f>
        <v>53.36</v>
      </c>
      <c r="S1399" t="s">
        <v>8317</v>
      </c>
      <c r="T1399" t="s">
        <v>8318</v>
      </c>
    </row>
    <row r="1400" spans="1:20" ht="15" customHeight="1">
      <c r="A1400">
        <v>1398</v>
      </c>
      <c r="B1400" s="2" t="s">
        <v>1399</v>
      </c>
      <c r="C1400" s="2" t="s">
        <v>5508</v>
      </c>
      <c r="D1400">
        <v>4000</v>
      </c>
      <c r="E1400">
        <v>4306.1099999999997</v>
      </c>
      <c r="F1400" t="s">
        <v>8219</v>
      </c>
      <c r="G1400" t="s">
        <v>8224</v>
      </c>
      <c r="H1400" t="s">
        <v>8246</v>
      </c>
      <c r="I1400">
        <v>1402594090</v>
      </c>
      <c r="J1400" s="7">
        <f t="shared" si="104"/>
        <v>41802.727893518517</v>
      </c>
      <c r="K1400">
        <v>1400002090</v>
      </c>
      <c r="L1400" s="7">
        <f t="shared" si="105"/>
        <v>41772.727893518517</v>
      </c>
      <c r="M1400" t="b">
        <v>0</v>
      </c>
      <c r="N1400">
        <v>58</v>
      </c>
      <c r="O1400" t="b">
        <v>1</v>
      </c>
      <c r="P1400" t="s">
        <v>8305</v>
      </c>
      <c r="Q1400">
        <f>ROUND(E1400/D1400*100,2)</f>
        <v>107.65</v>
      </c>
      <c r="R1400" s="12">
        <f>IFERROR(ROUND(IFERROR(E1400/N1400,""),2),"No pledges")</f>
        <v>74.239999999999995</v>
      </c>
      <c r="S1400" t="s">
        <v>8317</v>
      </c>
      <c r="T1400" t="s">
        <v>8359</v>
      </c>
    </row>
    <row r="1401" spans="1:20" ht="15" customHeight="1">
      <c r="A1401">
        <v>1399</v>
      </c>
      <c r="B1401" s="2" t="s">
        <v>1400</v>
      </c>
      <c r="C1401" s="2" t="s">
        <v>5509</v>
      </c>
      <c r="D1401">
        <v>4500</v>
      </c>
      <c r="E1401">
        <v>5052</v>
      </c>
      <c r="F1401" t="s">
        <v>8219</v>
      </c>
      <c r="G1401" t="s">
        <v>8224</v>
      </c>
      <c r="H1401" t="s">
        <v>8246</v>
      </c>
      <c r="I1401">
        <v>1406226191</v>
      </c>
      <c r="J1401" s="7">
        <f t="shared" si="104"/>
        <v>41844.766099537039</v>
      </c>
      <c r="K1401">
        <v>1403547791</v>
      </c>
      <c r="L1401" s="7">
        <f t="shared" si="105"/>
        <v>41813.766099537039</v>
      </c>
      <c r="M1401" t="b">
        <v>0</v>
      </c>
      <c r="N1401">
        <v>58</v>
      </c>
      <c r="O1401" t="b">
        <v>1</v>
      </c>
      <c r="P1401" t="s">
        <v>8276</v>
      </c>
      <c r="Q1401">
        <f>ROUND(E1401/D1401*100,2)</f>
        <v>112.27</v>
      </c>
      <c r="R1401" s="12">
        <f>IFERROR(ROUND(IFERROR(E1401/N1401,""),2),"No pledges")</f>
        <v>87.1</v>
      </c>
      <c r="S1401" t="s">
        <v>8325</v>
      </c>
      <c r="T1401" t="s">
        <v>8326</v>
      </c>
    </row>
    <row r="1402" spans="1:20" ht="15" customHeight="1">
      <c r="A1402">
        <v>1400</v>
      </c>
      <c r="B1402" s="2" t="s">
        <v>1401</v>
      </c>
      <c r="C1402" s="2" t="s">
        <v>5510</v>
      </c>
      <c r="D1402">
        <v>1500</v>
      </c>
      <c r="E1402">
        <v>2560</v>
      </c>
      <c r="F1402" t="s">
        <v>8219</v>
      </c>
      <c r="G1402" t="s">
        <v>8224</v>
      </c>
      <c r="H1402" t="s">
        <v>8246</v>
      </c>
      <c r="I1402">
        <v>1446759880</v>
      </c>
      <c r="J1402" s="7">
        <f t="shared" si="104"/>
        <v>42313.906018518523</v>
      </c>
      <c r="K1402">
        <v>1444164280</v>
      </c>
      <c r="L1402" s="7">
        <f t="shared" si="105"/>
        <v>42283.864351851851</v>
      </c>
      <c r="M1402" t="b">
        <v>0</v>
      </c>
      <c r="N1402">
        <v>57</v>
      </c>
      <c r="O1402" t="b">
        <v>1</v>
      </c>
      <c r="P1402" t="s">
        <v>8271</v>
      </c>
      <c r="Q1402">
        <f>ROUND(E1402/D1402*100,2)</f>
        <v>170.67</v>
      </c>
      <c r="R1402" s="12">
        <f>IFERROR(ROUND(IFERROR(E1402/N1402,""),2),"No pledges")</f>
        <v>44.91</v>
      </c>
      <c r="S1402" t="s">
        <v>8317</v>
      </c>
      <c r="T1402" t="s">
        <v>8318</v>
      </c>
    </row>
    <row r="1403" spans="1:20" ht="15" customHeight="1">
      <c r="A1403">
        <v>1401</v>
      </c>
      <c r="B1403" s="2" t="s">
        <v>1402</v>
      </c>
      <c r="C1403" s="2" t="s">
        <v>5511</v>
      </c>
      <c r="D1403">
        <v>1800</v>
      </c>
      <c r="E1403">
        <v>2361</v>
      </c>
      <c r="F1403" t="s">
        <v>8219</v>
      </c>
      <c r="G1403" t="s">
        <v>8224</v>
      </c>
      <c r="H1403" t="s">
        <v>8246</v>
      </c>
      <c r="I1403">
        <v>1412136000</v>
      </c>
      <c r="J1403" s="7">
        <f t="shared" si="104"/>
        <v>41913.166666666664</v>
      </c>
      <c r="K1403">
        <v>1410278284</v>
      </c>
      <c r="L1403" s="7">
        <f t="shared" si="105"/>
        <v>41891.665324074071</v>
      </c>
      <c r="M1403" t="b">
        <v>1</v>
      </c>
      <c r="N1403">
        <v>57</v>
      </c>
      <c r="O1403" t="b">
        <v>1</v>
      </c>
      <c r="P1403" t="s">
        <v>8271</v>
      </c>
      <c r="Q1403">
        <f>ROUND(E1403/D1403*100,2)</f>
        <v>131.16999999999999</v>
      </c>
      <c r="R1403" s="12">
        <f>IFERROR(ROUND(IFERROR(E1403/N1403,""),2),"No pledges")</f>
        <v>41.42</v>
      </c>
      <c r="S1403" t="s">
        <v>8317</v>
      </c>
      <c r="T1403" t="s">
        <v>8318</v>
      </c>
    </row>
    <row r="1404" spans="1:20" ht="15" customHeight="1">
      <c r="A1404">
        <v>1402</v>
      </c>
      <c r="B1404" s="2" t="s">
        <v>1403</v>
      </c>
      <c r="C1404" s="2" t="s">
        <v>5512</v>
      </c>
      <c r="D1404">
        <v>2000</v>
      </c>
      <c r="E1404">
        <v>2257</v>
      </c>
      <c r="F1404" t="s">
        <v>8219</v>
      </c>
      <c r="G1404" t="s">
        <v>8224</v>
      </c>
      <c r="H1404" t="s">
        <v>8246</v>
      </c>
      <c r="I1404">
        <v>1426539600</v>
      </c>
      <c r="J1404" s="7">
        <f t="shared" si="104"/>
        <v>42079.875</v>
      </c>
      <c r="K1404">
        <v>1424296822</v>
      </c>
      <c r="L1404" s="7">
        <f t="shared" si="105"/>
        <v>42053.916921296302</v>
      </c>
      <c r="M1404" t="b">
        <v>0</v>
      </c>
      <c r="N1404">
        <v>57</v>
      </c>
      <c r="O1404" t="b">
        <v>1</v>
      </c>
      <c r="P1404" t="s">
        <v>8271</v>
      </c>
      <c r="Q1404">
        <f>ROUND(E1404/D1404*100,2)</f>
        <v>112.85</v>
      </c>
      <c r="R1404" s="12">
        <f>IFERROR(ROUND(IFERROR(E1404/N1404,""),2),"No pledges")</f>
        <v>39.6</v>
      </c>
      <c r="S1404" t="s">
        <v>8317</v>
      </c>
      <c r="T1404" t="s">
        <v>8318</v>
      </c>
    </row>
    <row r="1405" spans="1:20" ht="15" customHeight="1">
      <c r="A1405">
        <v>1403</v>
      </c>
      <c r="B1405" s="2" t="s">
        <v>1404</v>
      </c>
      <c r="C1405" s="2" t="s">
        <v>5513</v>
      </c>
      <c r="D1405">
        <v>2500</v>
      </c>
      <c r="E1405">
        <v>3372.25</v>
      </c>
      <c r="F1405" t="s">
        <v>8219</v>
      </c>
      <c r="G1405" t="s">
        <v>8224</v>
      </c>
      <c r="H1405" t="s">
        <v>8246</v>
      </c>
      <c r="I1405">
        <v>1330760367</v>
      </c>
      <c r="J1405" s="7">
        <f t="shared" si="104"/>
        <v>40971.319062499999</v>
      </c>
      <c r="K1405">
        <v>1326872367</v>
      </c>
      <c r="L1405" s="7">
        <f t="shared" si="105"/>
        <v>40926.319062499999</v>
      </c>
      <c r="M1405" t="b">
        <v>0</v>
      </c>
      <c r="N1405">
        <v>57</v>
      </c>
      <c r="O1405" t="b">
        <v>1</v>
      </c>
      <c r="P1405" t="s">
        <v>8276</v>
      </c>
      <c r="Q1405">
        <f>ROUND(E1405/D1405*100,2)</f>
        <v>134.88999999999999</v>
      </c>
      <c r="R1405" s="12">
        <f>IFERROR(ROUND(IFERROR(E1405/N1405,""),2),"No pledges")</f>
        <v>59.16</v>
      </c>
      <c r="S1405" t="s">
        <v>8325</v>
      </c>
      <c r="T1405" t="s">
        <v>8326</v>
      </c>
    </row>
    <row r="1406" spans="1:20" ht="60" hidden="1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7">
        <f>(((K1406/60)/60)/24)+DATE(1970,1,1)</f>
        <v>42032.510243055556</v>
      </c>
      <c r="K1406">
        <v>1422447285</v>
      </c>
      <c r="L1406" s="7">
        <f>(((I1406/60)/60)/24)+DATE(1970,1,1)</f>
        <v>42057.510243055556</v>
      </c>
      <c r="M1406" t="b">
        <v>1</v>
      </c>
      <c r="N1406">
        <v>5</v>
      </c>
      <c r="O1406" t="b">
        <v>0</v>
      </c>
      <c r="P1406" t="s">
        <v>8287</v>
      </c>
      <c r="Q1406">
        <f>ROUND(E1406/D1406*100,2)</f>
        <v>1.66</v>
      </c>
      <c r="R1406" s="12">
        <f>IFERROR(ROUND(IFERROR(E1406/N1406,""),2),"No pledges")</f>
        <v>48.2</v>
      </c>
      <c r="S1406" t="s">
        <v>8322</v>
      </c>
      <c r="T1406" t="s">
        <v>8341</v>
      </c>
    </row>
    <row r="1407" spans="1:20" ht="30" hidden="1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7">
        <f>(((K1407/60)/60)/24)+DATE(1970,1,1)</f>
        <v>41941.680567129632</v>
      </c>
      <c r="K1407">
        <v>1414599601</v>
      </c>
      <c r="L1407" s="7">
        <f>(((I1407/60)/60)/24)+DATE(1970,1,1)</f>
        <v>41971.722233796296</v>
      </c>
      <c r="M1407" t="b">
        <v>1</v>
      </c>
      <c r="N1407">
        <v>17</v>
      </c>
      <c r="O1407" t="b">
        <v>0</v>
      </c>
      <c r="P1407" t="s">
        <v>8287</v>
      </c>
      <c r="Q1407">
        <f>ROUND(E1407/D1407*100,2)</f>
        <v>0.42</v>
      </c>
      <c r="R1407" s="12">
        <f>IFERROR(ROUND(IFERROR(E1407/N1407,""),2),"No pledges")</f>
        <v>6.18</v>
      </c>
      <c r="S1407" t="s">
        <v>8322</v>
      </c>
      <c r="T1407" t="s">
        <v>8341</v>
      </c>
    </row>
    <row r="1408" spans="1:20" ht="30" hidden="1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7">
        <f>(((K1408/60)/60)/24)+DATE(1970,1,1)</f>
        <v>42297.432951388888</v>
      </c>
      <c r="K1408">
        <v>1445336607</v>
      </c>
      <c r="L1408" s="7">
        <f>(((I1408/60)/60)/24)+DATE(1970,1,1)</f>
        <v>42350.416666666672</v>
      </c>
      <c r="M1408" t="b">
        <v>0</v>
      </c>
      <c r="N1408">
        <v>3</v>
      </c>
      <c r="O1408" t="b">
        <v>0</v>
      </c>
      <c r="P1408" t="s">
        <v>8287</v>
      </c>
      <c r="Q1408">
        <f>ROUND(E1408/D1408*100,2)</f>
        <v>0.13</v>
      </c>
      <c r="R1408" s="12">
        <f>IFERROR(ROUND(IFERROR(E1408/N1408,""),2),"No pledges")</f>
        <v>5</v>
      </c>
      <c r="S1408" t="s">
        <v>8322</v>
      </c>
      <c r="T1408" t="s">
        <v>8341</v>
      </c>
    </row>
    <row r="1409" spans="1:20" ht="15" customHeight="1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7">
        <f t="shared" ref="J1409:J1411" si="106">(((I1409/60)/60)/24)+DATE(1970,1,1)</f>
        <v>41863.536782407406</v>
      </c>
      <c r="K1409">
        <v>1405687978</v>
      </c>
      <c r="L1409" s="7">
        <f t="shared" ref="L1409:L1411" si="107">(((K1409/60)/60)/24)+DATE(1970,1,1)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>ROUND(E1409/D1409*100,2)</f>
        <v>0.5</v>
      </c>
      <c r="R1409" s="12">
        <f>IFERROR(ROUND(IFERROR(E1409/N1409,""),2),"No pledges")</f>
        <v>7.5</v>
      </c>
      <c r="S1409" t="s">
        <v>8322</v>
      </c>
      <c r="T1409" t="s">
        <v>8341</v>
      </c>
    </row>
    <row r="1410" spans="1:20" ht="15" customHeight="1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7">
        <f t="shared" si="106"/>
        <v>42321.913842592592</v>
      </c>
      <c r="K1410">
        <v>1444856156</v>
      </c>
      <c r="L1410" s="7">
        <f t="shared" si="10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>ROUND(E1410/D1410*100,2)</f>
        <v>7.2</v>
      </c>
      <c r="R1410" s="12">
        <f>IFERROR(ROUND(IFERROR(E1410/N1410,""),2),"No pledges")</f>
        <v>12</v>
      </c>
      <c r="S1410" t="s">
        <v>8322</v>
      </c>
      <c r="T1410" t="s">
        <v>8341</v>
      </c>
    </row>
    <row r="1411" spans="1:20" ht="15" customHeight="1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7">
        <f t="shared" si="106"/>
        <v>42005.175173611111</v>
      </c>
      <c r="K1411">
        <v>1414897935</v>
      </c>
      <c r="L1411" s="7">
        <f t="shared" si="107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>ROUND(E1411/D1411*100,2)</f>
        <v>0</v>
      </c>
      <c r="R1411" s="12" t="str">
        <f>IFERROR(ROUND(IFERROR(E1411/N1411,""),2),"No pledges")</f>
        <v>No pledges</v>
      </c>
      <c r="S1411" t="s">
        <v>8322</v>
      </c>
      <c r="T1411" t="s">
        <v>8341</v>
      </c>
    </row>
    <row r="1412" spans="1:20" ht="60" hidden="1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7">
        <f>(((K1412/60)/60)/24)+DATE(1970,1,1)</f>
        <v>42479.318518518514</v>
      </c>
      <c r="K1412">
        <v>1461051520</v>
      </c>
      <c r="L1412" s="7">
        <f>(((I1412/60)/60)/24)+DATE(1970,1,1)</f>
        <v>42524.318518518514</v>
      </c>
      <c r="M1412" t="b">
        <v>0</v>
      </c>
      <c r="N1412">
        <v>1</v>
      </c>
      <c r="O1412" t="b">
        <v>0</v>
      </c>
      <c r="P1412" t="s">
        <v>8287</v>
      </c>
      <c r="Q1412">
        <f>ROUND(E1412/D1412*100,2)</f>
        <v>0.02</v>
      </c>
      <c r="R1412" s="12">
        <f>IFERROR(ROUND(IFERROR(E1412/N1412,""),2),"No pledges")</f>
        <v>1</v>
      </c>
      <c r="S1412" t="s">
        <v>8322</v>
      </c>
      <c r="T1412" t="s">
        <v>8341</v>
      </c>
    </row>
    <row r="1413" spans="1:20" ht="15" customHeight="1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7">
        <f>(((I1413/60)/60)/24)+DATE(1970,1,1)</f>
        <v>42041.059027777781</v>
      </c>
      <c r="K1413">
        <v>1420766700</v>
      </c>
      <c r="L1413" s="7">
        <f>(((K1413/60)/60)/24)+DATE(1970,1,1)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>ROUND(E1413/D1413*100,2)</f>
        <v>0.23</v>
      </c>
      <c r="R1413" s="12">
        <f>IFERROR(ROUND(IFERROR(E1413/N1413,""),2),"No pledges")</f>
        <v>2.33</v>
      </c>
      <c r="S1413" t="s">
        <v>8322</v>
      </c>
      <c r="T1413" t="s">
        <v>8341</v>
      </c>
    </row>
    <row r="1414" spans="1:20" ht="45" hidden="1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7">
        <f>(((K1414/60)/60)/24)+DATE(1970,1,1)</f>
        <v>41947.063645833332</v>
      </c>
      <c r="K1414">
        <v>1415064699</v>
      </c>
      <c r="L1414" s="7">
        <f>(((I1414/60)/60)/24)+DATE(1970,1,1)</f>
        <v>41977.063645833332</v>
      </c>
      <c r="M1414" t="b">
        <v>0</v>
      </c>
      <c r="N1414">
        <v>13</v>
      </c>
      <c r="O1414" t="b">
        <v>0</v>
      </c>
      <c r="P1414" t="s">
        <v>8287</v>
      </c>
      <c r="Q1414">
        <f>ROUND(E1414/D1414*100,2)</f>
        <v>4.57</v>
      </c>
      <c r="R1414" s="12">
        <f>IFERROR(ROUND(IFERROR(E1414/N1414,""),2),"No pledges")</f>
        <v>24.62</v>
      </c>
      <c r="S1414" t="s">
        <v>8322</v>
      </c>
      <c r="T1414" t="s">
        <v>8341</v>
      </c>
    </row>
    <row r="1415" spans="1:20" ht="15" customHeight="1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7">
        <f>(((I1415/60)/60)/24)+DATE(1970,1,1)</f>
        <v>42420.437152777777</v>
      </c>
      <c r="K1415">
        <v>1450780170</v>
      </c>
      <c r="L1415" s="7">
        <f>(((K1415/60)/60)/24)+DATE(1970,1,1)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>ROUND(E1415/D1415*100,2)</f>
        <v>5</v>
      </c>
      <c r="R1415" s="12">
        <f>IFERROR(ROUND(IFERROR(E1415/N1415,""),2),"No pledges")</f>
        <v>100</v>
      </c>
      <c r="S1415" t="s">
        <v>8322</v>
      </c>
      <c r="T1415" t="s">
        <v>8341</v>
      </c>
    </row>
    <row r="1416" spans="1:20" ht="60" hidden="1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7">
        <f>(((K1416/60)/60)/24)+DATE(1970,1,1)</f>
        <v>42708.25309027778</v>
      </c>
      <c r="K1416">
        <v>1480831467</v>
      </c>
      <c r="L1416" s="7">
        <f>(((I1416/60)/60)/24)+DATE(1970,1,1)</f>
        <v>42738.25309027778</v>
      </c>
      <c r="M1416" t="b">
        <v>0</v>
      </c>
      <c r="N1416">
        <v>1</v>
      </c>
      <c r="O1416" t="b">
        <v>0</v>
      </c>
      <c r="P1416" t="s">
        <v>8287</v>
      </c>
      <c r="Q1416">
        <f>ROUND(E1416/D1416*100,2)</f>
        <v>0.2</v>
      </c>
      <c r="R1416" s="12">
        <f>IFERROR(ROUND(IFERROR(E1416/N1416,""),2),"No pledges")</f>
        <v>1</v>
      </c>
      <c r="S1416" t="s">
        <v>8322</v>
      </c>
      <c r="T1416" t="s">
        <v>8341</v>
      </c>
    </row>
    <row r="1417" spans="1:20" ht="15" customHeight="1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7">
        <f>(((I1417/60)/60)/24)+DATE(1970,1,1)</f>
        <v>42232.675821759258</v>
      </c>
      <c r="K1417">
        <v>1436285591</v>
      </c>
      <c r="L1417" s="7">
        <f>(((K1417/60)/60)/24)+DATE(1970,1,1)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>ROUND(E1417/D1417*100,2)</f>
        <v>18.18</v>
      </c>
      <c r="R1417" s="12">
        <f>IFERROR(ROUND(IFERROR(E1417/N1417,""),2),"No pledges")</f>
        <v>88.89</v>
      </c>
      <c r="S1417" t="s">
        <v>8322</v>
      </c>
      <c r="T1417" t="s">
        <v>8341</v>
      </c>
    </row>
    <row r="1418" spans="1:20" ht="45" hidden="1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7">
        <f>(((K1418/60)/60)/24)+DATE(1970,1,1)</f>
        <v>42299.926145833335</v>
      </c>
      <c r="K1418">
        <v>1445552019</v>
      </c>
      <c r="L1418" s="7">
        <f>(((I1418/60)/60)/24)+DATE(1970,1,1)</f>
        <v>42329.967812499999</v>
      </c>
      <c r="M1418" t="b">
        <v>0</v>
      </c>
      <c r="N1418">
        <v>0</v>
      </c>
      <c r="O1418" t="b">
        <v>0</v>
      </c>
      <c r="P1418" t="s">
        <v>8287</v>
      </c>
      <c r="Q1418">
        <f>ROUND(E1418/D1418*100,2)</f>
        <v>0</v>
      </c>
      <c r="R1418" s="12" t="str">
        <f>IFERROR(ROUND(IFERROR(E1418/N1418,""),2),"No pledges")</f>
        <v>No pledges</v>
      </c>
      <c r="S1418" t="s">
        <v>8322</v>
      </c>
      <c r="T1418" t="s">
        <v>8341</v>
      </c>
    </row>
    <row r="1419" spans="1:20" ht="15" customHeight="1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7">
        <f t="shared" ref="J1419:J1420" si="108">(((I1419/60)/60)/24)+DATE(1970,1,1)</f>
        <v>42262.465972222228</v>
      </c>
      <c r="K1419">
        <v>1439696174</v>
      </c>
      <c r="L1419" s="7">
        <f t="shared" ref="L1419:L1420" si="109">(((K1419/60)/60)/24)+DATE(1970,1,1)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>ROUND(E1419/D1419*100,2)</f>
        <v>1.22</v>
      </c>
      <c r="R1419" s="12">
        <f>IFERROR(ROUND(IFERROR(E1419/N1419,""),2),"No pledges")</f>
        <v>27.5</v>
      </c>
      <c r="S1419" t="s">
        <v>8322</v>
      </c>
      <c r="T1419" t="s">
        <v>8341</v>
      </c>
    </row>
    <row r="1420" spans="1:20" ht="15" customHeight="1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7">
        <f t="shared" si="108"/>
        <v>42425.456412037034</v>
      </c>
      <c r="K1420">
        <v>1453805834</v>
      </c>
      <c r="L1420" s="7">
        <f t="shared" si="10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>ROUND(E1420/D1420*100,2)</f>
        <v>0.2</v>
      </c>
      <c r="R1420" s="12">
        <f>IFERROR(ROUND(IFERROR(E1420/N1420,""),2),"No pledges")</f>
        <v>6</v>
      </c>
      <c r="S1420" t="s">
        <v>8322</v>
      </c>
      <c r="T1420" t="s">
        <v>8341</v>
      </c>
    </row>
    <row r="1421" spans="1:20" ht="60" hidden="1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7">
        <f>(((K1421/60)/60)/24)+DATE(1970,1,1)</f>
        <v>42622.456238425926</v>
      </c>
      <c r="K1421">
        <v>1473418619</v>
      </c>
      <c r="L1421" s="7">
        <f>(((I1421/60)/60)/24)+DATE(1970,1,1)</f>
        <v>42652.456238425926</v>
      </c>
      <c r="M1421" t="b">
        <v>0</v>
      </c>
      <c r="N1421">
        <v>10</v>
      </c>
      <c r="O1421" t="b">
        <v>0</v>
      </c>
      <c r="P1421" t="s">
        <v>8287</v>
      </c>
      <c r="Q1421">
        <f>ROUND(E1421/D1421*100,2)</f>
        <v>7.06</v>
      </c>
      <c r="R1421" s="12">
        <f>IFERROR(ROUND(IFERROR(E1421/N1421,""),2),"No pledges")</f>
        <v>44.5</v>
      </c>
      <c r="S1421" t="s">
        <v>8322</v>
      </c>
      <c r="T1421" t="s">
        <v>8341</v>
      </c>
    </row>
    <row r="1422" spans="1:20" ht="30" hidden="1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7">
        <f>(((K1422/60)/60)/24)+DATE(1970,1,1)</f>
        <v>42524.667662037042</v>
      </c>
      <c r="K1422">
        <v>1464969686</v>
      </c>
      <c r="L1422" s="7">
        <f>(((I1422/60)/60)/24)+DATE(1970,1,1)</f>
        <v>42549.667662037042</v>
      </c>
      <c r="M1422" t="b">
        <v>0</v>
      </c>
      <c r="N1422">
        <v>3</v>
      </c>
      <c r="O1422" t="b">
        <v>0</v>
      </c>
      <c r="P1422" t="s">
        <v>8287</v>
      </c>
      <c r="Q1422">
        <f>ROUND(E1422/D1422*100,2)</f>
        <v>2.73</v>
      </c>
      <c r="R1422" s="12">
        <f>IFERROR(ROUND(IFERROR(E1422/N1422,""),2),"No pledges")</f>
        <v>1</v>
      </c>
      <c r="S1422" t="s">
        <v>8322</v>
      </c>
      <c r="T1422" t="s">
        <v>8341</v>
      </c>
    </row>
    <row r="1423" spans="1:20" ht="60" hidden="1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7">
        <f>(((K1423/60)/60)/24)+DATE(1970,1,1)</f>
        <v>42013.915613425925</v>
      </c>
      <c r="K1423">
        <v>1420840709</v>
      </c>
      <c r="L1423" s="7">
        <f>(((I1423/60)/60)/24)+DATE(1970,1,1)</f>
        <v>42043.915613425925</v>
      </c>
      <c r="M1423" t="b">
        <v>0</v>
      </c>
      <c r="N1423">
        <v>2</v>
      </c>
      <c r="O1423" t="b">
        <v>0</v>
      </c>
      <c r="P1423" t="s">
        <v>8287</v>
      </c>
      <c r="Q1423">
        <f>ROUND(E1423/D1423*100,2)</f>
        <v>0.1</v>
      </c>
      <c r="R1423" s="12">
        <f>IFERROR(ROUND(IFERROR(E1423/N1423,""),2),"No pledges")</f>
        <v>100</v>
      </c>
      <c r="S1423" t="s">
        <v>8322</v>
      </c>
      <c r="T1423" t="s">
        <v>8341</v>
      </c>
    </row>
    <row r="1424" spans="1:20" ht="60" hidden="1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7">
        <f>(((K1424/60)/60)/24)+DATE(1970,1,1)</f>
        <v>42604.239629629628</v>
      </c>
      <c r="K1424">
        <v>1471844704</v>
      </c>
      <c r="L1424" s="7">
        <f>(((I1424/60)/60)/24)+DATE(1970,1,1)</f>
        <v>42634.239629629628</v>
      </c>
      <c r="M1424" t="b">
        <v>0</v>
      </c>
      <c r="N1424">
        <v>2</v>
      </c>
      <c r="O1424" t="b">
        <v>0</v>
      </c>
      <c r="P1424" t="s">
        <v>8287</v>
      </c>
      <c r="Q1424">
        <f>ROUND(E1424/D1424*100,2)</f>
        <v>0.1</v>
      </c>
      <c r="R1424" s="12">
        <f>IFERROR(ROUND(IFERROR(E1424/N1424,""),2),"No pledges")</f>
        <v>13</v>
      </c>
      <c r="S1424" t="s">
        <v>8322</v>
      </c>
      <c r="T1424" t="s">
        <v>8341</v>
      </c>
    </row>
    <row r="1425" spans="1:20" ht="60" hidden="1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7">
        <f>(((K1425/60)/60)/24)+DATE(1970,1,1)</f>
        <v>42340.360312500001</v>
      </c>
      <c r="K1425">
        <v>1449045531</v>
      </c>
      <c r="L1425" s="7">
        <f>(((I1425/60)/60)/24)+DATE(1970,1,1)</f>
        <v>42370.360312500001</v>
      </c>
      <c r="M1425" t="b">
        <v>0</v>
      </c>
      <c r="N1425">
        <v>1</v>
      </c>
      <c r="O1425" t="b">
        <v>0</v>
      </c>
      <c r="P1425" t="s">
        <v>8287</v>
      </c>
      <c r="Q1425">
        <f>ROUND(E1425/D1425*100,2)</f>
        <v>0.33</v>
      </c>
      <c r="R1425" s="12">
        <f>IFERROR(ROUND(IFERROR(E1425/N1425,""),2),"No pledges")</f>
        <v>100</v>
      </c>
      <c r="S1425" t="s">
        <v>8322</v>
      </c>
      <c r="T1425" t="s">
        <v>8341</v>
      </c>
    </row>
    <row r="1426" spans="1:20" ht="45" hidden="1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7">
        <f>(((K1426/60)/60)/24)+DATE(1970,1,1)</f>
        <v>42676.717615740738</v>
      </c>
      <c r="K1426">
        <v>1478106802</v>
      </c>
      <c r="L1426" s="7">
        <f>(((I1426/60)/60)/24)+DATE(1970,1,1)</f>
        <v>42689.759282407409</v>
      </c>
      <c r="M1426" t="b">
        <v>0</v>
      </c>
      <c r="N1426">
        <v>14</v>
      </c>
      <c r="O1426" t="b">
        <v>0</v>
      </c>
      <c r="P1426" t="s">
        <v>8287</v>
      </c>
      <c r="Q1426">
        <f>ROUND(E1426/D1426*100,2)</f>
        <v>20.36</v>
      </c>
      <c r="R1426" s="12">
        <f>IFERROR(ROUND(IFERROR(E1426/N1426,""),2),"No pledges")</f>
        <v>109.07</v>
      </c>
      <c r="S1426" t="s">
        <v>8322</v>
      </c>
      <c r="T1426" t="s">
        <v>8341</v>
      </c>
    </row>
    <row r="1427" spans="1:20" ht="60" hidden="1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7">
        <f>(((K1427/60)/60)/24)+DATE(1970,1,1)</f>
        <v>42093.131469907406</v>
      </c>
      <c r="K1427">
        <v>1427684959</v>
      </c>
      <c r="L1427" s="7">
        <f>(((I1427/60)/60)/24)+DATE(1970,1,1)</f>
        <v>42123.131469907406</v>
      </c>
      <c r="M1427" t="b">
        <v>0</v>
      </c>
      <c r="N1427">
        <v>0</v>
      </c>
      <c r="O1427" t="b">
        <v>0</v>
      </c>
      <c r="P1427" t="s">
        <v>8287</v>
      </c>
      <c r="Q1427">
        <f>ROUND(E1427/D1427*100,2)</f>
        <v>0</v>
      </c>
      <c r="R1427" s="12" t="str">
        <f>IFERROR(ROUND(IFERROR(E1427/N1427,""),2),"No pledges")</f>
        <v>No pledges</v>
      </c>
      <c r="S1427" t="s">
        <v>8322</v>
      </c>
      <c r="T1427" t="s">
        <v>8341</v>
      </c>
    </row>
    <row r="1428" spans="1:20" ht="15" customHeight="1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7">
        <f>(((I1428/60)/60)/24)+DATE(1970,1,1)</f>
        <v>42240.390277777777</v>
      </c>
      <c r="K1428">
        <v>1435224120</v>
      </c>
      <c r="L1428" s="7">
        <f>(((K1428/60)/60)/24)+DATE(1970,1,1)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>ROUND(E1428/D1428*100,2)</f>
        <v>0</v>
      </c>
      <c r="R1428" s="12" t="str">
        <f>IFERROR(ROUND(IFERROR(E1428/N1428,""),2),"No pledges")</f>
        <v>No pledges</v>
      </c>
      <c r="S1428" t="s">
        <v>8322</v>
      </c>
      <c r="T1428" t="s">
        <v>8341</v>
      </c>
    </row>
    <row r="1429" spans="1:20" ht="60" hidden="1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7">
        <f>(((K1429/60)/60)/24)+DATE(1970,1,1)</f>
        <v>42601.851678240739</v>
      </c>
      <c r="K1429">
        <v>1471638385</v>
      </c>
      <c r="L1429" s="7">
        <f>(((I1429/60)/60)/24)+DATE(1970,1,1)</f>
        <v>42631.851678240739</v>
      </c>
      <c r="M1429" t="b">
        <v>0</v>
      </c>
      <c r="N1429">
        <v>4</v>
      </c>
      <c r="O1429" t="b">
        <v>0</v>
      </c>
      <c r="P1429" t="s">
        <v>8287</v>
      </c>
      <c r="Q1429">
        <f>ROUND(E1429/D1429*100,2)</f>
        <v>8.3800000000000008</v>
      </c>
      <c r="R1429" s="12">
        <f>IFERROR(ROUND(IFERROR(E1429/N1429,""),2),"No pledges")</f>
        <v>104.75</v>
      </c>
      <c r="S1429" t="s">
        <v>8322</v>
      </c>
      <c r="T1429" t="s">
        <v>8341</v>
      </c>
    </row>
    <row r="1430" spans="1:20" ht="15" customHeight="1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7">
        <f>(((I1430/60)/60)/24)+DATE(1970,1,1)</f>
        <v>42462.338159722218</v>
      </c>
      <c r="K1430">
        <v>1456996017</v>
      </c>
      <c r="L1430" s="7">
        <f>(((K1430/60)/60)/24)+DATE(1970,1,1)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>ROUND(E1430/D1430*100,2)</f>
        <v>4.5</v>
      </c>
      <c r="R1430" s="12">
        <f>IFERROR(ROUND(IFERROR(E1430/N1430,""),2),"No pledges")</f>
        <v>15</v>
      </c>
      <c r="S1430" t="s">
        <v>8322</v>
      </c>
      <c r="T1430" t="s">
        <v>8341</v>
      </c>
    </row>
    <row r="1431" spans="1:20" ht="45" hidden="1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7">
        <f>(((K1431/60)/60)/24)+DATE(1970,1,1)</f>
        <v>42074.060671296291</v>
      </c>
      <c r="K1431">
        <v>1426037242</v>
      </c>
      <c r="L1431" s="7">
        <f>(((I1431/60)/60)/24)+DATE(1970,1,1)</f>
        <v>42104.060671296291</v>
      </c>
      <c r="M1431" t="b">
        <v>0</v>
      </c>
      <c r="N1431">
        <v>0</v>
      </c>
      <c r="O1431" t="b">
        <v>0</v>
      </c>
      <c r="P1431" t="s">
        <v>8287</v>
      </c>
      <c r="Q1431">
        <f>ROUND(E1431/D1431*100,2)</f>
        <v>0</v>
      </c>
      <c r="R1431" s="12" t="str">
        <f>IFERROR(ROUND(IFERROR(E1431/N1431,""),2),"No pledges")</f>
        <v>No pledges</v>
      </c>
      <c r="S1431" t="s">
        <v>8322</v>
      </c>
      <c r="T1431" t="s">
        <v>8341</v>
      </c>
    </row>
    <row r="1432" spans="1:20" ht="45" hidden="1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7">
        <f>(((K1432/60)/60)/24)+DATE(1970,1,1)</f>
        <v>41961.813518518517</v>
      </c>
      <c r="K1432">
        <v>1416339088</v>
      </c>
      <c r="L1432" s="7">
        <f>(((I1432/60)/60)/24)+DATE(1970,1,1)</f>
        <v>41992.813518518517</v>
      </c>
      <c r="M1432" t="b">
        <v>0</v>
      </c>
      <c r="N1432">
        <v>5</v>
      </c>
      <c r="O1432" t="b">
        <v>0</v>
      </c>
      <c r="P1432" t="s">
        <v>8287</v>
      </c>
      <c r="Q1432">
        <f>ROUND(E1432/D1432*100,2)</f>
        <v>8.06</v>
      </c>
      <c r="R1432" s="12">
        <f>IFERROR(ROUND(IFERROR(E1432/N1432,""),2),"No pledges")</f>
        <v>80.599999999999994</v>
      </c>
      <c r="S1432" t="s">
        <v>8322</v>
      </c>
      <c r="T1432" t="s">
        <v>8341</v>
      </c>
    </row>
    <row r="1433" spans="1:20" ht="60" hidden="1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7">
        <f>(((K1433/60)/60)/24)+DATE(1970,1,1)</f>
        <v>42304.210833333331</v>
      </c>
      <c r="K1433">
        <v>1445922216</v>
      </c>
      <c r="L1433" s="7">
        <f>(((I1433/60)/60)/24)+DATE(1970,1,1)</f>
        <v>42334.252500000002</v>
      </c>
      <c r="M1433" t="b">
        <v>0</v>
      </c>
      <c r="N1433">
        <v>47</v>
      </c>
      <c r="O1433" t="b">
        <v>0</v>
      </c>
      <c r="P1433" t="s">
        <v>8287</v>
      </c>
      <c r="Q1433">
        <f>ROUND(E1433/D1433*100,2)</f>
        <v>31.95</v>
      </c>
      <c r="R1433" s="12">
        <f>IFERROR(ROUND(IFERROR(E1433/N1433,""),2),"No pledges")</f>
        <v>115.55</v>
      </c>
      <c r="S1433" t="s">
        <v>8322</v>
      </c>
      <c r="T1433" t="s">
        <v>8341</v>
      </c>
    </row>
    <row r="1434" spans="1:20" ht="60" hidden="1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7">
        <f>(((K1434/60)/60)/24)+DATE(1970,1,1)</f>
        <v>42175.780416666668</v>
      </c>
      <c r="K1434">
        <v>1434825828</v>
      </c>
      <c r="L1434" s="7">
        <f>(((I1434/60)/60)/24)+DATE(1970,1,1)</f>
        <v>42205.780416666668</v>
      </c>
      <c r="M1434" t="b">
        <v>0</v>
      </c>
      <c r="N1434">
        <v>0</v>
      </c>
      <c r="O1434" t="b">
        <v>0</v>
      </c>
      <c r="P1434" t="s">
        <v>8287</v>
      </c>
      <c r="Q1434">
        <f>ROUND(E1434/D1434*100,2)</f>
        <v>0</v>
      </c>
      <c r="R1434" s="12" t="str">
        <f>IFERROR(ROUND(IFERROR(E1434/N1434,""),2),"No pledges")</f>
        <v>No pledges</v>
      </c>
      <c r="S1434" t="s">
        <v>8322</v>
      </c>
      <c r="T1434" t="s">
        <v>8341</v>
      </c>
    </row>
    <row r="1435" spans="1:20" ht="60" hidden="1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7">
        <f>(((K1435/60)/60)/24)+DATE(1970,1,1)</f>
        <v>42673.625868055555</v>
      </c>
      <c r="K1435">
        <v>1477839675</v>
      </c>
      <c r="L1435" s="7">
        <f>(((I1435/60)/60)/24)+DATE(1970,1,1)</f>
        <v>42714.458333333328</v>
      </c>
      <c r="M1435" t="b">
        <v>0</v>
      </c>
      <c r="N1435">
        <v>10</v>
      </c>
      <c r="O1435" t="b">
        <v>0</v>
      </c>
      <c r="P1435" t="s">
        <v>8287</v>
      </c>
      <c r="Q1435">
        <f>ROUND(E1435/D1435*100,2)</f>
        <v>6.71</v>
      </c>
      <c r="R1435" s="12">
        <f>IFERROR(ROUND(IFERROR(E1435/N1435,""),2),"No pledges")</f>
        <v>80.5</v>
      </c>
      <c r="S1435" t="s">
        <v>8322</v>
      </c>
      <c r="T1435" t="s">
        <v>8341</v>
      </c>
    </row>
    <row r="1436" spans="1:20" ht="45" hidden="1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7">
        <f>(((K1436/60)/60)/24)+DATE(1970,1,1)</f>
        <v>42142.767106481479</v>
      </c>
      <c r="K1436">
        <v>1431973478</v>
      </c>
      <c r="L1436" s="7">
        <f>(((I1436/60)/60)/24)+DATE(1970,1,1)</f>
        <v>42163.625</v>
      </c>
      <c r="M1436" t="b">
        <v>0</v>
      </c>
      <c r="N1436">
        <v>11</v>
      </c>
      <c r="O1436" t="b">
        <v>0</v>
      </c>
      <c r="P1436" t="s">
        <v>8287</v>
      </c>
      <c r="Q1436">
        <f>ROUND(E1436/D1436*100,2)</f>
        <v>9.99</v>
      </c>
      <c r="R1436" s="12">
        <f>IFERROR(ROUND(IFERROR(E1436/N1436,""),2),"No pledges")</f>
        <v>744.55</v>
      </c>
      <c r="S1436" t="s">
        <v>8322</v>
      </c>
      <c r="T1436" t="s">
        <v>8341</v>
      </c>
    </row>
    <row r="1437" spans="1:20" ht="45" hidden="1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7">
        <f>(((K1437/60)/60)/24)+DATE(1970,1,1)</f>
        <v>42258.780324074076</v>
      </c>
      <c r="K1437">
        <v>1441997020</v>
      </c>
      <c r="L1437" s="7">
        <f>(((I1437/60)/60)/24)+DATE(1970,1,1)</f>
        <v>42288.780324074076</v>
      </c>
      <c r="M1437" t="b">
        <v>0</v>
      </c>
      <c r="N1437">
        <v>2</v>
      </c>
      <c r="O1437" t="b">
        <v>0</v>
      </c>
      <c r="P1437" t="s">
        <v>8287</v>
      </c>
      <c r="Q1437">
        <f>ROUND(E1437/D1437*100,2)</f>
        <v>0.1</v>
      </c>
      <c r="R1437" s="12">
        <f>IFERROR(ROUND(IFERROR(E1437/N1437,""),2),"No pledges")</f>
        <v>7.5</v>
      </c>
      <c r="S1437" t="s">
        <v>8322</v>
      </c>
      <c r="T1437" t="s">
        <v>8341</v>
      </c>
    </row>
    <row r="1438" spans="1:20" ht="60" hidden="1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7">
        <f>(((K1438/60)/60)/24)+DATE(1970,1,1)</f>
        <v>42391.35019675926</v>
      </c>
      <c r="K1438">
        <v>1453451057</v>
      </c>
      <c r="L1438" s="7">
        <f>(((I1438/60)/60)/24)+DATE(1970,1,1)</f>
        <v>42421.35019675926</v>
      </c>
      <c r="M1438" t="b">
        <v>0</v>
      </c>
      <c r="N1438">
        <v>2</v>
      </c>
      <c r="O1438" t="b">
        <v>0</v>
      </c>
      <c r="P1438" t="s">
        <v>8287</v>
      </c>
      <c r="Q1438">
        <f>ROUND(E1438/D1438*100,2)</f>
        <v>0.77</v>
      </c>
      <c r="R1438" s="12">
        <f>IFERROR(ROUND(IFERROR(E1438/N1438,""),2),"No pledges")</f>
        <v>38.5</v>
      </c>
      <c r="S1438" t="s">
        <v>8322</v>
      </c>
      <c r="T1438" t="s">
        <v>8341</v>
      </c>
    </row>
    <row r="1439" spans="1:20" ht="15" customHeight="1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7">
        <f>(((I1439/60)/60)/24)+DATE(1970,1,1)</f>
        <v>41833.207638888889</v>
      </c>
      <c r="K1439">
        <v>1402058739</v>
      </c>
      <c r="L1439" s="7">
        <f>(((K1439/60)/60)/24)+DATE(1970,1,1)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>ROUND(E1439/D1439*100,2)</f>
        <v>26.9</v>
      </c>
      <c r="R1439" s="12">
        <f>IFERROR(ROUND(IFERROR(E1439/N1439,""),2),"No pledges")</f>
        <v>36.68</v>
      </c>
      <c r="S1439" t="s">
        <v>8322</v>
      </c>
      <c r="T1439" t="s">
        <v>8341</v>
      </c>
    </row>
    <row r="1440" spans="1:20" ht="60" hidden="1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7">
        <f>(((K1440/60)/60)/24)+DATE(1970,1,1)</f>
        <v>42457.871516203704</v>
      </c>
      <c r="K1440">
        <v>1459198499</v>
      </c>
      <c r="L1440" s="7">
        <f>(((I1440/60)/60)/24)+DATE(1970,1,1)</f>
        <v>42487.579861111109</v>
      </c>
      <c r="M1440" t="b">
        <v>0</v>
      </c>
      <c r="N1440">
        <v>8</v>
      </c>
      <c r="O1440" t="b">
        <v>0</v>
      </c>
      <c r="P1440" t="s">
        <v>8287</v>
      </c>
      <c r="Q1440">
        <f>ROUND(E1440/D1440*100,2)</f>
        <v>3</v>
      </c>
      <c r="R1440" s="12">
        <f>IFERROR(ROUND(IFERROR(E1440/N1440,""),2),"No pledges")</f>
        <v>75</v>
      </c>
      <c r="S1440" t="s">
        <v>8322</v>
      </c>
      <c r="T1440" t="s">
        <v>8341</v>
      </c>
    </row>
    <row r="1441" spans="1:20" ht="45" hidden="1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7">
        <f>(((K1441/60)/60)/24)+DATE(1970,1,1)</f>
        <v>42040.829872685179</v>
      </c>
      <c r="K1441">
        <v>1423166101</v>
      </c>
      <c r="L1441" s="7">
        <f>(((I1441/60)/60)/24)+DATE(1970,1,1)</f>
        <v>42070.829872685179</v>
      </c>
      <c r="M1441" t="b">
        <v>0</v>
      </c>
      <c r="N1441">
        <v>6</v>
      </c>
      <c r="O1441" t="b">
        <v>0</v>
      </c>
      <c r="P1441" t="s">
        <v>8287</v>
      </c>
      <c r="Q1441">
        <f>ROUND(E1441/D1441*100,2)</f>
        <v>6.61</v>
      </c>
      <c r="R1441" s="12">
        <f>IFERROR(ROUND(IFERROR(E1441/N1441,""),2),"No pledges")</f>
        <v>30</v>
      </c>
      <c r="S1441" t="s">
        <v>8322</v>
      </c>
      <c r="T1441" t="s">
        <v>8341</v>
      </c>
    </row>
    <row r="1442" spans="1:20" ht="60" hidden="1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7">
        <f>(((K1442/60)/60)/24)+DATE(1970,1,1)</f>
        <v>42486.748414351852</v>
      </c>
      <c r="K1442">
        <v>1461693463</v>
      </c>
      <c r="L1442" s="7">
        <f>(((I1442/60)/60)/24)+DATE(1970,1,1)</f>
        <v>42516.748414351852</v>
      </c>
      <c r="M1442" t="b">
        <v>0</v>
      </c>
      <c r="N1442">
        <v>1</v>
      </c>
      <c r="O1442" t="b">
        <v>0</v>
      </c>
      <c r="P1442" t="s">
        <v>8287</v>
      </c>
      <c r="Q1442">
        <f>ROUND(E1442/D1442*100,2)</f>
        <v>0.01</v>
      </c>
      <c r="R1442" s="12">
        <f>IFERROR(ROUND(IFERROR(E1442/N1442,""),2),"No pledges")</f>
        <v>1</v>
      </c>
      <c r="S1442" t="s">
        <v>8322</v>
      </c>
      <c r="T1442" t="s">
        <v>8341</v>
      </c>
    </row>
    <row r="1443" spans="1:20" ht="60" hidden="1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7">
        <f>(((K1443/60)/60)/24)+DATE(1970,1,1)</f>
        <v>42198.765844907408</v>
      </c>
      <c r="K1443">
        <v>1436811769</v>
      </c>
      <c r="L1443" s="7">
        <f>(((I1443/60)/60)/24)+DATE(1970,1,1)</f>
        <v>42258.765844907408</v>
      </c>
      <c r="M1443" t="b">
        <v>0</v>
      </c>
      <c r="N1443">
        <v>3</v>
      </c>
      <c r="O1443" t="b">
        <v>0</v>
      </c>
      <c r="P1443" t="s">
        <v>8287</v>
      </c>
      <c r="Q1443">
        <f>ROUND(E1443/D1443*100,2)</f>
        <v>1.1200000000000001</v>
      </c>
      <c r="R1443" s="12">
        <f>IFERROR(ROUND(IFERROR(E1443/N1443,""),2),"No pledges")</f>
        <v>673.33</v>
      </c>
      <c r="S1443" t="s">
        <v>8322</v>
      </c>
      <c r="T1443" t="s">
        <v>8341</v>
      </c>
    </row>
    <row r="1444" spans="1:20" ht="15" customHeight="1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7">
        <f>(((I1444/60)/60)/24)+DATE(1970,1,1)</f>
        <v>42515.64534722222</v>
      </c>
      <c r="K1444">
        <v>1461598158</v>
      </c>
      <c r="L1444" s="7">
        <f>(((K1444/60)/60)/24)+DATE(1970,1,1)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>ROUND(E1444/D1444*100,2)</f>
        <v>0</v>
      </c>
      <c r="R1444" s="12" t="str">
        <f>IFERROR(ROUND(IFERROR(E1444/N1444,""),2),"No pledges")</f>
        <v>No pledges</v>
      </c>
      <c r="S1444" t="s">
        <v>8322</v>
      </c>
      <c r="T1444" t="s">
        <v>8341</v>
      </c>
    </row>
    <row r="1445" spans="1:20" ht="60" hidden="1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7">
        <f>(((K1445/60)/60)/24)+DATE(1970,1,1)</f>
        <v>42707.926030092596</v>
      </c>
      <c r="K1445">
        <v>1480803209</v>
      </c>
      <c r="L1445" s="7">
        <f>(((I1445/60)/60)/24)+DATE(1970,1,1)</f>
        <v>42737.926030092596</v>
      </c>
      <c r="M1445" t="b">
        <v>0</v>
      </c>
      <c r="N1445">
        <v>0</v>
      </c>
      <c r="O1445" t="b">
        <v>0</v>
      </c>
      <c r="P1445" t="s">
        <v>8287</v>
      </c>
      <c r="Q1445">
        <f>ROUND(E1445/D1445*100,2)</f>
        <v>0</v>
      </c>
      <c r="R1445" s="12" t="str">
        <f>IFERROR(ROUND(IFERROR(E1445/N1445,""),2),"No pledges")</f>
        <v>No pledges</v>
      </c>
      <c r="S1445" t="s">
        <v>8322</v>
      </c>
      <c r="T1445" t="s">
        <v>8341</v>
      </c>
    </row>
    <row r="1446" spans="1:20" ht="45" hidden="1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7">
        <f>(((K1446/60)/60)/24)+DATE(1970,1,1)</f>
        <v>42199.873402777783</v>
      </c>
      <c r="K1446">
        <v>1436907462</v>
      </c>
      <c r="L1446" s="7">
        <f>(((I1446/60)/60)/24)+DATE(1970,1,1)</f>
        <v>42259.873402777783</v>
      </c>
      <c r="M1446" t="b">
        <v>0</v>
      </c>
      <c r="N1446">
        <v>0</v>
      </c>
      <c r="O1446" t="b">
        <v>0</v>
      </c>
      <c r="P1446" t="s">
        <v>8287</v>
      </c>
      <c r="Q1446">
        <f>ROUND(E1446/D1446*100,2)</f>
        <v>0</v>
      </c>
      <c r="R1446" s="12" t="str">
        <f>IFERROR(ROUND(IFERROR(E1446/N1446,""),2),"No pledges")</f>
        <v>No pledges</v>
      </c>
      <c r="S1446" t="s">
        <v>8322</v>
      </c>
      <c r="T1446" t="s">
        <v>8341</v>
      </c>
    </row>
    <row r="1447" spans="1:20" ht="60" hidden="1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7">
        <f>(((K1447/60)/60)/24)+DATE(1970,1,1)</f>
        <v>42139.542303240742</v>
      </c>
      <c r="K1447">
        <v>1431694855</v>
      </c>
      <c r="L1447" s="7">
        <f>(((I1447/60)/60)/24)+DATE(1970,1,1)</f>
        <v>42169.542303240742</v>
      </c>
      <c r="M1447" t="b">
        <v>0</v>
      </c>
      <c r="N1447">
        <v>0</v>
      </c>
      <c r="O1447" t="b">
        <v>0</v>
      </c>
      <c r="P1447" t="s">
        <v>8287</v>
      </c>
      <c r="Q1447">
        <f>ROUND(E1447/D1447*100,2)</f>
        <v>0</v>
      </c>
      <c r="R1447" s="12" t="str">
        <f>IFERROR(ROUND(IFERROR(E1447/N1447,""),2),"No pledges")</f>
        <v>No pledges</v>
      </c>
      <c r="S1447" t="s">
        <v>8322</v>
      </c>
      <c r="T1447" t="s">
        <v>8341</v>
      </c>
    </row>
    <row r="1448" spans="1:20" ht="60" hidden="1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7">
        <f>(((K1448/60)/60)/24)+DATE(1970,1,1)</f>
        <v>42461.447662037041</v>
      </c>
      <c r="K1448">
        <v>1459507478</v>
      </c>
      <c r="L1448" s="7">
        <f>(((I1448/60)/60)/24)+DATE(1970,1,1)</f>
        <v>42481.447662037041</v>
      </c>
      <c r="M1448" t="b">
        <v>0</v>
      </c>
      <c r="N1448">
        <v>0</v>
      </c>
      <c r="O1448" t="b">
        <v>0</v>
      </c>
      <c r="P1448" t="s">
        <v>8287</v>
      </c>
      <c r="Q1448">
        <f>ROUND(E1448/D1448*100,2)</f>
        <v>0</v>
      </c>
      <c r="R1448" s="12" t="str">
        <f>IFERROR(ROUND(IFERROR(E1448/N1448,""),2),"No pledges")</f>
        <v>No pledges</v>
      </c>
      <c r="S1448" t="s">
        <v>8322</v>
      </c>
      <c r="T1448" t="s">
        <v>8341</v>
      </c>
    </row>
    <row r="1449" spans="1:20" ht="30" hidden="1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7">
        <f>(((K1449/60)/60)/24)+DATE(1970,1,1)</f>
        <v>42529.730717592596</v>
      </c>
      <c r="K1449">
        <v>1465407134</v>
      </c>
      <c r="L1449" s="7">
        <f>(((I1449/60)/60)/24)+DATE(1970,1,1)</f>
        <v>42559.730717592596</v>
      </c>
      <c r="M1449" t="b">
        <v>0</v>
      </c>
      <c r="N1449">
        <v>3</v>
      </c>
      <c r="O1449" t="b">
        <v>0</v>
      </c>
      <c r="P1449" t="s">
        <v>8287</v>
      </c>
      <c r="Q1449">
        <f>ROUND(E1449/D1449*100,2)</f>
        <v>0.02</v>
      </c>
      <c r="R1449" s="12">
        <f>IFERROR(ROUND(IFERROR(E1449/N1449,""),2),"No pledges")</f>
        <v>25</v>
      </c>
      <c r="S1449" t="s">
        <v>8322</v>
      </c>
      <c r="T1449" t="s">
        <v>8341</v>
      </c>
    </row>
    <row r="1450" spans="1:20" ht="60" hidden="1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7">
        <f>(((K1450/60)/60)/24)+DATE(1970,1,1)</f>
        <v>42115.936550925922</v>
      </c>
      <c r="K1450">
        <v>1429655318</v>
      </c>
      <c r="L1450" s="7">
        <f>(((I1450/60)/60)/24)+DATE(1970,1,1)</f>
        <v>42146.225694444445</v>
      </c>
      <c r="M1450" t="b">
        <v>0</v>
      </c>
      <c r="N1450">
        <v>0</v>
      </c>
      <c r="O1450" t="b">
        <v>0</v>
      </c>
      <c r="P1450" t="s">
        <v>8287</v>
      </c>
      <c r="Q1450">
        <f>ROUND(E1450/D1450*100,2)</f>
        <v>0</v>
      </c>
      <c r="R1450" s="12" t="str">
        <f>IFERROR(ROUND(IFERROR(E1450/N1450,""),2),"No pledges")</f>
        <v>No pledges</v>
      </c>
      <c r="S1450" t="s">
        <v>8322</v>
      </c>
      <c r="T1450" t="s">
        <v>8341</v>
      </c>
    </row>
    <row r="1451" spans="1:20" ht="60" hidden="1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7">
        <f>(((K1451/60)/60)/24)+DATE(1970,1,1)</f>
        <v>42086.811400462961</v>
      </c>
      <c r="K1451">
        <v>1427138905</v>
      </c>
      <c r="L1451" s="7">
        <f>(((I1451/60)/60)/24)+DATE(1970,1,1)</f>
        <v>42134.811400462961</v>
      </c>
      <c r="M1451" t="b">
        <v>0</v>
      </c>
      <c r="N1451">
        <v>0</v>
      </c>
      <c r="O1451" t="b">
        <v>0</v>
      </c>
      <c r="P1451" t="s">
        <v>8287</v>
      </c>
      <c r="Q1451">
        <f>ROUND(E1451/D1451*100,2)</f>
        <v>0</v>
      </c>
      <c r="R1451" s="12" t="str">
        <f>IFERROR(ROUND(IFERROR(E1451/N1451,""),2),"No pledges")</f>
        <v>No pledges</v>
      </c>
      <c r="S1451" t="s">
        <v>8322</v>
      </c>
      <c r="T1451" t="s">
        <v>8341</v>
      </c>
    </row>
    <row r="1452" spans="1:20" ht="60" hidden="1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7">
        <f>(((K1452/60)/60)/24)+DATE(1970,1,1)</f>
        <v>42390.171261574069</v>
      </c>
      <c r="K1452">
        <v>1453349197</v>
      </c>
      <c r="L1452" s="7">
        <f>(((I1452/60)/60)/24)+DATE(1970,1,1)</f>
        <v>42420.171261574069</v>
      </c>
      <c r="M1452" t="b">
        <v>0</v>
      </c>
      <c r="N1452">
        <v>1</v>
      </c>
      <c r="O1452" t="b">
        <v>0</v>
      </c>
      <c r="P1452" t="s">
        <v>8287</v>
      </c>
      <c r="Q1452">
        <f>ROUND(E1452/D1452*100,2)</f>
        <v>0</v>
      </c>
      <c r="R1452" s="12">
        <f>IFERROR(ROUND(IFERROR(E1452/N1452,""),2),"No pledges")</f>
        <v>1</v>
      </c>
      <c r="S1452" t="s">
        <v>8322</v>
      </c>
      <c r="T1452" t="s">
        <v>8341</v>
      </c>
    </row>
    <row r="1453" spans="1:20" ht="45" hidden="1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7">
        <f>(((K1453/60)/60)/24)+DATE(1970,1,1)</f>
        <v>41931.959016203706</v>
      </c>
      <c r="K1453">
        <v>1413759659</v>
      </c>
      <c r="L1453" s="7">
        <f>(((I1453/60)/60)/24)+DATE(1970,1,1)</f>
        <v>41962.00068287037</v>
      </c>
      <c r="M1453" t="b">
        <v>0</v>
      </c>
      <c r="N1453">
        <v>2</v>
      </c>
      <c r="O1453" t="b">
        <v>0</v>
      </c>
      <c r="P1453" t="s">
        <v>8287</v>
      </c>
      <c r="Q1453">
        <f>ROUND(E1453/D1453*100,2)</f>
        <v>0.01</v>
      </c>
      <c r="R1453" s="12">
        <f>IFERROR(ROUND(IFERROR(E1453/N1453,""),2),"No pledges")</f>
        <v>1</v>
      </c>
      <c r="S1453" t="s">
        <v>8322</v>
      </c>
      <c r="T1453" t="s">
        <v>8341</v>
      </c>
    </row>
    <row r="1454" spans="1:20" ht="45" hidden="1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7">
        <f>(((K1454/60)/60)/24)+DATE(1970,1,1)</f>
        <v>41818.703275462962</v>
      </c>
      <c r="K1454">
        <v>1403974363</v>
      </c>
      <c r="L1454" s="7">
        <f>(((I1454/60)/60)/24)+DATE(1970,1,1)</f>
        <v>41848.703275462962</v>
      </c>
      <c r="M1454" t="b">
        <v>0</v>
      </c>
      <c r="N1454">
        <v>0</v>
      </c>
      <c r="O1454" t="b">
        <v>0</v>
      </c>
      <c r="P1454" t="s">
        <v>8287</v>
      </c>
      <c r="Q1454">
        <f>ROUND(E1454/D1454*100,2)</f>
        <v>0</v>
      </c>
      <c r="R1454" s="12" t="str">
        <f>IFERROR(ROUND(IFERROR(E1454/N1454,""),2),"No pledges")</f>
        <v>No pledges</v>
      </c>
      <c r="S1454" t="s">
        <v>8322</v>
      </c>
      <c r="T1454" t="s">
        <v>8341</v>
      </c>
    </row>
    <row r="1455" spans="1:20" ht="60" hidden="1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7">
        <f>(((K1455/60)/60)/24)+DATE(1970,1,1)</f>
        <v>42795.696145833332</v>
      </c>
      <c r="K1455">
        <v>1488386547</v>
      </c>
      <c r="L1455" s="7">
        <f>(((I1455/60)/60)/24)+DATE(1970,1,1)</f>
        <v>42840.654479166667</v>
      </c>
      <c r="M1455" t="b">
        <v>0</v>
      </c>
      <c r="N1455">
        <v>0</v>
      </c>
      <c r="O1455" t="b">
        <v>0</v>
      </c>
      <c r="P1455" t="s">
        <v>8287</v>
      </c>
      <c r="Q1455">
        <f>ROUND(E1455/D1455*100,2)</f>
        <v>0</v>
      </c>
      <c r="R1455" s="12" t="str">
        <f>IFERROR(ROUND(IFERROR(E1455/N1455,""),2),"No pledges")</f>
        <v>No pledges</v>
      </c>
      <c r="S1455" t="s">
        <v>8322</v>
      </c>
      <c r="T1455" t="s">
        <v>8341</v>
      </c>
    </row>
    <row r="1456" spans="1:20" ht="15" customHeight="1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7">
        <f>(((I1456/60)/60)/24)+DATE(1970,1,1)</f>
        <v>42484.915972222225</v>
      </c>
      <c r="K1456">
        <v>1459716480</v>
      </c>
      <c r="L1456" s="7">
        <f>(((K1456/60)/60)/24)+DATE(1970,1,1)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>ROUND(E1456/D1456*100,2)</f>
        <v>0.86</v>
      </c>
      <c r="R1456" s="12">
        <f>IFERROR(ROUND(IFERROR(E1456/N1456,""),2),"No pledges")</f>
        <v>15</v>
      </c>
      <c r="S1456" t="s">
        <v>8322</v>
      </c>
      <c r="T1456" t="s">
        <v>8341</v>
      </c>
    </row>
    <row r="1457" spans="1:20" ht="60" hidden="1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7">
        <f>(((K1457/60)/60)/24)+DATE(1970,1,1)</f>
        <v>41832.672685185185</v>
      </c>
      <c r="K1457">
        <v>1405181320</v>
      </c>
      <c r="L1457" s="7">
        <f>(((I1457/60)/60)/24)+DATE(1970,1,1)</f>
        <v>41887.568749999999</v>
      </c>
      <c r="M1457" t="b">
        <v>0</v>
      </c>
      <c r="N1457">
        <v>7</v>
      </c>
      <c r="O1457" t="b">
        <v>0</v>
      </c>
      <c r="P1457" t="s">
        <v>8287</v>
      </c>
      <c r="Q1457">
        <f>ROUND(E1457/D1457*100,2)</f>
        <v>10.5</v>
      </c>
      <c r="R1457" s="12">
        <f>IFERROR(ROUND(IFERROR(E1457/N1457,""),2),"No pledges")</f>
        <v>225</v>
      </c>
      <c r="S1457" t="s">
        <v>8322</v>
      </c>
      <c r="T1457" t="s">
        <v>8341</v>
      </c>
    </row>
    <row r="1458" spans="1:20" ht="30" hidden="1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7">
        <f>(((K1458/60)/60)/24)+DATE(1970,1,1)</f>
        <v>42708.668576388889</v>
      </c>
      <c r="K1458">
        <v>1480867365</v>
      </c>
      <c r="L1458" s="7">
        <f>(((I1458/60)/60)/24)+DATE(1970,1,1)</f>
        <v>42738.668576388889</v>
      </c>
      <c r="M1458" t="b">
        <v>0</v>
      </c>
      <c r="N1458">
        <v>3</v>
      </c>
      <c r="O1458" t="b">
        <v>0</v>
      </c>
      <c r="P1458" t="s">
        <v>8287</v>
      </c>
      <c r="Q1458">
        <f>ROUND(E1458/D1458*100,2)</f>
        <v>2.9</v>
      </c>
      <c r="R1458" s="12">
        <f>IFERROR(ROUND(IFERROR(E1458/N1458,""),2),"No pledges")</f>
        <v>48.33</v>
      </c>
      <c r="S1458" t="s">
        <v>8322</v>
      </c>
      <c r="T1458" t="s">
        <v>8341</v>
      </c>
    </row>
    <row r="1459" spans="1:20" ht="30" hidden="1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7">
        <f>(((K1459/60)/60)/24)+DATE(1970,1,1)</f>
        <v>42289.89634259259</v>
      </c>
      <c r="K1459">
        <v>1444685444</v>
      </c>
      <c r="L1459" s="7">
        <f>(((I1459/60)/60)/24)+DATE(1970,1,1)</f>
        <v>42319.938009259262</v>
      </c>
      <c r="M1459" t="b">
        <v>0</v>
      </c>
      <c r="N1459">
        <v>0</v>
      </c>
      <c r="O1459" t="b">
        <v>0</v>
      </c>
      <c r="P1459" t="s">
        <v>8287</v>
      </c>
      <c r="Q1459">
        <f>ROUND(E1459/D1459*100,2)</f>
        <v>0</v>
      </c>
      <c r="R1459" s="12" t="str">
        <f>IFERROR(ROUND(IFERROR(E1459/N1459,""),2),"No pledges")</f>
        <v>No pledges</v>
      </c>
      <c r="S1459" t="s">
        <v>8322</v>
      </c>
      <c r="T1459" t="s">
        <v>8341</v>
      </c>
    </row>
    <row r="1460" spans="1:20" ht="60" hidden="1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7">
        <f>(((K1460/60)/60)/24)+DATE(1970,1,1)</f>
        <v>41831.705555555556</v>
      </c>
      <c r="K1460">
        <v>1405097760</v>
      </c>
      <c r="L1460" s="7">
        <f>(((I1460/60)/60)/24)+DATE(1970,1,1)</f>
        <v>41862.166666666664</v>
      </c>
      <c r="M1460" t="b">
        <v>0</v>
      </c>
      <c r="N1460">
        <v>0</v>
      </c>
      <c r="O1460" t="b">
        <v>0</v>
      </c>
      <c r="P1460" t="s">
        <v>8287</v>
      </c>
      <c r="Q1460">
        <f>ROUND(E1460/D1460*100,2)</f>
        <v>0</v>
      </c>
      <c r="R1460" s="12" t="str">
        <f>IFERROR(ROUND(IFERROR(E1460/N1460,""),2),"No pledges")</f>
        <v>No pledges</v>
      </c>
      <c r="S1460" t="s">
        <v>8322</v>
      </c>
      <c r="T1460" t="s">
        <v>8341</v>
      </c>
    </row>
    <row r="1461" spans="1:20" ht="45" hidden="1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7">
        <f>(((K1461/60)/60)/24)+DATE(1970,1,1)</f>
        <v>42312.204814814817</v>
      </c>
      <c r="K1461">
        <v>1446612896</v>
      </c>
      <c r="L1461" s="7">
        <f>(((I1461/60)/60)/24)+DATE(1970,1,1)</f>
        <v>42340.725694444445</v>
      </c>
      <c r="M1461" t="b">
        <v>0</v>
      </c>
      <c r="N1461">
        <v>0</v>
      </c>
      <c r="O1461" t="b">
        <v>0</v>
      </c>
      <c r="P1461" t="s">
        <v>8287</v>
      </c>
      <c r="Q1461">
        <f>ROUND(E1461/D1461*100,2)</f>
        <v>0</v>
      </c>
      <c r="R1461" s="12" t="str">
        <f>IFERROR(ROUND(IFERROR(E1461/N1461,""),2),"No pledges")</f>
        <v>No pledges</v>
      </c>
      <c r="S1461" t="s">
        <v>8322</v>
      </c>
      <c r="T1461" t="s">
        <v>8341</v>
      </c>
    </row>
    <row r="1462" spans="1:20" ht="45" hidden="1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7">
        <f>(((K1462/60)/60)/24)+DATE(1970,1,1)</f>
        <v>41915.896967592591</v>
      </c>
      <c r="K1462">
        <v>1412371898</v>
      </c>
      <c r="L1462" s="7">
        <f>(((I1462/60)/60)/24)+DATE(1970,1,1)</f>
        <v>41973.989583333328</v>
      </c>
      <c r="M1462" t="b">
        <v>0</v>
      </c>
      <c r="N1462">
        <v>0</v>
      </c>
      <c r="O1462" t="b">
        <v>0</v>
      </c>
      <c r="P1462" t="s">
        <v>8287</v>
      </c>
      <c r="Q1462">
        <f>ROUND(E1462/D1462*100,2)</f>
        <v>0</v>
      </c>
      <c r="R1462" s="12" t="str">
        <f>IFERROR(ROUND(IFERROR(E1462/N1462,""),2),"No pledges")</f>
        <v>No pledges</v>
      </c>
      <c r="S1462" t="s">
        <v>8322</v>
      </c>
      <c r="T1462" t="s">
        <v>8341</v>
      </c>
    </row>
    <row r="1463" spans="1:20" ht="15" customHeight="1">
      <c r="A1463">
        <v>1461</v>
      </c>
      <c r="B1463" s="2" t="s">
        <v>1462</v>
      </c>
      <c r="C1463" s="2" t="s">
        <v>5571</v>
      </c>
      <c r="D1463">
        <v>2500</v>
      </c>
      <c r="E1463">
        <v>2503</v>
      </c>
      <c r="F1463" t="s">
        <v>8219</v>
      </c>
      <c r="G1463" t="s">
        <v>8225</v>
      </c>
      <c r="H1463" t="s">
        <v>8247</v>
      </c>
      <c r="I1463">
        <v>1441393210</v>
      </c>
      <c r="J1463" s="7">
        <f t="shared" ref="J1463:J1482" si="110">(((I1463/60)/60)/24)+DATE(1970,1,1)</f>
        <v>42251.79178240741</v>
      </c>
      <c r="K1463">
        <v>1438801210</v>
      </c>
      <c r="L1463" s="7">
        <f t="shared" ref="L1463:L1482" si="111">(((K1463/60)/60)/24)+DATE(1970,1,1)</f>
        <v>42221.79178240741</v>
      </c>
      <c r="M1463" t="b">
        <v>0</v>
      </c>
      <c r="N1463">
        <v>57</v>
      </c>
      <c r="O1463" t="b">
        <v>1</v>
      </c>
      <c r="P1463" t="s">
        <v>8297</v>
      </c>
      <c r="Q1463">
        <f>ROUND(E1463/D1463*100,2)</f>
        <v>100.12</v>
      </c>
      <c r="R1463" s="12">
        <f>IFERROR(ROUND(IFERROR(E1463/N1463,""),2),"No pledges")</f>
        <v>43.91</v>
      </c>
      <c r="S1463" t="s">
        <v>8333</v>
      </c>
      <c r="T1463" t="s">
        <v>8351</v>
      </c>
    </row>
    <row r="1464" spans="1:20" ht="15" customHeight="1">
      <c r="A1464">
        <v>1462</v>
      </c>
      <c r="B1464" s="2" t="s">
        <v>1463</v>
      </c>
      <c r="C1464" s="2" t="s">
        <v>5572</v>
      </c>
      <c r="D1464">
        <v>2500</v>
      </c>
      <c r="E1464">
        <v>2705</v>
      </c>
      <c r="F1464" t="s">
        <v>8219</v>
      </c>
      <c r="G1464" t="s">
        <v>8224</v>
      </c>
      <c r="H1464" t="s">
        <v>8246</v>
      </c>
      <c r="I1464">
        <v>1401595140</v>
      </c>
      <c r="J1464" s="7">
        <f t="shared" si="110"/>
        <v>41791.165972222225</v>
      </c>
      <c r="K1464">
        <v>1398828064</v>
      </c>
      <c r="L1464" s="7">
        <f t="shared" si="111"/>
        <v>41759.13962962963</v>
      </c>
      <c r="M1464" t="b">
        <v>0</v>
      </c>
      <c r="N1464">
        <v>57</v>
      </c>
      <c r="O1464" t="b">
        <v>1</v>
      </c>
      <c r="P1464" t="s">
        <v>8271</v>
      </c>
      <c r="Q1464">
        <f>ROUND(E1464/D1464*100,2)</f>
        <v>108.2</v>
      </c>
      <c r="R1464" s="12">
        <f>IFERROR(ROUND(IFERROR(E1464/N1464,""),2),"No pledges")</f>
        <v>47.46</v>
      </c>
      <c r="S1464" t="s">
        <v>8317</v>
      </c>
      <c r="T1464" t="s">
        <v>8318</v>
      </c>
    </row>
    <row r="1465" spans="1:20" ht="15" customHeight="1">
      <c r="A1465">
        <v>1463</v>
      </c>
      <c r="B1465" s="2" t="s">
        <v>1464</v>
      </c>
      <c r="C1465" s="2" t="s">
        <v>5573</v>
      </c>
      <c r="D1465">
        <v>2500</v>
      </c>
      <c r="E1465">
        <v>2646.5</v>
      </c>
      <c r="F1465" t="s">
        <v>8219</v>
      </c>
      <c r="G1465" t="s">
        <v>8225</v>
      </c>
      <c r="H1465" t="s">
        <v>8247</v>
      </c>
      <c r="I1465">
        <v>1436696712</v>
      </c>
      <c r="J1465" s="7">
        <f t="shared" si="110"/>
        <v>42197.434166666666</v>
      </c>
      <c r="K1465">
        <v>1434104712</v>
      </c>
      <c r="L1465" s="7">
        <f t="shared" si="111"/>
        <v>42167.434166666666</v>
      </c>
      <c r="M1465" t="b">
        <v>1</v>
      </c>
      <c r="N1465">
        <v>57</v>
      </c>
      <c r="O1465" t="b">
        <v>1</v>
      </c>
      <c r="P1465" t="s">
        <v>8271</v>
      </c>
      <c r="Q1465">
        <f>ROUND(E1465/D1465*100,2)</f>
        <v>105.86</v>
      </c>
      <c r="R1465" s="12">
        <f>IFERROR(ROUND(IFERROR(E1465/N1465,""),2),"No pledges")</f>
        <v>46.43</v>
      </c>
      <c r="S1465" t="s">
        <v>8317</v>
      </c>
      <c r="T1465" t="s">
        <v>8318</v>
      </c>
    </row>
    <row r="1466" spans="1:20" ht="15" customHeight="1">
      <c r="A1466">
        <v>1464</v>
      </c>
      <c r="B1466" s="2" t="s">
        <v>1465</v>
      </c>
      <c r="C1466" s="2" t="s">
        <v>5574</v>
      </c>
      <c r="D1466">
        <v>3000</v>
      </c>
      <c r="E1466">
        <v>3046</v>
      </c>
      <c r="F1466" t="s">
        <v>8219</v>
      </c>
      <c r="G1466" t="s">
        <v>8225</v>
      </c>
      <c r="H1466" t="s">
        <v>8247</v>
      </c>
      <c r="I1466">
        <v>1411771384</v>
      </c>
      <c r="J1466" s="7">
        <f t="shared" si="110"/>
        <v>41908.946574074071</v>
      </c>
      <c r="K1466">
        <v>1409179384</v>
      </c>
      <c r="L1466" s="7">
        <f t="shared" si="111"/>
        <v>41878.946574074071</v>
      </c>
      <c r="M1466" t="b">
        <v>0</v>
      </c>
      <c r="N1466">
        <v>57</v>
      </c>
      <c r="O1466" t="b">
        <v>1</v>
      </c>
      <c r="P1466" t="s">
        <v>8271</v>
      </c>
      <c r="Q1466">
        <f>ROUND(E1466/D1466*100,2)</f>
        <v>101.53</v>
      </c>
      <c r="R1466" s="12">
        <f>IFERROR(ROUND(IFERROR(E1466/N1466,""),2),"No pledges")</f>
        <v>53.44</v>
      </c>
      <c r="S1466" t="s">
        <v>8317</v>
      </c>
      <c r="T1466" t="s">
        <v>8318</v>
      </c>
    </row>
    <row r="1467" spans="1:20" ht="15" customHeight="1">
      <c r="A1467">
        <v>1465</v>
      </c>
      <c r="B1467" s="2" t="s">
        <v>1466</v>
      </c>
      <c r="C1467" s="2" t="s">
        <v>5575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 s="7">
        <f t="shared" si="110"/>
        <v>42173.445219907408</v>
      </c>
      <c r="K1467">
        <v>1432032067</v>
      </c>
      <c r="L1467" s="7">
        <f t="shared" si="111"/>
        <v>42143.445219907408</v>
      </c>
      <c r="M1467" t="b">
        <v>0</v>
      </c>
      <c r="N1467">
        <v>57</v>
      </c>
      <c r="O1467" t="b">
        <v>1</v>
      </c>
      <c r="P1467" t="s">
        <v>8271</v>
      </c>
      <c r="Q1467">
        <f>ROUND(E1467/D1467*100,2)</f>
        <v>109.03</v>
      </c>
      <c r="R1467" s="12">
        <f>IFERROR(ROUND(IFERROR(E1467/N1467,""),2),"No pledges")</f>
        <v>57.39</v>
      </c>
      <c r="S1467" t="s">
        <v>8317</v>
      </c>
      <c r="T1467" t="s">
        <v>8318</v>
      </c>
    </row>
    <row r="1468" spans="1:20" ht="15" customHeight="1">
      <c r="A1468">
        <v>1466</v>
      </c>
      <c r="B1468" s="2" t="s">
        <v>1467</v>
      </c>
      <c r="C1468" s="2" t="s">
        <v>5576</v>
      </c>
      <c r="D1468">
        <v>3500</v>
      </c>
      <c r="E1468">
        <v>3978</v>
      </c>
      <c r="F1468" t="s">
        <v>8219</v>
      </c>
      <c r="G1468" t="s">
        <v>8224</v>
      </c>
      <c r="H1468" t="s">
        <v>8246</v>
      </c>
      <c r="I1468">
        <v>1302260155</v>
      </c>
      <c r="J1468" s="7">
        <f t="shared" si="110"/>
        <v>40641.455497685187</v>
      </c>
      <c r="K1468">
        <v>1298289355</v>
      </c>
      <c r="L1468" s="7">
        <f t="shared" si="111"/>
        <v>40595.497164351851</v>
      </c>
      <c r="M1468" t="b">
        <v>0</v>
      </c>
      <c r="N1468">
        <v>57</v>
      </c>
      <c r="O1468" t="b">
        <v>1</v>
      </c>
      <c r="P1468" t="s">
        <v>8266</v>
      </c>
      <c r="Q1468">
        <f>ROUND(E1468/D1468*100,2)</f>
        <v>113.66</v>
      </c>
      <c r="R1468" s="12">
        <f>IFERROR(ROUND(IFERROR(E1468/N1468,""),2),"No pledges")</f>
        <v>69.790000000000006</v>
      </c>
      <c r="S1468" t="s">
        <v>8310</v>
      </c>
      <c r="T1468" t="s">
        <v>8312</v>
      </c>
    </row>
    <row r="1469" spans="1:20" ht="15" customHeight="1">
      <c r="A1469">
        <v>1467</v>
      </c>
      <c r="B1469" s="2" t="s">
        <v>1468</v>
      </c>
      <c r="C1469" s="2" t="s">
        <v>5577</v>
      </c>
      <c r="D1469">
        <v>3500</v>
      </c>
      <c r="E1469">
        <v>4280</v>
      </c>
      <c r="F1469" t="s">
        <v>8219</v>
      </c>
      <c r="G1469" t="s">
        <v>8224</v>
      </c>
      <c r="H1469" t="s">
        <v>8246</v>
      </c>
      <c r="I1469">
        <v>1460581365</v>
      </c>
      <c r="J1469" s="7">
        <f t="shared" si="110"/>
        <v>42473.876909722225</v>
      </c>
      <c r="K1469">
        <v>1458766965</v>
      </c>
      <c r="L1469" s="7">
        <f t="shared" si="111"/>
        <v>42452.876909722225</v>
      </c>
      <c r="M1469" t="b">
        <v>0</v>
      </c>
      <c r="N1469">
        <v>57</v>
      </c>
      <c r="O1469" t="b">
        <v>1</v>
      </c>
      <c r="P1469" t="s">
        <v>8271</v>
      </c>
      <c r="Q1469">
        <f>ROUND(E1469/D1469*100,2)</f>
        <v>122.29</v>
      </c>
      <c r="R1469" s="12">
        <f>IFERROR(ROUND(IFERROR(E1469/N1469,""),2),"No pledges")</f>
        <v>75.09</v>
      </c>
      <c r="S1469" t="s">
        <v>8317</v>
      </c>
      <c r="T1469" t="s">
        <v>8318</v>
      </c>
    </row>
    <row r="1470" spans="1:20" ht="15" customHeight="1">
      <c r="A1470">
        <v>1468</v>
      </c>
      <c r="B1470" s="2" t="s">
        <v>1469</v>
      </c>
      <c r="C1470" s="2" t="s">
        <v>5578</v>
      </c>
      <c r="D1470">
        <v>4000</v>
      </c>
      <c r="E1470">
        <v>4205</v>
      </c>
      <c r="F1470" t="s">
        <v>8219</v>
      </c>
      <c r="G1470" t="s">
        <v>8224</v>
      </c>
      <c r="H1470" t="s">
        <v>8246</v>
      </c>
      <c r="I1470">
        <v>1488333600</v>
      </c>
      <c r="J1470" s="7">
        <f t="shared" si="110"/>
        <v>42795.083333333328</v>
      </c>
      <c r="K1470">
        <v>1485270311</v>
      </c>
      <c r="L1470" s="7">
        <f t="shared" si="111"/>
        <v>42759.628599537042</v>
      </c>
      <c r="M1470" t="b">
        <v>0</v>
      </c>
      <c r="N1470">
        <v>57</v>
      </c>
      <c r="O1470" t="b">
        <v>1</v>
      </c>
      <c r="P1470" t="s">
        <v>8276</v>
      </c>
      <c r="Q1470">
        <f>ROUND(E1470/D1470*100,2)</f>
        <v>105.13</v>
      </c>
      <c r="R1470" s="12">
        <f>IFERROR(ROUND(IFERROR(E1470/N1470,""),2),"No pledges")</f>
        <v>73.77</v>
      </c>
      <c r="S1470" t="s">
        <v>8325</v>
      </c>
      <c r="T1470" t="s">
        <v>8326</v>
      </c>
    </row>
    <row r="1471" spans="1:20" ht="15" customHeight="1">
      <c r="A1471">
        <v>1469</v>
      </c>
      <c r="B1471" s="2" t="s">
        <v>1470</v>
      </c>
      <c r="C1471" s="2" t="s">
        <v>5579</v>
      </c>
      <c r="D1471">
        <v>4500</v>
      </c>
      <c r="E1471">
        <v>4569</v>
      </c>
      <c r="F1471" t="s">
        <v>8219</v>
      </c>
      <c r="G1471" t="s">
        <v>8224</v>
      </c>
      <c r="H1471" t="s">
        <v>8246</v>
      </c>
      <c r="I1471">
        <v>1407905940</v>
      </c>
      <c r="J1471" s="7">
        <f t="shared" si="110"/>
        <v>41864.207638888889</v>
      </c>
      <c r="K1471">
        <v>1405923687</v>
      </c>
      <c r="L1471" s="7">
        <f t="shared" si="111"/>
        <v>41841.26489583333</v>
      </c>
      <c r="M1471" t="b">
        <v>1</v>
      </c>
      <c r="N1471">
        <v>57</v>
      </c>
      <c r="O1471" t="b">
        <v>1</v>
      </c>
      <c r="P1471" t="s">
        <v>8271</v>
      </c>
      <c r="Q1471">
        <f>ROUND(E1471/D1471*100,2)</f>
        <v>101.53</v>
      </c>
      <c r="R1471" s="12">
        <f>IFERROR(ROUND(IFERROR(E1471/N1471,""),2),"No pledges")</f>
        <v>80.16</v>
      </c>
      <c r="S1471" t="s">
        <v>8317</v>
      </c>
      <c r="T1471" t="s">
        <v>8318</v>
      </c>
    </row>
    <row r="1472" spans="1:20" ht="15" customHeight="1">
      <c r="A1472">
        <v>1470</v>
      </c>
      <c r="B1472" s="2" t="s">
        <v>1471</v>
      </c>
      <c r="C1472" s="2" t="s">
        <v>5580</v>
      </c>
      <c r="D1472">
        <v>1500</v>
      </c>
      <c r="E1472">
        <v>2282</v>
      </c>
      <c r="F1472" t="s">
        <v>8219</v>
      </c>
      <c r="G1472" t="s">
        <v>8225</v>
      </c>
      <c r="H1472" t="s">
        <v>8247</v>
      </c>
      <c r="I1472">
        <v>1410431054</v>
      </c>
      <c r="J1472" s="7">
        <f t="shared" si="110"/>
        <v>41893.433495370373</v>
      </c>
      <c r="K1472">
        <v>1407839054</v>
      </c>
      <c r="L1472" s="7">
        <f t="shared" si="111"/>
        <v>41863.433495370373</v>
      </c>
      <c r="M1472" t="b">
        <v>0</v>
      </c>
      <c r="N1472">
        <v>56</v>
      </c>
      <c r="O1472" t="b">
        <v>1</v>
      </c>
      <c r="P1472" t="s">
        <v>8276</v>
      </c>
      <c r="Q1472">
        <f>ROUND(E1472/D1472*100,2)</f>
        <v>152.13</v>
      </c>
      <c r="R1472" s="12">
        <f>IFERROR(ROUND(IFERROR(E1472/N1472,""),2),"No pledges")</f>
        <v>40.75</v>
      </c>
      <c r="S1472" t="s">
        <v>8325</v>
      </c>
      <c r="T1472" t="s">
        <v>8326</v>
      </c>
    </row>
    <row r="1473" spans="1:20" ht="15" customHeight="1">
      <c r="A1473">
        <v>1471</v>
      </c>
      <c r="B1473" s="2" t="s">
        <v>1472</v>
      </c>
      <c r="C1473" s="2" t="s">
        <v>5581</v>
      </c>
      <c r="D1473">
        <v>1500</v>
      </c>
      <c r="E1473">
        <v>1918</v>
      </c>
      <c r="F1473" t="s">
        <v>8219</v>
      </c>
      <c r="G1473" t="s">
        <v>8225</v>
      </c>
      <c r="H1473" t="s">
        <v>8247</v>
      </c>
      <c r="I1473">
        <v>1403382680</v>
      </c>
      <c r="J1473" s="7">
        <f t="shared" si="110"/>
        <v>41811.855092592588</v>
      </c>
      <c r="K1473">
        <v>1400790680</v>
      </c>
      <c r="L1473" s="7">
        <f t="shared" si="111"/>
        <v>41781.855092592588</v>
      </c>
      <c r="M1473" t="b">
        <v>0</v>
      </c>
      <c r="N1473">
        <v>56</v>
      </c>
      <c r="O1473" t="b">
        <v>1</v>
      </c>
      <c r="P1473" t="s">
        <v>8271</v>
      </c>
      <c r="Q1473">
        <f>ROUND(E1473/D1473*100,2)</f>
        <v>127.87</v>
      </c>
      <c r="R1473" s="12">
        <f>IFERROR(ROUND(IFERROR(E1473/N1473,""),2),"No pledges")</f>
        <v>34.25</v>
      </c>
      <c r="S1473" t="s">
        <v>8317</v>
      </c>
      <c r="T1473" t="s">
        <v>8318</v>
      </c>
    </row>
    <row r="1474" spans="1:20" ht="15" customHeight="1">
      <c r="A1474">
        <v>1472</v>
      </c>
      <c r="B1474" s="2" t="s">
        <v>1473</v>
      </c>
      <c r="C1474" s="2" t="s">
        <v>5582</v>
      </c>
      <c r="D1474">
        <v>2000</v>
      </c>
      <c r="E1474">
        <v>3500</v>
      </c>
      <c r="F1474" t="s">
        <v>8219</v>
      </c>
      <c r="G1474" t="s">
        <v>8224</v>
      </c>
      <c r="H1474" t="s">
        <v>8246</v>
      </c>
      <c r="I1474">
        <v>1311298745</v>
      </c>
      <c r="J1474" s="7">
        <f t="shared" si="110"/>
        <v>40746.068807870368</v>
      </c>
      <c r="K1474">
        <v>1309311545</v>
      </c>
      <c r="L1474" s="7">
        <f t="shared" si="111"/>
        <v>40723.068807870368</v>
      </c>
      <c r="M1474" t="b">
        <v>0</v>
      </c>
      <c r="N1474">
        <v>56</v>
      </c>
      <c r="O1474" t="b">
        <v>1</v>
      </c>
      <c r="P1474" t="s">
        <v>8292</v>
      </c>
      <c r="Q1474">
        <f>ROUND(E1474/D1474*100,2)</f>
        <v>175</v>
      </c>
      <c r="R1474" s="12">
        <f>IFERROR(ROUND(IFERROR(E1474/N1474,""),2),"No pledges")</f>
        <v>62.5</v>
      </c>
      <c r="S1474" t="s">
        <v>8325</v>
      </c>
      <c r="T1474" t="s">
        <v>8346</v>
      </c>
    </row>
    <row r="1475" spans="1:20" ht="15" customHeight="1">
      <c r="A1475">
        <v>1473</v>
      </c>
      <c r="B1475" s="2" t="s">
        <v>1474</v>
      </c>
      <c r="C1475" s="2" t="s">
        <v>5583</v>
      </c>
      <c r="D1475">
        <v>2000</v>
      </c>
      <c r="E1475">
        <v>2020</v>
      </c>
      <c r="F1475" t="s">
        <v>8219</v>
      </c>
      <c r="G1475" t="s">
        <v>8225</v>
      </c>
      <c r="H1475" t="s">
        <v>8247</v>
      </c>
      <c r="I1475">
        <v>1433343850</v>
      </c>
      <c r="J1475" s="7">
        <f t="shared" si="110"/>
        <v>42158.627893518518</v>
      </c>
      <c r="K1475">
        <v>1430751850</v>
      </c>
      <c r="L1475" s="7">
        <f t="shared" si="111"/>
        <v>42128.627893518518</v>
      </c>
      <c r="M1475" t="b">
        <v>0</v>
      </c>
      <c r="N1475">
        <v>56</v>
      </c>
      <c r="O1475" t="b">
        <v>1</v>
      </c>
      <c r="P1475" t="s">
        <v>8271</v>
      </c>
      <c r="Q1475">
        <f>ROUND(E1475/D1475*100,2)</f>
        <v>101</v>
      </c>
      <c r="R1475" s="12">
        <f>IFERROR(ROUND(IFERROR(E1475/N1475,""),2),"No pledges")</f>
        <v>36.07</v>
      </c>
      <c r="S1475" t="s">
        <v>8317</v>
      </c>
      <c r="T1475" t="s">
        <v>8318</v>
      </c>
    </row>
    <row r="1476" spans="1:20" ht="15" customHeight="1">
      <c r="A1476">
        <v>1474</v>
      </c>
      <c r="B1476" s="2" t="s">
        <v>1475</v>
      </c>
      <c r="C1476" s="2" t="s">
        <v>5584</v>
      </c>
      <c r="D1476">
        <v>2000</v>
      </c>
      <c r="E1476">
        <v>2335</v>
      </c>
      <c r="F1476" t="s">
        <v>8219</v>
      </c>
      <c r="G1476" t="s">
        <v>8224</v>
      </c>
      <c r="H1476" t="s">
        <v>8246</v>
      </c>
      <c r="I1476">
        <v>1425185940</v>
      </c>
      <c r="J1476" s="7">
        <f t="shared" si="110"/>
        <v>42064.207638888889</v>
      </c>
      <c r="K1476">
        <v>1423960097</v>
      </c>
      <c r="L1476" s="7">
        <f t="shared" si="111"/>
        <v>42050.019641203704</v>
      </c>
      <c r="M1476" t="b">
        <v>0</v>
      </c>
      <c r="N1476">
        <v>56</v>
      </c>
      <c r="O1476" t="b">
        <v>1</v>
      </c>
      <c r="P1476" t="s">
        <v>8305</v>
      </c>
      <c r="Q1476">
        <f>ROUND(E1476/D1476*100,2)</f>
        <v>116.75</v>
      </c>
      <c r="R1476" s="12">
        <f>IFERROR(ROUND(IFERROR(E1476/N1476,""),2),"No pledges")</f>
        <v>41.7</v>
      </c>
      <c r="S1476" t="s">
        <v>8317</v>
      </c>
      <c r="T1476" t="s">
        <v>8359</v>
      </c>
    </row>
    <row r="1477" spans="1:20" ht="15" customHeight="1">
      <c r="A1477">
        <v>1475</v>
      </c>
      <c r="B1477" s="2" t="s">
        <v>1476</v>
      </c>
      <c r="C1477" s="2" t="s">
        <v>5585</v>
      </c>
      <c r="D1477">
        <v>2400</v>
      </c>
      <c r="E1477">
        <v>2532</v>
      </c>
      <c r="F1477" t="s">
        <v>8219</v>
      </c>
      <c r="G1477" t="s">
        <v>8225</v>
      </c>
      <c r="H1477" t="s">
        <v>8247</v>
      </c>
      <c r="I1477">
        <v>1462100406</v>
      </c>
      <c r="J1477" s="7">
        <f t="shared" si="110"/>
        <v>42491.458402777775</v>
      </c>
      <c r="K1477">
        <v>1456920006</v>
      </c>
      <c r="L1477" s="7">
        <f t="shared" si="111"/>
        <v>42431.500069444446</v>
      </c>
      <c r="M1477" t="b">
        <v>0</v>
      </c>
      <c r="N1477">
        <v>56</v>
      </c>
      <c r="O1477" t="b">
        <v>1</v>
      </c>
      <c r="P1477" t="s">
        <v>8303</v>
      </c>
      <c r="Q1477">
        <f>ROUND(E1477/D1477*100,2)</f>
        <v>105.5</v>
      </c>
      <c r="R1477" s="12">
        <f>IFERROR(ROUND(IFERROR(E1477/N1477,""),2),"No pledges")</f>
        <v>45.21</v>
      </c>
      <c r="S1477" t="s">
        <v>8317</v>
      </c>
      <c r="T1477" t="s">
        <v>8357</v>
      </c>
    </row>
    <row r="1478" spans="1:20" ht="15" customHeight="1">
      <c r="A1478">
        <v>1476</v>
      </c>
      <c r="B1478" s="2" t="s">
        <v>1477</v>
      </c>
      <c r="C1478" s="2" t="s">
        <v>5586</v>
      </c>
      <c r="D1478">
        <v>2500</v>
      </c>
      <c r="E1478">
        <v>2706.23</v>
      </c>
      <c r="F1478" t="s">
        <v>8219</v>
      </c>
      <c r="G1478" t="s">
        <v>8224</v>
      </c>
      <c r="H1478" t="s">
        <v>8246</v>
      </c>
      <c r="I1478">
        <v>1304561633</v>
      </c>
      <c r="J1478" s="7">
        <f t="shared" si="110"/>
        <v>40668.092974537038</v>
      </c>
      <c r="K1478">
        <v>1301969633</v>
      </c>
      <c r="L1478" s="7">
        <f t="shared" si="111"/>
        <v>40638.092974537038</v>
      </c>
      <c r="M1478" t="b">
        <v>0</v>
      </c>
      <c r="N1478">
        <v>56</v>
      </c>
      <c r="O1478" t="b">
        <v>1</v>
      </c>
      <c r="P1478" t="s">
        <v>8276</v>
      </c>
      <c r="Q1478">
        <f>ROUND(E1478/D1478*100,2)</f>
        <v>108.25</v>
      </c>
      <c r="R1478" s="12">
        <f>IFERROR(ROUND(IFERROR(E1478/N1478,""),2),"No pledges")</f>
        <v>48.33</v>
      </c>
      <c r="S1478" t="s">
        <v>8325</v>
      </c>
      <c r="T1478" t="s">
        <v>8326</v>
      </c>
    </row>
    <row r="1479" spans="1:20" ht="15" customHeight="1">
      <c r="A1479">
        <v>1477</v>
      </c>
      <c r="B1479" s="2" t="s">
        <v>1478</v>
      </c>
      <c r="C1479" s="2" t="s">
        <v>5587</v>
      </c>
      <c r="D1479">
        <v>3000</v>
      </c>
      <c r="E1479">
        <v>3955</v>
      </c>
      <c r="F1479" t="s">
        <v>8219</v>
      </c>
      <c r="G1479" t="s">
        <v>8224</v>
      </c>
      <c r="H1479" t="s">
        <v>8246</v>
      </c>
      <c r="I1479">
        <v>1316716129</v>
      </c>
      <c r="J1479" s="7">
        <f t="shared" si="110"/>
        <v>40808.770011574074</v>
      </c>
      <c r="K1479">
        <v>1314124129</v>
      </c>
      <c r="L1479" s="7">
        <f t="shared" si="111"/>
        <v>40778.770011574074</v>
      </c>
      <c r="M1479" t="b">
        <v>0</v>
      </c>
      <c r="N1479">
        <v>56</v>
      </c>
      <c r="O1479" t="b">
        <v>1</v>
      </c>
      <c r="P1479" t="s">
        <v>8276</v>
      </c>
      <c r="Q1479">
        <f>ROUND(E1479/D1479*100,2)</f>
        <v>131.83000000000001</v>
      </c>
      <c r="R1479" s="12">
        <f>IFERROR(ROUND(IFERROR(E1479/N1479,""),2),"No pledges")</f>
        <v>70.63</v>
      </c>
      <c r="S1479" t="s">
        <v>8325</v>
      </c>
      <c r="T1479" t="s">
        <v>8326</v>
      </c>
    </row>
    <row r="1480" spans="1:20" ht="15" customHeight="1">
      <c r="A1480">
        <v>1478</v>
      </c>
      <c r="B1480" s="2" t="s">
        <v>1479</v>
      </c>
      <c r="C1480" s="2" t="s">
        <v>5588</v>
      </c>
      <c r="D1480">
        <v>3000</v>
      </c>
      <c r="E1480">
        <v>4656</v>
      </c>
      <c r="F1480" t="s">
        <v>8219</v>
      </c>
      <c r="G1480" t="s">
        <v>8224</v>
      </c>
      <c r="H1480" t="s">
        <v>8246</v>
      </c>
      <c r="I1480">
        <v>1433314740</v>
      </c>
      <c r="J1480" s="7">
        <f t="shared" si="110"/>
        <v>42158.290972222225</v>
      </c>
      <c r="K1480">
        <v>1430600401</v>
      </c>
      <c r="L1480" s="7">
        <f t="shared" si="111"/>
        <v>42126.87501157407</v>
      </c>
      <c r="M1480" t="b">
        <v>0</v>
      </c>
      <c r="N1480">
        <v>56</v>
      </c>
      <c r="O1480" t="b">
        <v>1</v>
      </c>
      <c r="P1480" t="s">
        <v>8271</v>
      </c>
      <c r="Q1480">
        <f>ROUND(E1480/D1480*100,2)</f>
        <v>155.19999999999999</v>
      </c>
      <c r="R1480" s="12">
        <f>IFERROR(ROUND(IFERROR(E1480/N1480,""),2),"No pledges")</f>
        <v>83.14</v>
      </c>
      <c r="S1480" t="s">
        <v>8317</v>
      </c>
      <c r="T1480" t="s">
        <v>8318</v>
      </c>
    </row>
    <row r="1481" spans="1:20" ht="15" customHeight="1">
      <c r="A1481">
        <v>1479</v>
      </c>
      <c r="B1481" s="2" t="s">
        <v>1480</v>
      </c>
      <c r="C1481" s="2" t="s">
        <v>5589</v>
      </c>
      <c r="D1481">
        <v>3675</v>
      </c>
      <c r="E1481">
        <v>3775.5</v>
      </c>
      <c r="F1481" t="s">
        <v>8219</v>
      </c>
      <c r="G1481" t="s">
        <v>8224</v>
      </c>
      <c r="H1481" t="s">
        <v>8246</v>
      </c>
      <c r="I1481">
        <v>1332362880</v>
      </c>
      <c r="J1481" s="7">
        <f t="shared" si="110"/>
        <v>40989.866666666669</v>
      </c>
      <c r="K1481">
        <v>1329890585</v>
      </c>
      <c r="L1481" s="7">
        <f t="shared" si="111"/>
        <v>40961.252141203702</v>
      </c>
      <c r="M1481" t="b">
        <v>0</v>
      </c>
      <c r="N1481">
        <v>56</v>
      </c>
      <c r="O1481" t="b">
        <v>1</v>
      </c>
      <c r="P1481" t="s">
        <v>8300</v>
      </c>
      <c r="Q1481">
        <f>ROUND(E1481/D1481*100,2)</f>
        <v>102.73</v>
      </c>
      <c r="R1481" s="12">
        <f>IFERROR(ROUND(IFERROR(E1481/N1481,""),2),"No pledges")</f>
        <v>67.42</v>
      </c>
      <c r="S1481" t="s">
        <v>8325</v>
      </c>
      <c r="T1481" t="s">
        <v>8354</v>
      </c>
    </row>
    <row r="1482" spans="1:20" ht="15" customHeight="1">
      <c r="A1482">
        <v>1480</v>
      </c>
      <c r="B1482" s="2" t="s">
        <v>1481</v>
      </c>
      <c r="C1482" s="2" t="s">
        <v>5590</v>
      </c>
      <c r="D1482">
        <v>4000</v>
      </c>
      <c r="E1482">
        <v>4510.8599999999997</v>
      </c>
      <c r="F1482" t="s">
        <v>8219</v>
      </c>
      <c r="G1482" t="s">
        <v>8224</v>
      </c>
      <c r="H1482" t="s">
        <v>8246</v>
      </c>
      <c r="I1482">
        <v>1312578338</v>
      </c>
      <c r="J1482" s="7">
        <f t="shared" si="110"/>
        <v>40760.878912037035</v>
      </c>
      <c r="K1482">
        <v>1309986338</v>
      </c>
      <c r="L1482" s="7">
        <f t="shared" si="111"/>
        <v>40730.878912037035</v>
      </c>
      <c r="M1482" t="b">
        <v>0</v>
      </c>
      <c r="N1482">
        <v>56</v>
      </c>
      <c r="O1482" t="b">
        <v>1</v>
      </c>
      <c r="P1482" t="s">
        <v>8279</v>
      </c>
      <c r="Q1482">
        <f>ROUND(E1482/D1482*100,2)</f>
        <v>112.77</v>
      </c>
      <c r="R1482" s="12">
        <f>IFERROR(ROUND(IFERROR(E1482/N1482,""),2),"No pledges")</f>
        <v>80.55</v>
      </c>
      <c r="S1482" t="s">
        <v>8325</v>
      </c>
      <c r="T1482" t="s">
        <v>8329</v>
      </c>
    </row>
    <row r="1483" spans="1:20" ht="60" hidden="1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7">
        <f>(((K1483/60)/60)/24)+DATE(1970,1,1)</f>
        <v>41550.922974537039</v>
      </c>
      <c r="K1483">
        <v>1380838145</v>
      </c>
      <c r="L1483" s="7">
        <f>(((I1483/60)/60)/24)+DATE(1970,1,1)</f>
        <v>41580.922974537039</v>
      </c>
      <c r="M1483" t="b">
        <v>0</v>
      </c>
      <c r="N1483">
        <v>6</v>
      </c>
      <c r="O1483" t="b">
        <v>0</v>
      </c>
      <c r="P1483" t="s">
        <v>8275</v>
      </c>
      <c r="Q1483">
        <f>ROUND(E1483/D1483*100,2)</f>
        <v>2.1</v>
      </c>
      <c r="R1483" s="12">
        <f>IFERROR(ROUND(IFERROR(E1483/N1483,""),2),"No pledges")</f>
        <v>17.5</v>
      </c>
      <c r="S1483" t="s">
        <v>8322</v>
      </c>
      <c r="T1483" t="s">
        <v>8324</v>
      </c>
    </row>
    <row r="1484" spans="1:20" ht="45" hidden="1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7">
        <f>(((K1484/60)/60)/24)+DATE(1970,1,1)</f>
        <v>41136.85805555556</v>
      </c>
      <c r="K1484">
        <v>1345062936</v>
      </c>
      <c r="L1484" s="7">
        <f>(((I1484/60)/60)/24)+DATE(1970,1,1)</f>
        <v>41159.32708333333</v>
      </c>
      <c r="M1484" t="b">
        <v>0</v>
      </c>
      <c r="N1484">
        <v>1</v>
      </c>
      <c r="O1484" t="b">
        <v>0</v>
      </c>
      <c r="P1484" t="s">
        <v>8275</v>
      </c>
      <c r="Q1484">
        <f>ROUND(E1484/D1484*100,2)</f>
        <v>0.1</v>
      </c>
      <c r="R1484" s="12">
        <f>IFERROR(ROUND(IFERROR(E1484/N1484,""),2),"No pledges")</f>
        <v>5</v>
      </c>
      <c r="S1484" t="s">
        <v>8322</v>
      </c>
      <c r="T1484" t="s">
        <v>8324</v>
      </c>
    </row>
    <row r="1485" spans="1:20" ht="60" hidden="1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7">
        <f>(((K1485/60)/60)/24)+DATE(1970,1,1)</f>
        <v>42548.192997685182</v>
      </c>
      <c r="K1485">
        <v>1467002275</v>
      </c>
      <c r="L1485" s="7">
        <f>(((I1485/60)/60)/24)+DATE(1970,1,1)</f>
        <v>42573.192997685182</v>
      </c>
      <c r="M1485" t="b">
        <v>0</v>
      </c>
      <c r="N1485">
        <v>2</v>
      </c>
      <c r="O1485" t="b">
        <v>0</v>
      </c>
      <c r="P1485" t="s">
        <v>8275</v>
      </c>
      <c r="Q1485">
        <f>ROUND(E1485/D1485*100,2)</f>
        <v>0.71</v>
      </c>
      <c r="R1485" s="12">
        <f>IFERROR(ROUND(IFERROR(E1485/N1485,""),2),"No pledges")</f>
        <v>25</v>
      </c>
      <c r="S1485" t="s">
        <v>8322</v>
      </c>
      <c r="T1485" t="s">
        <v>8324</v>
      </c>
    </row>
    <row r="1486" spans="1:20" ht="15" customHeight="1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7">
        <f>(((I1486/60)/60)/24)+DATE(1970,1,1)</f>
        <v>41111.618750000001</v>
      </c>
      <c r="K1486">
        <v>1337834963</v>
      </c>
      <c r="L1486" s="7">
        <f>(((K1486/60)/60)/24)+DATE(1970,1,1)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>ROUND(E1486/D1486*100,2)</f>
        <v>0</v>
      </c>
      <c r="R1486" s="12" t="str">
        <f>IFERROR(ROUND(IFERROR(E1486/N1486,""),2),"No pledges")</f>
        <v>No pledges</v>
      </c>
      <c r="S1486" t="s">
        <v>8322</v>
      </c>
      <c r="T1486" t="s">
        <v>8324</v>
      </c>
    </row>
    <row r="1487" spans="1:20" ht="60" hidden="1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7">
        <f>(((K1487/60)/60)/24)+DATE(1970,1,1)</f>
        <v>42130.795983796299</v>
      </c>
      <c r="K1487">
        <v>1430939173</v>
      </c>
      <c r="L1487" s="7">
        <f>(((I1487/60)/60)/24)+DATE(1970,1,1)</f>
        <v>42175.795983796299</v>
      </c>
      <c r="M1487" t="b">
        <v>0</v>
      </c>
      <c r="N1487">
        <v>3</v>
      </c>
      <c r="O1487" t="b">
        <v>0</v>
      </c>
      <c r="P1487" t="s">
        <v>8275</v>
      </c>
      <c r="Q1487">
        <f>ROUND(E1487/D1487*100,2)</f>
        <v>2.2400000000000002</v>
      </c>
      <c r="R1487" s="12">
        <f>IFERROR(ROUND(IFERROR(E1487/N1487,""),2),"No pledges")</f>
        <v>50</v>
      </c>
      <c r="S1487" t="s">
        <v>8322</v>
      </c>
      <c r="T1487" t="s">
        <v>8324</v>
      </c>
    </row>
    <row r="1488" spans="1:20" ht="60" hidden="1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7">
        <f>(((K1488/60)/60)/24)+DATE(1970,1,1)</f>
        <v>42032.168530092589</v>
      </c>
      <c r="K1488">
        <v>1422417761</v>
      </c>
      <c r="L1488" s="7">
        <f>(((I1488/60)/60)/24)+DATE(1970,1,1)</f>
        <v>42062.168530092589</v>
      </c>
      <c r="M1488" t="b">
        <v>0</v>
      </c>
      <c r="N1488">
        <v>3</v>
      </c>
      <c r="O1488" t="b">
        <v>0</v>
      </c>
      <c r="P1488" t="s">
        <v>8275</v>
      </c>
      <c r="Q1488">
        <f>ROUND(E1488/D1488*100,2)</f>
        <v>0.24</v>
      </c>
      <c r="R1488" s="12">
        <f>IFERROR(ROUND(IFERROR(E1488/N1488,""),2),"No pledges")</f>
        <v>16</v>
      </c>
      <c r="S1488" t="s">
        <v>8322</v>
      </c>
      <c r="T1488" t="s">
        <v>8324</v>
      </c>
    </row>
    <row r="1489" spans="1:20" ht="45" hidden="1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7">
        <f>(((K1489/60)/60)/24)+DATE(1970,1,1)</f>
        <v>42554.917488425926</v>
      </c>
      <c r="K1489">
        <v>1467583271</v>
      </c>
      <c r="L1489" s="7">
        <f>(((I1489/60)/60)/24)+DATE(1970,1,1)</f>
        <v>42584.917488425926</v>
      </c>
      <c r="M1489" t="b">
        <v>0</v>
      </c>
      <c r="N1489">
        <v>0</v>
      </c>
      <c r="O1489" t="b">
        <v>0</v>
      </c>
      <c r="P1489" t="s">
        <v>8275</v>
      </c>
      <c r="Q1489">
        <f>ROUND(E1489/D1489*100,2)</f>
        <v>0</v>
      </c>
      <c r="R1489" s="12" t="str">
        <f>IFERROR(ROUND(IFERROR(E1489/N1489,""),2),"No pledges")</f>
        <v>No pledges</v>
      </c>
      <c r="S1489" t="s">
        <v>8322</v>
      </c>
      <c r="T1489" t="s">
        <v>8324</v>
      </c>
    </row>
    <row r="1490" spans="1:20" ht="45" hidden="1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7">
        <f>(((K1490/60)/60)/24)+DATE(1970,1,1)</f>
        <v>41614.563194444447</v>
      </c>
      <c r="K1490">
        <v>1386336660</v>
      </c>
      <c r="L1490" s="7">
        <f>(((I1490/60)/60)/24)+DATE(1970,1,1)</f>
        <v>41644.563194444447</v>
      </c>
      <c r="M1490" t="b">
        <v>0</v>
      </c>
      <c r="N1490">
        <v>6</v>
      </c>
      <c r="O1490" t="b">
        <v>0</v>
      </c>
      <c r="P1490" t="s">
        <v>8275</v>
      </c>
      <c r="Q1490">
        <f>ROUND(E1490/D1490*100,2)</f>
        <v>2.4</v>
      </c>
      <c r="R1490" s="12">
        <f>IFERROR(ROUND(IFERROR(E1490/N1490,""),2),"No pledges")</f>
        <v>60</v>
      </c>
      <c r="S1490" t="s">
        <v>8322</v>
      </c>
      <c r="T1490" t="s">
        <v>8324</v>
      </c>
    </row>
    <row r="1491" spans="1:20" ht="45" hidden="1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7">
        <f>(((K1491/60)/60)/24)+DATE(1970,1,1)</f>
        <v>41198.611712962964</v>
      </c>
      <c r="K1491">
        <v>1350398452</v>
      </c>
      <c r="L1491" s="7">
        <f>(((I1491/60)/60)/24)+DATE(1970,1,1)</f>
        <v>41228.653379629628</v>
      </c>
      <c r="M1491" t="b">
        <v>0</v>
      </c>
      <c r="N1491">
        <v>0</v>
      </c>
      <c r="O1491" t="b">
        <v>0</v>
      </c>
      <c r="P1491" t="s">
        <v>8275</v>
      </c>
      <c r="Q1491">
        <f>ROUND(E1491/D1491*100,2)</f>
        <v>0</v>
      </c>
      <c r="R1491" s="12" t="str">
        <f>IFERROR(ROUND(IFERROR(E1491/N1491,""),2),"No pledges")</f>
        <v>No pledges</v>
      </c>
      <c r="S1491" t="s">
        <v>8322</v>
      </c>
      <c r="T1491" t="s">
        <v>8324</v>
      </c>
    </row>
    <row r="1492" spans="1:20" ht="15" customHeight="1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7">
        <f t="shared" ref="J1492:J1495" si="112">(((I1492/60)/60)/24)+DATE(1970,1,1)</f>
        <v>41549.561041666668</v>
      </c>
      <c r="K1492">
        <v>1378214874</v>
      </c>
      <c r="L1492" s="7">
        <f t="shared" ref="L1492:L1495" si="113">(((K1492/60)/60)/24)+DATE(1970,1,1)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>ROUND(E1492/D1492*100,2)</f>
        <v>30.86</v>
      </c>
      <c r="R1492" s="12">
        <f>IFERROR(ROUND(IFERROR(E1492/N1492,""),2),"No pledges")</f>
        <v>47.11</v>
      </c>
      <c r="S1492" t="s">
        <v>8322</v>
      </c>
      <c r="T1492" t="s">
        <v>8324</v>
      </c>
    </row>
    <row r="1493" spans="1:20" ht="15" customHeight="1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7">
        <f t="shared" si="112"/>
        <v>42050.651388888888</v>
      </c>
      <c r="K1493">
        <v>1418922443</v>
      </c>
      <c r="L1493" s="7">
        <f t="shared" si="11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>ROUND(E1493/D1493*100,2)</f>
        <v>8.33</v>
      </c>
      <c r="R1493" s="12">
        <f>IFERROR(ROUND(IFERROR(E1493/N1493,""),2),"No pledges")</f>
        <v>100</v>
      </c>
      <c r="S1493" t="s">
        <v>8322</v>
      </c>
      <c r="T1493" t="s">
        <v>8324</v>
      </c>
    </row>
    <row r="1494" spans="1:20" ht="15" customHeight="1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7">
        <f t="shared" si="112"/>
        <v>40712.884791666671</v>
      </c>
      <c r="K1494">
        <v>1305839646</v>
      </c>
      <c r="L1494" s="7">
        <f t="shared" si="11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>ROUND(E1494/D1494*100,2)</f>
        <v>0.75</v>
      </c>
      <c r="R1494" s="12">
        <f>IFERROR(ROUND(IFERROR(E1494/N1494,""),2),"No pledges")</f>
        <v>15</v>
      </c>
      <c r="S1494" t="s">
        <v>8322</v>
      </c>
      <c r="T1494" t="s">
        <v>8324</v>
      </c>
    </row>
    <row r="1495" spans="1:20" ht="15" customHeight="1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7">
        <f t="shared" si="112"/>
        <v>41441.866608796299</v>
      </c>
      <c r="K1495">
        <v>1368823675</v>
      </c>
      <c r="L1495" s="7">
        <f t="shared" si="11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>ROUND(E1495/D1495*100,2)</f>
        <v>0</v>
      </c>
      <c r="R1495" s="12" t="str">
        <f>IFERROR(ROUND(IFERROR(E1495/N1495,""),2),"No pledges")</f>
        <v>No pledges</v>
      </c>
      <c r="S1495" t="s">
        <v>8322</v>
      </c>
      <c r="T1495" t="s">
        <v>8324</v>
      </c>
    </row>
    <row r="1496" spans="1:20" ht="60" hidden="1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7">
        <f>(((K1496/60)/60)/24)+DATE(1970,1,1)</f>
        <v>42067.722372685181</v>
      </c>
      <c r="K1496">
        <v>1425489613</v>
      </c>
      <c r="L1496" s="7">
        <f>(((I1496/60)/60)/24)+DATE(1970,1,1)</f>
        <v>42097.651388888888</v>
      </c>
      <c r="M1496" t="b">
        <v>0</v>
      </c>
      <c r="N1496">
        <v>11</v>
      </c>
      <c r="O1496" t="b">
        <v>0</v>
      </c>
      <c r="P1496" t="s">
        <v>8275</v>
      </c>
      <c r="Q1496">
        <f>ROUND(E1496/D1496*100,2)</f>
        <v>8.9</v>
      </c>
      <c r="R1496" s="12">
        <f>IFERROR(ROUND(IFERROR(E1496/N1496,""),2),"No pledges")</f>
        <v>40.450000000000003</v>
      </c>
      <c r="S1496" t="s">
        <v>8322</v>
      </c>
      <c r="T1496" t="s">
        <v>8324</v>
      </c>
    </row>
    <row r="1497" spans="1:20" ht="15" customHeight="1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7">
        <f t="shared" ref="J1497:J1498" si="114">(((I1497/60)/60)/24)+DATE(1970,1,1)</f>
        <v>40782.789710648147</v>
      </c>
      <c r="K1497">
        <v>1311879431</v>
      </c>
      <c r="L1497" s="7">
        <f t="shared" ref="L1497:L1498" si="115">(((K1497/60)/60)/24)+DATE(1970,1,1)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>ROUND(E1497/D1497*100,2)</f>
        <v>0</v>
      </c>
      <c r="R1497" s="12" t="str">
        <f>IFERROR(ROUND(IFERROR(E1497/N1497,""),2),"No pledges")</f>
        <v>No pledges</v>
      </c>
      <c r="S1497" t="s">
        <v>8322</v>
      </c>
      <c r="T1497" t="s">
        <v>8324</v>
      </c>
    </row>
    <row r="1498" spans="1:20" ht="15" customHeight="1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7">
        <f t="shared" si="114"/>
        <v>41898.475219907406</v>
      </c>
      <c r="K1498">
        <v>1405682659</v>
      </c>
      <c r="L1498" s="7">
        <f t="shared" si="11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>ROUND(E1498/D1498*100,2)</f>
        <v>0</v>
      </c>
      <c r="R1498" s="12" t="str">
        <f>IFERROR(ROUND(IFERROR(E1498/N1498,""),2),"No pledges")</f>
        <v>No pledges</v>
      </c>
      <c r="S1498" t="s">
        <v>8322</v>
      </c>
      <c r="T1498" t="s">
        <v>8324</v>
      </c>
    </row>
    <row r="1499" spans="1:20" ht="60" hidden="1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7">
        <f>(((K1499/60)/60)/24)+DATE(1970,1,1)</f>
        <v>41444.64261574074</v>
      </c>
      <c r="K1499">
        <v>1371655522</v>
      </c>
      <c r="L1499" s="7">
        <f>(((I1499/60)/60)/24)+DATE(1970,1,1)</f>
        <v>41486.821527777778</v>
      </c>
      <c r="M1499" t="b">
        <v>0</v>
      </c>
      <c r="N1499">
        <v>1</v>
      </c>
      <c r="O1499" t="b">
        <v>0</v>
      </c>
      <c r="P1499" t="s">
        <v>8275</v>
      </c>
      <c r="Q1499">
        <f>ROUND(E1499/D1499*100,2)</f>
        <v>0.01</v>
      </c>
      <c r="R1499" s="12">
        <f>IFERROR(ROUND(IFERROR(E1499/N1499,""),2),"No pledges")</f>
        <v>1</v>
      </c>
      <c r="S1499" t="s">
        <v>8322</v>
      </c>
      <c r="T1499" t="s">
        <v>8324</v>
      </c>
    </row>
    <row r="1500" spans="1:20" ht="15" customHeight="1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7">
        <f t="shared" ref="J1500:J1542" si="116">(((I1500/60)/60)/24)+DATE(1970,1,1)</f>
        <v>41885.983541666668</v>
      </c>
      <c r="K1500">
        <v>1405899378</v>
      </c>
      <c r="L1500" s="7">
        <f t="shared" ref="L1500:L1542" si="117">(((K1500/60)/60)/24)+DATE(1970,1,1)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>ROUND(E1500/D1500*100,2)</f>
        <v>1.9</v>
      </c>
      <c r="R1500" s="12">
        <f>IFERROR(ROUND(IFERROR(E1500/N1500,""),2),"No pledges")</f>
        <v>19</v>
      </c>
      <c r="S1500" t="s">
        <v>8322</v>
      </c>
      <c r="T1500" t="s">
        <v>8324</v>
      </c>
    </row>
    <row r="1501" spans="1:20" ht="15" customHeight="1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7">
        <f t="shared" si="116"/>
        <v>42587.007326388892</v>
      </c>
      <c r="K1501">
        <v>1465171833</v>
      </c>
      <c r="L1501" s="7">
        <f t="shared" si="11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>ROUND(E1501/D1501*100,2)</f>
        <v>0.25</v>
      </c>
      <c r="R1501" s="12">
        <f>IFERROR(ROUND(IFERROR(E1501/N1501,""),2),"No pledges")</f>
        <v>5</v>
      </c>
      <c r="S1501" t="s">
        <v>8322</v>
      </c>
      <c r="T1501" t="s">
        <v>8324</v>
      </c>
    </row>
    <row r="1502" spans="1:20" ht="15" customHeight="1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7">
        <f t="shared" si="116"/>
        <v>41395.904594907406</v>
      </c>
      <c r="K1502">
        <v>1364852557</v>
      </c>
      <c r="L1502" s="7">
        <f t="shared" si="11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>ROUND(E1502/D1502*100,2)</f>
        <v>25.04</v>
      </c>
      <c r="R1502" s="12">
        <f>IFERROR(ROUND(IFERROR(E1502/N1502,""),2),"No pledges")</f>
        <v>46.73</v>
      </c>
      <c r="S1502" t="s">
        <v>8322</v>
      </c>
      <c r="T1502" t="s">
        <v>8324</v>
      </c>
    </row>
    <row r="1503" spans="1:20" ht="15" customHeight="1">
      <c r="A1503">
        <v>1501</v>
      </c>
      <c r="B1503" s="2" t="s">
        <v>1502</v>
      </c>
      <c r="C1503" s="2" t="s">
        <v>5611</v>
      </c>
      <c r="D1503">
        <v>4000</v>
      </c>
      <c r="E1503">
        <v>4035</v>
      </c>
      <c r="F1503" t="s">
        <v>8219</v>
      </c>
      <c r="G1503" t="s">
        <v>8224</v>
      </c>
      <c r="H1503" t="s">
        <v>8246</v>
      </c>
      <c r="I1503">
        <v>1400875307</v>
      </c>
      <c r="J1503" s="7">
        <f t="shared" si="116"/>
        <v>41782.83457175926</v>
      </c>
      <c r="K1503">
        <v>1398283307</v>
      </c>
      <c r="L1503" s="7">
        <f t="shared" si="117"/>
        <v>41752.83457175926</v>
      </c>
      <c r="M1503" t="b">
        <v>0</v>
      </c>
      <c r="N1503">
        <v>56</v>
      </c>
      <c r="O1503" t="b">
        <v>1</v>
      </c>
      <c r="P1503" t="s">
        <v>8271</v>
      </c>
      <c r="Q1503">
        <f>ROUND(E1503/D1503*100,2)</f>
        <v>100.88</v>
      </c>
      <c r="R1503" s="12">
        <f>IFERROR(ROUND(IFERROR(E1503/N1503,""),2),"No pledges")</f>
        <v>72.05</v>
      </c>
      <c r="S1503" t="s">
        <v>8317</v>
      </c>
      <c r="T1503" t="s">
        <v>8318</v>
      </c>
    </row>
    <row r="1504" spans="1:20" ht="15" customHeight="1">
      <c r="A1504">
        <v>1502</v>
      </c>
      <c r="B1504" s="2" t="s">
        <v>1503</v>
      </c>
      <c r="C1504" s="2" t="s">
        <v>5612</v>
      </c>
      <c r="D1504">
        <v>1500</v>
      </c>
      <c r="E1504">
        <v>2000</v>
      </c>
      <c r="F1504" t="s">
        <v>8219</v>
      </c>
      <c r="G1504" t="s">
        <v>8225</v>
      </c>
      <c r="H1504" t="s">
        <v>8247</v>
      </c>
      <c r="I1504">
        <v>1405249113</v>
      </c>
      <c r="J1504" s="7">
        <f t="shared" si="116"/>
        <v>41833.457326388889</v>
      </c>
      <c r="K1504">
        <v>1402657113</v>
      </c>
      <c r="L1504" s="7">
        <f t="shared" si="117"/>
        <v>41803.457326388889</v>
      </c>
      <c r="M1504" t="b">
        <v>0</v>
      </c>
      <c r="N1504">
        <v>55</v>
      </c>
      <c r="O1504" t="b">
        <v>1</v>
      </c>
      <c r="P1504" t="s">
        <v>8305</v>
      </c>
      <c r="Q1504">
        <f>ROUND(E1504/D1504*100,2)</f>
        <v>133.33000000000001</v>
      </c>
      <c r="R1504" s="12">
        <f>IFERROR(ROUND(IFERROR(E1504/N1504,""),2),"No pledges")</f>
        <v>36.36</v>
      </c>
      <c r="S1504" t="s">
        <v>8317</v>
      </c>
      <c r="T1504" t="s">
        <v>8359</v>
      </c>
    </row>
    <row r="1505" spans="1:20" ht="15" customHeight="1">
      <c r="A1505">
        <v>1503</v>
      </c>
      <c r="B1505" s="2" t="s">
        <v>1504</v>
      </c>
      <c r="C1505" s="2" t="s">
        <v>5613</v>
      </c>
      <c r="D1505">
        <v>1900</v>
      </c>
      <c r="E1505">
        <v>2182</v>
      </c>
      <c r="F1505" t="s">
        <v>8219</v>
      </c>
      <c r="G1505" t="s">
        <v>8224</v>
      </c>
      <c r="H1505" t="s">
        <v>8246</v>
      </c>
      <c r="I1505">
        <v>1376838000</v>
      </c>
      <c r="J1505" s="7">
        <f t="shared" si="116"/>
        <v>41504.625</v>
      </c>
      <c r="K1505">
        <v>1374531631</v>
      </c>
      <c r="L1505" s="7">
        <f t="shared" si="117"/>
        <v>41477.930914351848</v>
      </c>
      <c r="M1505" t="b">
        <v>1</v>
      </c>
      <c r="N1505">
        <v>55</v>
      </c>
      <c r="O1505" t="b">
        <v>1</v>
      </c>
      <c r="P1505" t="s">
        <v>8271</v>
      </c>
      <c r="Q1505">
        <f>ROUND(E1505/D1505*100,2)</f>
        <v>114.84</v>
      </c>
      <c r="R1505" s="12">
        <f>IFERROR(ROUND(IFERROR(E1505/N1505,""),2),"No pledges")</f>
        <v>39.67</v>
      </c>
      <c r="S1505" t="s">
        <v>8317</v>
      </c>
      <c r="T1505" t="s">
        <v>8318</v>
      </c>
    </row>
    <row r="1506" spans="1:20" ht="15" customHeight="1">
      <c r="A1506">
        <v>1504</v>
      </c>
      <c r="B1506" s="2" t="s">
        <v>1505</v>
      </c>
      <c r="C1506" s="2" t="s">
        <v>5614</v>
      </c>
      <c r="D1506">
        <v>2000</v>
      </c>
      <c r="E1506">
        <v>2804</v>
      </c>
      <c r="F1506" t="s">
        <v>8219</v>
      </c>
      <c r="G1506" t="s">
        <v>8224</v>
      </c>
      <c r="H1506" t="s">
        <v>8246</v>
      </c>
      <c r="I1506">
        <v>1423720740</v>
      </c>
      <c r="J1506" s="7">
        <f t="shared" si="116"/>
        <v>42047.249305555553</v>
      </c>
      <c r="K1506">
        <v>1421081857</v>
      </c>
      <c r="L1506" s="7">
        <f t="shared" si="117"/>
        <v>42016.706678240742</v>
      </c>
      <c r="M1506" t="b">
        <v>0</v>
      </c>
      <c r="N1506">
        <v>55</v>
      </c>
      <c r="O1506" t="b">
        <v>1</v>
      </c>
      <c r="P1506" t="s">
        <v>8271</v>
      </c>
      <c r="Q1506">
        <f>ROUND(E1506/D1506*100,2)</f>
        <v>140.19999999999999</v>
      </c>
      <c r="R1506" s="12">
        <f>IFERROR(ROUND(IFERROR(E1506/N1506,""),2),"No pledges")</f>
        <v>50.98</v>
      </c>
      <c r="S1506" t="s">
        <v>8317</v>
      </c>
      <c r="T1506" t="s">
        <v>8318</v>
      </c>
    </row>
    <row r="1507" spans="1:20" ht="15" customHeight="1">
      <c r="A1507">
        <v>1505</v>
      </c>
      <c r="B1507" s="2" t="s">
        <v>1506</v>
      </c>
      <c r="C1507" s="2" t="s">
        <v>5615</v>
      </c>
      <c r="D1507">
        <v>2500</v>
      </c>
      <c r="E1507">
        <v>3171</v>
      </c>
      <c r="F1507" t="s">
        <v>8219</v>
      </c>
      <c r="G1507" t="s">
        <v>8224</v>
      </c>
      <c r="H1507" t="s">
        <v>8246</v>
      </c>
      <c r="I1507">
        <v>1343238578</v>
      </c>
      <c r="J1507" s="7">
        <f t="shared" si="116"/>
        <v>41115.742800925924</v>
      </c>
      <c r="K1507">
        <v>1341856178</v>
      </c>
      <c r="L1507" s="7">
        <f t="shared" si="117"/>
        <v>41099.742800925924</v>
      </c>
      <c r="M1507" t="b">
        <v>0</v>
      </c>
      <c r="N1507">
        <v>55</v>
      </c>
      <c r="O1507" t="b">
        <v>1</v>
      </c>
      <c r="P1507" t="s">
        <v>8269</v>
      </c>
      <c r="Q1507">
        <f>ROUND(E1507/D1507*100,2)</f>
        <v>126.84</v>
      </c>
      <c r="R1507" s="12">
        <f>IFERROR(ROUND(IFERROR(E1507/N1507,""),2),"No pledges")</f>
        <v>57.65</v>
      </c>
      <c r="S1507" t="s">
        <v>8310</v>
      </c>
      <c r="T1507" t="s">
        <v>8315</v>
      </c>
    </row>
    <row r="1508" spans="1:20" ht="15" customHeight="1">
      <c r="A1508">
        <v>1506</v>
      </c>
      <c r="B1508" s="2" t="s">
        <v>1507</v>
      </c>
      <c r="C1508" s="2" t="s">
        <v>5616</v>
      </c>
      <c r="D1508">
        <v>2820</v>
      </c>
      <c r="E1508">
        <v>3036</v>
      </c>
      <c r="F1508" t="s">
        <v>8219</v>
      </c>
      <c r="G1508" t="s">
        <v>8224</v>
      </c>
      <c r="H1508" t="s">
        <v>8246</v>
      </c>
      <c r="I1508">
        <v>1394071339</v>
      </c>
      <c r="J1508" s="7">
        <f t="shared" si="116"/>
        <v>41704.08494212963</v>
      </c>
      <c r="K1508">
        <v>1391479339</v>
      </c>
      <c r="L1508" s="7">
        <f t="shared" si="117"/>
        <v>41674.08494212963</v>
      </c>
      <c r="M1508" t="b">
        <v>0</v>
      </c>
      <c r="N1508">
        <v>55</v>
      </c>
      <c r="O1508" t="b">
        <v>1</v>
      </c>
      <c r="P1508" t="s">
        <v>8269</v>
      </c>
      <c r="Q1508">
        <f>ROUND(E1508/D1508*100,2)</f>
        <v>107.66</v>
      </c>
      <c r="R1508" s="12">
        <f>IFERROR(ROUND(IFERROR(E1508/N1508,""),2),"No pledges")</f>
        <v>55.2</v>
      </c>
      <c r="S1508" t="s">
        <v>8310</v>
      </c>
      <c r="T1508" t="s">
        <v>8315</v>
      </c>
    </row>
    <row r="1509" spans="1:20" ht="15" customHeight="1">
      <c r="A1509">
        <v>1507</v>
      </c>
      <c r="B1509" s="2" t="s">
        <v>1508</v>
      </c>
      <c r="C1509" s="2" t="s">
        <v>5617</v>
      </c>
      <c r="D1509">
        <v>3000</v>
      </c>
      <c r="E1509">
        <v>3485</v>
      </c>
      <c r="F1509" t="s">
        <v>8219</v>
      </c>
      <c r="G1509" t="s">
        <v>8224</v>
      </c>
      <c r="H1509" t="s">
        <v>8246</v>
      </c>
      <c r="I1509">
        <v>1406952781</v>
      </c>
      <c r="J1509" s="7">
        <f t="shared" si="116"/>
        <v>41853.175706018519</v>
      </c>
      <c r="K1509">
        <v>1405743181</v>
      </c>
      <c r="L1509" s="7">
        <f t="shared" si="117"/>
        <v>41839.175706018519</v>
      </c>
      <c r="M1509" t="b">
        <v>1</v>
      </c>
      <c r="N1509">
        <v>55</v>
      </c>
      <c r="O1509" t="b">
        <v>1</v>
      </c>
      <c r="P1509" t="s">
        <v>8271</v>
      </c>
      <c r="Q1509">
        <f>ROUND(E1509/D1509*100,2)</f>
        <v>116.17</v>
      </c>
      <c r="R1509" s="12">
        <f>IFERROR(ROUND(IFERROR(E1509/N1509,""),2),"No pledges")</f>
        <v>63.36</v>
      </c>
      <c r="S1509" t="s">
        <v>8317</v>
      </c>
      <c r="T1509" t="s">
        <v>8318</v>
      </c>
    </row>
    <row r="1510" spans="1:20" ht="15" customHeight="1">
      <c r="A1510">
        <v>1508</v>
      </c>
      <c r="B1510" s="2" t="s">
        <v>1509</v>
      </c>
      <c r="C1510" s="2" t="s">
        <v>5618</v>
      </c>
      <c r="D1510">
        <v>3000</v>
      </c>
      <c r="E1510">
        <v>3058</v>
      </c>
      <c r="F1510" t="s">
        <v>8219</v>
      </c>
      <c r="G1510" t="s">
        <v>8224</v>
      </c>
      <c r="H1510" t="s">
        <v>8246</v>
      </c>
      <c r="I1510">
        <v>1446091260</v>
      </c>
      <c r="J1510" s="7">
        <f t="shared" si="116"/>
        <v>42306.167361111111</v>
      </c>
      <c r="K1510">
        <v>1443029206</v>
      </c>
      <c r="L1510" s="7">
        <f t="shared" si="117"/>
        <v>42270.7269212963</v>
      </c>
      <c r="M1510" t="b">
        <v>0</v>
      </c>
      <c r="N1510">
        <v>55</v>
      </c>
      <c r="O1510" t="b">
        <v>1</v>
      </c>
      <c r="P1510" t="s">
        <v>8271</v>
      </c>
      <c r="Q1510">
        <f>ROUND(E1510/D1510*100,2)</f>
        <v>101.93</v>
      </c>
      <c r="R1510" s="12">
        <f>IFERROR(ROUND(IFERROR(E1510/N1510,""),2),"No pledges")</f>
        <v>55.6</v>
      </c>
      <c r="S1510" t="s">
        <v>8317</v>
      </c>
      <c r="T1510" t="s">
        <v>8318</v>
      </c>
    </row>
    <row r="1511" spans="1:20" ht="15" customHeight="1">
      <c r="A1511">
        <v>1509</v>
      </c>
      <c r="B1511" s="2" t="s">
        <v>1510</v>
      </c>
      <c r="C1511" s="2" t="s">
        <v>5619</v>
      </c>
      <c r="D1511">
        <v>3200</v>
      </c>
      <c r="E1511">
        <v>3360.72</v>
      </c>
      <c r="F1511" t="s">
        <v>8219</v>
      </c>
      <c r="G1511" t="s">
        <v>8224</v>
      </c>
      <c r="H1511" t="s">
        <v>8246</v>
      </c>
      <c r="I1511">
        <v>1415004770</v>
      </c>
      <c r="J1511" s="7">
        <f t="shared" si="116"/>
        <v>41946.370023148149</v>
      </c>
      <c r="K1511">
        <v>1412149970</v>
      </c>
      <c r="L1511" s="7">
        <f t="shared" si="117"/>
        <v>41913.328356481477</v>
      </c>
      <c r="M1511" t="b">
        <v>0</v>
      </c>
      <c r="N1511">
        <v>55</v>
      </c>
      <c r="O1511" t="b">
        <v>1</v>
      </c>
      <c r="P1511" t="s">
        <v>8279</v>
      </c>
      <c r="Q1511">
        <f>ROUND(E1511/D1511*100,2)</f>
        <v>105.02</v>
      </c>
      <c r="R1511" s="12">
        <f>IFERROR(ROUND(IFERROR(E1511/N1511,""),2),"No pledges")</f>
        <v>61.1</v>
      </c>
      <c r="S1511" t="s">
        <v>8325</v>
      </c>
      <c r="T1511" t="s">
        <v>8329</v>
      </c>
    </row>
    <row r="1512" spans="1:20" ht="15" customHeight="1">
      <c r="A1512">
        <v>1510</v>
      </c>
      <c r="B1512" s="2" t="s">
        <v>1511</v>
      </c>
      <c r="C1512" s="2" t="s">
        <v>5620</v>
      </c>
      <c r="D1512">
        <v>3500</v>
      </c>
      <c r="E1512">
        <v>3735</v>
      </c>
      <c r="F1512" t="s">
        <v>8219</v>
      </c>
      <c r="G1512" t="s">
        <v>8224</v>
      </c>
      <c r="H1512" t="s">
        <v>8246</v>
      </c>
      <c r="I1512">
        <v>1412135940</v>
      </c>
      <c r="J1512" s="7">
        <f t="shared" si="116"/>
        <v>41913.165972222225</v>
      </c>
      <c r="K1512">
        <v>1410555998</v>
      </c>
      <c r="L1512" s="7">
        <f t="shared" si="117"/>
        <v>41894.879606481481</v>
      </c>
      <c r="M1512" t="b">
        <v>1</v>
      </c>
      <c r="N1512">
        <v>55</v>
      </c>
      <c r="O1512" t="b">
        <v>1</v>
      </c>
      <c r="P1512" t="s">
        <v>8269</v>
      </c>
      <c r="Q1512">
        <f>ROUND(E1512/D1512*100,2)</f>
        <v>106.71</v>
      </c>
      <c r="R1512" s="12">
        <f>IFERROR(ROUND(IFERROR(E1512/N1512,""),2),"No pledges")</f>
        <v>67.91</v>
      </c>
      <c r="S1512" t="s">
        <v>8310</v>
      </c>
      <c r="T1512" t="s">
        <v>8315</v>
      </c>
    </row>
    <row r="1513" spans="1:20" ht="15" customHeight="1">
      <c r="A1513">
        <v>1511</v>
      </c>
      <c r="B1513" s="2" t="s">
        <v>1512</v>
      </c>
      <c r="C1513" s="2" t="s">
        <v>5621</v>
      </c>
      <c r="D1513">
        <v>3500</v>
      </c>
      <c r="E1513">
        <v>4010</v>
      </c>
      <c r="F1513" t="s">
        <v>8219</v>
      </c>
      <c r="G1513" t="s">
        <v>8224</v>
      </c>
      <c r="H1513" t="s">
        <v>8246</v>
      </c>
      <c r="I1513">
        <v>1337144340</v>
      </c>
      <c r="J1513" s="7">
        <f t="shared" si="116"/>
        <v>41045.207638888889</v>
      </c>
      <c r="K1513">
        <v>1333597555</v>
      </c>
      <c r="L1513" s="7">
        <f t="shared" si="117"/>
        <v>41004.156886574077</v>
      </c>
      <c r="M1513" t="b">
        <v>0</v>
      </c>
      <c r="N1513">
        <v>55</v>
      </c>
      <c r="O1513" t="b">
        <v>1</v>
      </c>
      <c r="P1513" t="s">
        <v>8279</v>
      </c>
      <c r="Q1513">
        <f>ROUND(E1513/D1513*100,2)</f>
        <v>114.57</v>
      </c>
      <c r="R1513" s="12">
        <f>IFERROR(ROUND(IFERROR(E1513/N1513,""),2),"No pledges")</f>
        <v>72.91</v>
      </c>
      <c r="S1513" t="s">
        <v>8325</v>
      </c>
      <c r="T1513" t="s">
        <v>8329</v>
      </c>
    </row>
    <row r="1514" spans="1:20" ht="15" customHeight="1">
      <c r="A1514">
        <v>1512</v>
      </c>
      <c r="B1514" s="2" t="s">
        <v>1513</v>
      </c>
      <c r="C1514" s="2" t="s">
        <v>5622</v>
      </c>
      <c r="D1514">
        <v>4000</v>
      </c>
      <c r="E1514">
        <v>4685</v>
      </c>
      <c r="F1514" t="s">
        <v>8219</v>
      </c>
      <c r="G1514" t="s">
        <v>8224</v>
      </c>
      <c r="H1514" t="s">
        <v>8246</v>
      </c>
      <c r="I1514">
        <v>1423587130</v>
      </c>
      <c r="J1514" s="7">
        <f t="shared" si="116"/>
        <v>42045.702893518523</v>
      </c>
      <c r="K1514">
        <v>1421772730</v>
      </c>
      <c r="L1514" s="7">
        <f t="shared" si="117"/>
        <v>42024.702893518523</v>
      </c>
      <c r="M1514" t="b">
        <v>0</v>
      </c>
      <c r="N1514">
        <v>55</v>
      </c>
      <c r="O1514" t="b">
        <v>1</v>
      </c>
      <c r="P1514" t="s">
        <v>8303</v>
      </c>
      <c r="Q1514">
        <f>ROUND(E1514/D1514*100,2)</f>
        <v>117.13</v>
      </c>
      <c r="R1514" s="12">
        <f>IFERROR(ROUND(IFERROR(E1514/N1514,""),2),"No pledges")</f>
        <v>85.18</v>
      </c>
      <c r="S1514" t="s">
        <v>8317</v>
      </c>
      <c r="T1514" t="s">
        <v>8357</v>
      </c>
    </row>
    <row r="1515" spans="1:20" ht="15" customHeight="1">
      <c r="A1515">
        <v>1513</v>
      </c>
      <c r="B1515" s="2" t="s">
        <v>1514</v>
      </c>
      <c r="C1515" s="2" t="s">
        <v>5623</v>
      </c>
      <c r="D1515">
        <v>1500</v>
      </c>
      <c r="E1515">
        <v>2630</v>
      </c>
      <c r="F1515" t="s">
        <v>8219</v>
      </c>
      <c r="G1515" t="s">
        <v>8224</v>
      </c>
      <c r="H1515" t="s">
        <v>8246</v>
      </c>
      <c r="I1515">
        <v>1465527600</v>
      </c>
      <c r="J1515" s="7">
        <f t="shared" si="116"/>
        <v>42531.125</v>
      </c>
      <c r="K1515">
        <v>1462252542</v>
      </c>
      <c r="L1515" s="7">
        <f t="shared" si="117"/>
        <v>42493.219236111108</v>
      </c>
      <c r="M1515" t="b">
        <v>0</v>
      </c>
      <c r="N1515">
        <v>54</v>
      </c>
      <c r="O1515" t="b">
        <v>1</v>
      </c>
      <c r="P1515" t="s">
        <v>8271</v>
      </c>
      <c r="Q1515">
        <f>ROUND(E1515/D1515*100,2)</f>
        <v>175.33</v>
      </c>
      <c r="R1515" s="12">
        <f>IFERROR(ROUND(IFERROR(E1515/N1515,""),2),"No pledges")</f>
        <v>48.7</v>
      </c>
      <c r="S1515" t="s">
        <v>8317</v>
      </c>
      <c r="T1515" t="s">
        <v>8318</v>
      </c>
    </row>
    <row r="1516" spans="1:20" ht="15" customHeight="1">
      <c r="A1516">
        <v>1514</v>
      </c>
      <c r="B1516" s="2" t="s">
        <v>1515</v>
      </c>
      <c r="C1516" s="2" t="s">
        <v>5624</v>
      </c>
      <c r="D1516">
        <v>1600</v>
      </c>
      <c r="E1516">
        <v>2150.1</v>
      </c>
      <c r="F1516" t="s">
        <v>8219</v>
      </c>
      <c r="G1516" t="s">
        <v>8224</v>
      </c>
      <c r="H1516" t="s">
        <v>8246</v>
      </c>
      <c r="I1516">
        <v>1271573940</v>
      </c>
      <c r="J1516" s="7">
        <f t="shared" si="116"/>
        <v>40286.290972222225</v>
      </c>
      <c r="K1516">
        <v>1268459318</v>
      </c>
      <c r="L1516" s="7">
        <f t="shared" si="117"/>
        <v>40250.242106481484</v>
      </c>
      <c r="M1516" t="b">
        <v>0</v>
      </c>
      <c r="N1516">
        <v>54</v>
      </c>
      <c r="O1516" t="b">
        <v>1</v>
      </c>
      <c r="P1516" t="s">
        <v>8276</v>
      </c>
      <c r="Q1516">
        <f>ROUND(E1516/D1516*100,2)</f>
        <v>134.38</v>
      </c>
      <c r="R1516" s="12">
        <f>IFERROR(ROUND(IFERROR(E1516/N1516,""),2),"No pledges")</f>
        <v>39.82</v>
      </c>
      <c r="S1516" t="s">
        <v>8325</v>
      </c>
      <c r="T1516" t="s">
        <v>8326</v>
      </c>
    </row>
    <row r="1517" spans="1:20" ht="15" customHeight="1">
      <c r="A1517">
        <v>1515</v>
      </c>
      <c r="B1517" s="2" t="s">
        <v>1516</v>
      </c>
      <c r="C1517" s="2" t="s">
        <v>5625</v>
      </c>
      <c r="D1517">
        <v>2000</v>
      </c>
      <c r="E1517">
        <v>2405</v>
      </c>
      <c r="F1517" t="s">
        <v>8219</v>
      </c>
      <c r="G1517" t="s">
        <v>8224</v>
      </c>
      <c r="H1517" t="s">
        <v>8246</v>
      </c>
      <c r="I1517">
        <v>1407967200</v>
      </c>
      <c r="J1517" s="7">
        <f t="shared" si="116"/>
        <v>41864.916666666664</v>
      </c>
      <c r="K1517">
        <v>1406039696</v>
      </c>
      <c r="L1517" s="7">
        <f t="shared" si="117"/>
        <v>41842.607592592591</v>
      </c>
      <c r="M1517" t="b">
        <v>0</v>
      </c>
      <c r="N1517">
        <v>54</v>
      </c>
      <c r="O1517" t="b">
        <v>1</v>
      </c>
      <c r="P1517" t="s">
        <v>8271</v>
      </c>
      <c r="Q1517">
        <f>ROUND(E1517/D1517*100,2)</f>
        <v>120.25</v>
      </c>
      <c r="R1517" s="12">
        <f>IFERROR(ROUND(IFERROR(E1517/N1517,""),2),"No pledges")</f>
        <v>44.54</v>
      </c>
      <c r="S1517" t="s">
        <v>8317</v>
      </c>
      <c r="T1517" t="s">
        <v>8318</v>
      </c>
    </row>
    <row r="1518" spans="1:20" ht="15" customHeight="1">
      <c r="A1518">
        <v>1516</v>
      </c>
      <c r="B1518" s="2" t="s">
        <v>1517</v>
      </c>
      <c r="C1518" s="2" t="s">
        <v>5626</v>
      </c>
      <c r="D1518">
        <v>2500</v>
      </c>
      <c r="E1518">
        <v>2734.11</v>
      </c>
      <c r="F1518" t="s">
        <v>8219</v>
      </c>
      <c r="G1518" t="s">
        <v>8224</v>
      </c>
      <c r="H1518" t="s">
        <v>8246</v>
      </c>
      <c r="I1518">
        <v>1349517540</v>
      </c>
      <c r="J1518" s="7">
        <f t="shared" si="116"/>
        <v>41188.415972222225</v>
      </c>
      <c r="K1518">
        <v>1347137731</v>
      </c>
      <c r="L1518" s="7">
        <f t="shared" si="117"/>
        <v>41160.871886574074</v>
      </c>
      <c r="M1518" t="b">
        <v>0</v>
      </c>
      <c r="N1518">
        <v>54</v>
      </c>
      <c r="O1518" t="b">
        <v>1</v>
      </c>
      <c r="P1518" t="s">
        <v>8279</v>
      </c>
      <c r="Q1518">
        <f>ROUND(E1518/D1518*100,2)</f>
        <v>109.36</v>
      </c>
      <c r="R1518" s="12">
        <f>IFERROR(ROUND(IFERROR(E1518/N1518,""),2),"No pledges")</f>
        <v>50.63</v>
      </c>
      <c r="S1518" t="s">
        <v>8325</v>
      </c>
      <c r="T1518" t="s">
        <v>8329</v>
      </c>
    </row>
    <row r="1519" spans="1:20" ht="15" customHeight="1">
      <c r="A1519">
        <v>1517</v>
      </c>
      <c r="B1519" s="2" t="s">
        <v>1518</v>
      </c>
      <c r="C1519" s="2" t="s">
        <v>5627</v>
      </c>
      <c r="D1519">
        <v>2500</v>
      </c>
      <c r="E1519">
        <v>2569</v>
      </c>
      <c r="F1519" t="s">
        <v>8219</v>
      </c>
      <c r="G1519" t="s">
        <v>8224</v>
      </c>
      <c r="H1519" t="s">
        <v>8246</v>
      </c>
      <c r="I1519">
        <v>1465081053</v>
      </c>
      <c r="J1519" s="7">
        <f t="shared" si="116"/>
        <v>42525.956631944442</v>
      </c>
      <c r="K1519">
        <v>1462489053</v>
      </c>
      <c r="L1519" s="7">
        <f t="shared" si="117"/>
        <v>42495.956631944442</v>
      </c>
      <c r="M1519" t="b">
        <v>0</v>
      </c>
      <c r="N1519">
        <v>54</v>
      </c>
      <c r="O1519" t="b">
        <v>1</v>
      </c>
      <c r="P1519" t="s">
        <v>8305</v>
      </c>
      <c r="Q1519">
        <f>ROUND(E1519/D1519*100,2)</f>
        <v>102.76</v>
      </c>
      <c r="R1519" s="12">
        <f>IFERROR(ROUND(IFERROR(E1519/N1519,""),2),"No pledges")</f>
        <v>47.57</v>
      </c>
      <c r="S1519" t="s">
        <v>8317</v>
      </c>
      <c r="T1519" t="s">
        <v>8359</v>
      </c>
    </row>
    <row r="1520" spans="1:20" ht="15" customHeight="1">
      <c r="A1520">
        <v>1518</v>
      </c>
      <c r="B1520" s="2" t="s">
        <v>1519</v>
      </c>
      <c r="C1520" s="2" t="s">
        <v>5628</v>
      </c>
      <c r="D1520">
        <v>2500</v>
      </c>
      <c r="E1520">
        <v>2560</v>
      </c>
      <c r="F1520" t="s">
        <v>8219</v>
      </c>
      <c r="G1520" t="s">
        <v>8224</v>
      </c>
      <c r="H1520" t="s">
        <v>8246</v>
      </c>
      <c r="I1520">
        <v>1438799760</v>
      </c>
      <c r="J1520" s="7">
        <f t="shared" si="116"/>
        <v>42221.774999999994</v>
      </c>
      <c r="K1520">
        <v>1437236378</v>
      </c>
      <c r="L1520" s="7">
        <f t="shared" si="117"/>
        <v>42203.680300925931</v>
      </c>
      <c r="M1520" t="b">
        <v>0</v>
      </c>
      <c r="N1520">
        <v>54</v>
      </c>
      <c r="O1520" t="b">
        <v>1</v>
      </c>
      <c r="P1520" t="s">
        <v>8271</v>
      </c>
      <c r="Q1520">
        <f>ROUND(E1520/D1520*100,2)</f>
        <v>102.4</v>
      </c>
      <c r="R1520" s="12">
        <f>IFERROR(ROUND(IFERROR(E1520/N1520,""),2),"No pledges")</f>
        <v>47.41</v>
      </c>
      <c r="S1520" t="s">
        <v>8317</v>
      </c>
      <c r="T1520" t="s">
        <v>8318</v>
      </c>
    </row>
    <row r="1521" spans="1:20" ht="15" customHeight="1">
      <c r="A1521">
        <v>1519</v>
      </c>
      <c r="B1521" s="2" t="s">
        <v>1520</v>
      </c>
      <c r="C1521" s="2" t="s">
        <v>5629</v>
      </c>
      <c r="D1521">
        <v>3000</v>
      </c>
      <c r="E1521">
        <v>3150</v>
      </c>
      <c r="F1521" t="s">
        <v>8219</v>
      </c>
      <c r="G1521" t="s">
        <v>8224</v>
      </c>
      <c r="H1521" t="s">
        <v>8246</v>
      </c>
      <c r="I1521">
        <v>1310857200</v>
      </c>
      <c r="J1521" s="7">
        <f t="shared" si="116"/>
        <v>40740.958333333336</v>
      </c>
      <c r="K1521">
        <v>1306525512</v>
      </c>
      <c r="L1521" s="7">
        <f t="shared" si="117"/>
        <v>40690.823055555556</v>
      </c>
      <c r="M1521" t="b">
        <v>0</v>
      </c>
      <c r="N1521">
        <v>54</v>
      </c>
      <c r="O1521" t="b">
        <v>1</v>
      </c>
      <c r="P1521" t="s">
        <v>8276</v>
      </c>
      <c r="Q1521">
        <f>ROUND(E1521/D1521*100,2)</f>
        <v>105</v>
      </c>
      <c r="R1521" s="12">
        <f>IFERROR(ROUND(IFERROR(E1521/N1521,""),2),"No pledges")</f>
        <v>58.33</v>
      </c>
      <c r="S1521" t="s">
        <v>8325</v>
      </c>
      <c r="T1521" t="s">
        <v>8326</v>
      </c>
    </row>
    <row r="1522" spans="1:20" ht="15" customHeight="1">
      <c r="A1522">
        <v>1520</v>
      </c>
      <c r="B1522" s="2" t="s">
        <v>1521</v>
      </c>
      <c r="C1522" s="2" t="s">
        <v>5630</v>
      </c>
      <c r="D1522">
        <v>3750</v>
      </c>
      <c r="E1522">
        <v>4000</v>
      </c>
      <c r="F1522" t="s">
        <v>8219</v>
      </c>
      <c r="G1522" t="s">
        <v>8224</v>
      </c>
      <c r="H1522" t="s">
        <v>8246</v>
      </c>
      <c r="I1522">
        <v>1434241255</v>
      </c>
      <c r="J1522" s="7">
        <f t="shared" si="116"/>
        <v>42169.014525462961</v>
      </c>
      <c r="K1522">
        <v>1431649255</v>
      </c>
      <c r="L1522" s="7">
        <f t="shared" si="117"/>
        <v>42139.014525462961</v>
      </c>
      <c r="M1522" t="b">
        <v>0</v>
      </c>
      <c r="N1522">
        <v>54</v>
      </c>
      <c r="O1522" t="b">
        <v>1</v>
      </c>
      <c r="P1522" t="s">
        <v>8303</v>
      </c>
      <c r="Q1522">
        <f>ROUND(E1522/D1522*100,2)</f>
        <v>106.67</v>
      </c>
      <c r="R1522" s="12">
        <f>IFERROR(ROUND(IFERROR(E1522/N1522,""),2),"No pledges")</f>
        <v>74.069999999999993</v>
      </c>
      <c r="S1522" t="s">
        <v>8317</v>
      </c>
      <c r="T1522" t="s">
        <v>8357</v>
      </c>
    </row>
    <row r="1523" spans="1:20" ht="15" customHeight="1">
      <c r="A1523">
        <v>1521</v>
      </c>
      <c r="B1523" s="2" t="s">
        <v>1522</v>
      </c>
      <c r="C1523" s="2" t="s">
        <v>5631</v>
      </c>
      <c r="D1523">
        <v>4000</v>
      </c>
      <c r="E1523">
        <v>4140</v>
      </c>
      <c r="F1523" t="s">
        <v>8219</v>
      </c>
      <c r="G1523" t="s">
        <v>8229</v>
      </c>
      <c r="H1523" t="s">
        <v>8251</v>
      </c>
      <c r="I1523">
        <v>1409506291</v>
      </c>
      <c r="J1523" s="7">
        <f t="shared" si="116"/>
        <v>41882.730219907404</v>
      </c>
      <c r="K1523">
        <v>1406914291</v>
      </c>
      <c r="L1523" s="7">
        <f t="shared" si="117"/>
        <v>41852.730219907404</v>
      </c>
      <c r="M1523" t="b">
        <v>1</v>
      </c>
      <c r="N1523">
        <v>54</v>
      </c>
      <c r="O1523" t="b">
        <v>1</v>
      </c>
      <c r="P1523" t="s">
        <v>8276</v>
      </c>
      <c r="Q1523">
        <f>ROUND(E1523/D1523*100,2)</f>
        <v>103.5</v>
      </c>
      <c r="R1523" s="12">
        <f>IFERROR(ROUND(IFERROR(E1523/N1523,""),2),"No pledges")</f>
        <v>76.67</v>
      </c>
      <c r="S1523" t="s">
        <v>8325</v>
      </c>
      <c r="T1523" t="s">
        <v>8326</v>
      </c>
    </row>
    <row r="1524" spans="1:20" ht="15" customHeight="1">
      <c r="A1524">
        <v>1522</v>
      </c>
      <c r="B1524" s="2" t="s">
        <v>1523</v>
      </c>
      <c r="C1524" s="2" t="s">
        <v>5632</v>
      </c>
      <c r="D1524">
        <v>1000</v>
      </c>
      <c r="E1524">
        <v>1884</v>
      </c>
      <c r="F1524" t="s">
        <v>8219</v>
      </c>
      <c r="G1524" t="s">
        <v>8224</v>
      </c>
      <c r="H1524" t="s">
        <v>8246</v>
      </c>
      <c r="I1524">
        <v>1445598000</v>
      </c>
      <c r="J1524" s="7">
        <f t="shared" si="116"/>
        <v>42300.458333333328</v>
      </c>
      <c r="K1524">
        <v>1443302004</v>
      </c>
      <c r="L1524" s="7">
        <f t="shared" si="117"/>
        <v>42273.884305555555</v>
      </c>
      <c r="M1524" t="b">
        <v>1</v>
      </c>
      <c r="N1524">
        <v>53</v>
      </c>
      <c r="O1524" t="b">
        <v>1</v>
      </c>
      <c r="P1524" t="s">
        <v>8301</v>
      </c>
      <c r="Q1524">
        <f>ROUND(E1524/D1524*100,2)</f>
        <v>188.4</v>
      </c>
      <c r="R1524" s="12">
        <f>IFERROR(ROUND(IFERROR(E1524/N1524,""),2),"No pledges")</f>
        <v>35.549999999999997</v>
      </c>
      <c r="S1524" t="s">
        <v>8319</v>
      </c>
      <c r="T1524" t="s">
        <v>8355</v>
      </c>
    </row>
    <row r="1525" spans="1:20" ht="15" customHeight="1">
      <c r="A1525">
        <v>1523</v>
      </c>
      <c r="B1525" s="2" t="s">
        <v>1524</v>
      </c>
      <c r="C1525" s="2" t="s">
        <v>5633</v>
      </c>
      <c r="D1525">
        <v>2000</v>
      </c>
      <c r="E1525">
        <v>3062</v>
      </c>
      <c r="F1525" t="s">
        <v>8219</v>
      </c>
      <c r="G1525" t="s">
        <v>8224</v>
      </c>
      <c r="H1525" t="s">
        <v>8246</v>
      </c>
      <c r="I1525">
        <v>1487635653</v>
      </c>
      <c r="J1525" s="7">
        <f t="shared" si="116"/>
        <v>42787.005243055552</v>
      </c>
      <c r="K1525">
        <v>1486426053</v>
      </c>
      <c r="L1525" s="7">
        <f t="shared" si="117"/>
        <v>42773.005243055552</v>
      </c>
      <c r="M1525" t="b">
        <v>0</v>
      </c>
      <c r="N1525">
        <v>53</v>
      </c>
      <c r="O1525" t="b">
        <v>1</v>
      </c>
      <c r="P1525" t="s">
        <v>8297</v>
      </c>
      <c r="Q1525">
        <f>ROUND(E1525/D1525*100,2)</f>
        <v>153.1</v>
      </c>
      <c r="R1525" s="12">
        <f>IFERROR(ROUND(IFERROR(E1525/N1525,""),2),"No pledges")</f>
        <v>57.77</v>
      </c>
      <c r="S1525" t="s">
        <v>8333</v>
      </c>
      <c r="T1525" t="s">
        <v>8351</v>
      </c>
    </row>
    <row r="1526" spans="1:20" ht="15" customHeight="1">
      <c r="A1526">
        <v>1524</v>
      </c>
      <c r="B1526" s="2" t="s">
        <v>1525</v>
      </c>
      <c r="C1526" s="2" t="s">
        <v>5634</v>
      </c>
      <c r="D1526">
        <v>2000</v>
      </c>
      <c r="E1526">
        <v>2087</v>
      </c>
      <c r="F1526" t="s">
        <v>8219</v>
      </c>
      <c r="G1526" t="s">
        <v>8225</v>
      </c>
      <c r="H1526" t="s">
        <v>8247</v>
      </c>
      <c r="I1526">
        <v>1421452682</v>
      </c>
      <c r="J1526" s="7">
        <f t="shared" si="116"/>
        <v>42020.99863425926</v>
      </c>
      <c r="K1526">
        <v>1418860682</v>
      </c>
      <c r="L1526" s="7">
        <f t="shared" si="117"/>
        <v>41990.99863425926</v>
      </c>
      <c r="M1526" t="b">
        <v>0</v>
      </c>
      <c r="N1526">
        <v>53</v>
      </c>
      <c r="O1526" t="b">
        <v>1</v>
      </c>
      <c r="P1526" t="s">
        <v>8271</v>
      </c>
      <c r="Q1526">
        <f>ROUND(E1526/D1526*100,2)</f>
        <v>104.35</v>
      </c>
      <c r="R1526" s="12">
        <f>IFERROR(ROUND(IFERROR(E1526/N1526,""),2),"No pledges")</f>
        <v>39.380000000000003</v>
      </c>
      <c r="S1526" t="s">
        <v>8317</v>
      </c>
      <c r="T1526" t="s">
        <v>8318</v>
      </c>
    </row>
    <row r="1527" spans="1:20" ht="15" customHeight="1">
      <c r="A1527">
        <v>1525</v>
      </c>
      <c r="B1527" s="2" t="s">
        <v>1526</v>
      </c>
      <c r="C1527" s="2" t="s">
        <v>5635</v>
      </c>
      <c r="D1527">
        <v>3500</v>
      </c>
      <c r="E1527">
        <v>5410</v>
      </c>
      <c r="F1527" t="s">
        <v>8219</v>
      </c>
      <c r="G1527" t="s">
        <v>8226</v>
      </c>
      <c r="H1527" t="s">
        <v>8248</v>
      </c>
      <c r="I1527">
        <v>1433059187</v>
      </c>
      <c r="J1527" s="7">
        <f t="shared" si="116"/>
        <v>42155.333182870367</v>
      </c>
      <c r="K1527">
        <v>1430467187</v>
      </c>
      <c r="L1527" s="7">
        <f t="shared" si="117"/>
        <v>42125.333182870367</v>
      </c>
      <c r="M1527" t="b">
        <v>0</v>
      </c>
      <c r="N1527">
        <v>53</v>
      </c>
      <c r="O1527" t="b">
        <v>1</v>
      </c>
      <c r="P1527" t="s">
        <v>8266</v>
      </c>
      <c r="Q1527">
        <f>ROUND(E1527/D1527*100,2)</f>
        <v>154.57</v>
      </c>
      <c r="R1527" s="12">
        <f>IFERROR(ROUND(IFERROR(E1527/N1527,""),2),"No pledges")</f>
        <v>102.08</v>
      </c>
      <c r="S1527" t="s">
        <v>8310</v>
      </c>
      <c r="T1527" t="s">
        <v>8312</v>
      </c>
    </row>
    <row r="1528" spans="1:20" ht="15" customHeight="1">
      <c r="A1528">
        <v>1526</v>
      </c>
      <c r="B1528" s="2" t="s">
        <v>1527</v>
      </c>
      <c r="C1528" s="2" t="s">
        <v>5636</v>
      </c>
      <c r="D1528">
        <v>4000</v>
      </c>
      <c r="E1528">
        <v>4051.99</v>
      </c>
      <c r="F1528" t="s">
        <v>8219</v>
      </c>
      <c r="G1528" t="s">
        <v>8224</v>
      </c>
      <c r="H1528" t="s">
        <v>8246</v>
      </c>
      <c r="I1528">
        <v>1408604515</v>
      </c>
      <c r="J1528" s="7">
        <f t="shared" si="116"/>
        <v>41872.292997685188</v>
      </c>
      <c r="K1528">
        <v>1406012515</v>
      </c>
      <c r="L1528" s="7">
        <f t="shared" si="117"/>
        <v>41842.292997685188</v>
      </c>
      <c r="M1528" t="b">
        <v>0</v>
      </c>
      <c r="N1528">
        <v>53</v>
      </c>
      <c r="O1528" t="b">
        <v>1</v>
      </c>
      <c r="P1528" t="s">
        <v>8265</v>
      </c>
      <c r="Q1528">
        <f>ROUND(E1528/D1528*100,2)</f>
        <v>101.3</v>
      </c>
      <c r="R1528" s="12">
        <f>IFERROR(ROUND(IFERROR(E1528/N1528,""),2),"No pledges")</f>
        <v>76.45</v>
      </c>
      <c r="S1528" t="s">
        <v>8310</v>
      </c>
      <c r="T1528" t="s">
        <v>8311</v>
      </c>
    </row>
    <row r="1529" spans="1:20" ht="15" customHeight="1">
      <c r="A1529">
        <v>1527</v>
      </c>
      <c r="B1529" s="2" t="s">
        <v>1528</v>
      </c>
      <c r="C1529" s="2" t="s">
        <v>5637</v>
      </c>
      <c r="D1529">
        <v>1200</v>
      </c>
      <c r="E1529">
        <v>1330</v>
      </c>
      <c r="F1529" t="s">
        <v>8219</v>
      </c>
      <c r="G1529" t="s">
        <v>8225</v>
      </c>
      <c r="H1529" t="s">
        <v>8247</v>
      </c>
      <c r="I1529">
        <v>1433948671</v>
      </c>
      <c r="J1529" s="7">
        <f t="shared" si="116"/>
        <v>42165.628136574072</v>
      </c>
      <c r="K1529">
        <v>1430060671</v>
      </c>
      <c r="L1529" s="7">
        <f t="shared" si="117"/>
        <v>42120.628136574072</v>
      </c>
      <c r="M1529" t="b">
        <v>0</v>
      </c>
      <c r="N1529">
        <v>52</v>
      </c>
      <c r="O1529" t="b">
        <v>1</v>
      </c>
      <c r="P1529" t="s">
        <v>8285</v>
      </c>
      <c r="Q1529">
        <f>ROUND(E1529/D1529*100,2)</f>
        <v>110.83</v>
      </c>
      <c r="R1529" s="12">
        <f>IFERROR(ROUND(IFERROR(E1529/N1529,""),2),"No pledges")</f>
        <v>25.58</v>
      </c>
      <c r="S1529" t="s">
        <v>8338</v>
      </c>
      <c r="T1529" t="s">
        <v>8339</v>
      </c>
    </row>
    <row r="1530" spans="1:20" ht="15" customHeight="1">
      <c r="A1530">
        <v>1528</v>
      </c>
      <c r="B1530" s="2" t="s">
        <v>1529</v>
      </c>
      <c r="C1530" s="2" t="s">
        <v>5638</v>
      </c>
      <c r="D1530">
        <v>1500</v>
      </c>
      <c r="E1530">
        <v>1876</v>
      </c>
      <c r="F1530" t="s">
        <v>8219</v>
      </c>
      <c r="G1530" t="s">
        <v>8224</v>
      </c>
      <c r="H1530" t="s">
        <v>8246</v>
      </c>
      <c r="I1530">
        <v>1483499645</v>
      </c>
      <c r="J1530" s="7">
        <f t="shared" si="116"/>
        <v>42739.134780092587</v>
      </c>
      <c r="K1530">
        <v>1480907645</v>
      </c>
      <c r="L1530" s="7">
        <f t="shared" si="117"/>
        <v>42709.134780092587</v>
      </c>
      <c r="M1530" t="b">
        <v>0</v>
      </c>
      <c r="N1530">
        <v>52</v>
      </c>
      <c r="O1530" t="b">
        <v>1</v>
      </c>
      <c r="P1530" t="s">
        <v>8271</v>
      </c>
      <c r="Q1530">
        <f>ROUND(E1530/D1530*100,2)</f>
        <v>125.07</v>
      </c>
      <c r="R1530" s="12">
        <f>IFERROR(ROUND(IFERROR(E1530/N1530,""),2),"No pledges")</f>
        <v>36.08</v>
      </c>
      <c r="S1530" t="s">
        <v>8317</v>
      </c>
      <c r="T1530" t="s">
        <v>8318</v>
      </c>
    </row>
    <row r="1531" spans="1:20" ht="15" customHeight="1">
      <c r="A1531">
        <v>1529</v>
      </c>
      <c r="B1531" s="2" t="s">
        <v>1530</v>
      </c>
      <c r="C1531" s="2" t="s">
        <v>5639</v>
      </c>
      <c r="D1531">
        <v>1500</v>
      </c>
      <c r="E1531">
        <v>1655</v>
      </c>
      <c r="F1531" t="s">
        <v>8219</v>
      </c>
      <c r="G1531" t="s">
        <v>8224</v>
      </c>
      <c r="H1531" t="s">
        <v>8246</v>
      </c>
      <c r="I1531">
        <v>1381449600</v>
      </c>
      <c r="J1531" s="7">
        <f t="shared" si="116"/>
        <v>41558</v>
      </c>
      <c r="K1531">
        <v>1379540288</v>
      </c>
      <c r="L1531" s="7">
        <f t="shared" si="117"/>
        <v>41535.90148148148</v>
      </c>
      <c r="M1531" t="b">
        <v>0</v>
      </c>
      <c r="N1531">
        <v>52</v>
      </c>
      <c r="O1531" t="b">
        <v>1</v>
      </c>
      <c r="P1531" t="s">
        <v>8279</v>
      </c>
      <c r="Q1531">
        <f>ROUND(E1531/D1531*100,2)</f>
        <v>110.33</v>
      </c>
      <c r="R1531" s="12">
        <f>IFERROR(ROUND(IFERROR(E1531/N1531,""),2),"No pledges")</f>
        <v>31.83</v>
      </c>
      <c r="S1531" t="s">
        <v>8325</v>
      </c>
      <c r="T1531" t="s">
        <v>8329</v>
      </c>
    </row>
    <row r="1532" spans="1:20" ht="15" customHeight="1">
      <c r="A1532">
        <v>1530</v>
      </c>
      <c r="B1532" s="2" t="s">
        <v>1531</v>
      </c>
      <c r="C1532" s="2" t="s">
        <v>5640</v>
      </c>
      <c r="D1532">
        <v>1500</v>
      </c>
      <c r="E1532">
        <v>2002.22</v>
      </c>
      <c r="F1532" t="s">
        <v>8219</v>
      </c>
      <c r="G1532" t="s">
        <v>8224</v>
      </c>
      <c r="H1532" t="s">
        <v>8246</v>
      </c>
      <c r="I1532">
        <v>1326927600</v>
      </c>
      <c r="J1532" s="7">
        <f t="shared" si="116"/>
        <v>40926.958333333336</v>
      </c>
      <c r="K1532">
        <v>1323221761</v>
      </c>
      <c r="L1532" s="7">
        <f t="shared" si="117"/>
        <v>40884.066678240742</v>
      </c>
      <c r="M1532" t="b">
        <v>1</v>
      </c>
      <c r="N1532">
        <v>52</v>
      </c>
      <c r="O1532" t="b">
        <v>1</v>
      </c>
      <c r="P1532" t="s">
        <v>8271</v>
      </c>
      <c r="Q1532">
        <f>ROUND(E1532/D1532*100,2)</f>
        <v>133.47999999999999</v>
      </c>
      <c r="R1532" s="12">
        <f>IFERROR(ROUND(IFERROR(E1532/N1532,""),2),"No pledges")</f>
        <v>38.5</v>
      </c>
      <c r="S1532" t="s">
        <v>8317</v>
      </c>
      <c r="T1532" t="s">
        <v>8318</v>
      </c>
    </row>
    <row r="1533" spans="1:20" ht="15" customHeight="1">
      <c r="A1533">
        <v>1531</v>
      </c>
      <c r="B1533" s="2" t="s">
        <v>1532</v>
      </c>
      <c r="C1533" s="2" t="s">
        <v>5641</v>
      </c>
      <c r="D1533">
        <v>1700</v>
      </c>
      <c r="E1533">
        <v>1870</v>
      </c>
      <c r="F1533" t="s">
        <v>8219</v>
      </c>
      <c r="G1533" t="s">
        <v>8225</v>
      </c>
      <c r="H1533" t="s">
        <v>8247</v>
      </c>
      <c r="I1533">
        <v>1444172340</v>
      </c>
      <c r="J1533" s="7">
        <f t="shared" si="116"/>
        <v>42283.957638888889</v>
      </c>
      <c r="K1533">
        <v>1441822828</v>
      </c>
      <c r="L1533" s="7">
        <f t="shared" si="117"/>
        <v>42256.764212962968</v>
      </c>
      <c r="M1533" t="b">
        <v>0</v>
      </c>
      <c r="N1533">
        <v>52</v>
      </c>
      <c r="O1533" t="b">
        <v>1</v>
      </c>
      <c r="P1533" t="s">
        <v>8271</v>
      </c>
      <c r="Q1533">
        <f>ROUND(E1533/D1533*100,2)</f>
        <v>110</v>
      </c>
      <c r="R1533" s="12">
        <f>IFERROR(ROUND(IFERROR(E1533/N1533,""),2),"No pledges")</f>
        <v>35.96</v>
      </c>
      <c r="S1533" t="s">
        <v>8317</v>
      </c>
      <c r="T1533" t="s">
        <v>8318</v>
      </c>
    </row>
    <row r="1534" spans="1:20" ht="15" customHeight="1">
      <c r="A1534">
        <v>1532</v>
      </c>
      <c r="B1534" s="2" t="s">
        <v>1533</v>
      </c>
      <c r="C1534" s="2" t="s">
        <v>5642</v>
      </c>
      <c r="D1534">
        <v>2000</v>
      </c>
      <c r="E1534">
        <v>2025</v>
      </c>
      <c r="F1534" t="s">
        <v>8219</v>
      </c>
      <c r="G1534" t="s">
        <v>8224</v>
      </c>
      <c r="H1534" t="s">
        <v>8246</v>
      </c>
      <c r="I1534">
        <v>1390983227</v>
      </c>
      <c r="J1534" s="7">
        <f t="shared" si="116"/>
        <v>41668.342905092592</v>
      </c>
      <c r="K1534">
        <v>1388391227</v>
      </c>
      <c r="L1534" s="7">
        <f t="shared" si="117"/>
        <v>41638.342905092592</v>
      </c>
      <c r="M1534" t="b">
        <v>1</v>
      </c>
      <c r="N1534">
        <v>52</v>
      </c>
      <c r="O1534" t="b">
        <v>1</v>
      </c>
      <c r="P1534" t="s">
        <v>8276</v>
      </c>
      <c r="Q1534">
        <f>ROUND(E1534/D1534*100,2)</f>
        <v>101.25</v>
      </c>
      <c r="R1534" s="12">
        <f>IFERROR(ROUND(IFERROR(E1534/N1534,""),2),"No pledges")</f>
        <v>38.94</v>
      </c>
      <c r="S1534" t="s">
        <v>8325</v>
      </c>
      <c r="T1534" t="s">
        <v>8326</v>
      </c>
    </row>
    <row r="1535" spans="1:20" ht="15" customHeight="1">
      <c r="A1535">
        <v>1533</v>
      </c>
      <c r="B1535" s="2" t="s">
        <v>1534</v>
      </c>
      <c r="C1535" s="2" t="s">
        <v>5643</v>
      </c>
      <c r="D1535">
        <v>2000</v>
      </c>
      <c r="E1535">
        <v>2795</v>
      </c>
      <c r="F1535" t="s">
        <v>8219</v>
      </c>
      <c r="G1535" t="s">
        <v>8224</v>
      </c>
      <c r="H1535" t="s">
        <v>8246</v>
      </c>
      <c r="I1535">
        <v>1464729276</v>
      </c>
      <c r="J1535" s="7">
        <f t="shared" si="116"/>
        <v>42521.885138888887</v>
      </c>
      <c r="K1535">
        <v>1459545276</v>
      </c>
      <c r="L1535" s="7">
        <f t="shared" si="117"/>
        <v>42461.885138888887</v>
      </c>
      <c r="M1535" t="b">
        <v>0</v>
      </c>
      <c r="N1535">
        <v>52</v>
      </c>
      <c r="O1535" t="b">
        <v>1</v>
      </c>
      <c r="P1535" t="s">
        <v>8292</v>
      </c>
      <c r="Q1535">
        <f>ROUND(E1535/D1535*100,2)</f>
        <v>139.75</v>
      </c>
      <c r="R1535" s="12">
        <f>IFERROR(ROUND(IFERROR(E1535/N1535,""),2),"No pledges")</f>
        <v>53.75</v>
      </c>
      <c r="S1535" t="s">
        <v>8325</v>
      </c>
      <c r="T1535" t="s">
        <v>8346</v>
      </c>
    </row>
    <row r="1536" spans="1:20" ht="15" customHeight="1">
      <c r="A1536">
        <v>1534</v>
      </c>
      <c r="B1536" s="2" t="s">
        <v>1535</v>
      </c>
      <c r="C1536" s="2" t="s">
        <v>5644</v>
      </c>
      <c r="D1536">
        <v>2500</v>
      </c>
      <c r="E1536">
        <v>2500</v>
      </c>
      <c r="F1536" t="s">
        <v>8219</v>
      </c>
      <c r="G1536" t="s">
        <v>8224</v>
      </c>
      <c r="H1536" t="s">
        <v>8246</v>
      </c>
      <c r="I1536">
        <v>1368066453</v>
      </c>
      <c r="J1536" s="7">
        <f t="shared" si="116"/>
        <v>41403.102465277778</v>
      </c>
      <c r="K1536">
        <v>1365474453</v>
      </c>
      <c r="L1536" s="7">
        <f t="shared" si="117"/>
        <v>41373.102465277778</v>
      </c>
      <c r="M1536" t="b">
        <v>0</v>
      </c>
      <c r="N1536">
        <v>52</v>
      </c>
      <c r="O1536" t="b">
        <v>1</v>
      </c>
      <c r="P1536" t="s">
        <v>8279</v>
      </c>
      <c r="Q1536">
        <f>ROUND(E1536/D1536*100,2)</f>
        <v>100</v>
      </c>
      <c r="R1536" s="12">
        <f>IFERROR(ROUND(IFERROR(E1536/N1536,""),2),"No pledges")</f>
        <v>48.08</v>
      </c>
      <c r="S1536" t="s">
        <v>8325</v>
      </c>
      <c r="T1536" t="s">
        <v>8329</v>
      </c>
    </row>
    <row r="1537" spans="1:20" ht="15" customHeight="1">
      <c r="A1537">
        <v>1535</v>
      </c>
      <c r="B1537" s="2" t="s">
        <v>1536</v>
      </c>
      <c r="C1537" s="2" t="s">
        <v>5645</v>
      </c>
      <c r="D1537">
        <v>3000</v>
      </c>
      <c r="E1537">
        <v>3320</v>
      </c>
      <c r="F1537" t="s">
        <v>8219</v>
      </c>
      <c r="G1537" t="s">
        <v>8224</v>
      </c>
      <c r="H1537" t="s">
        <v>8246</v>
      </c>
      <c r="I1537">
        <v>1437076070</v>
      </c>
      <c r="J1537" s="7">
        <f t="shared" si="116"/>
        <v>42201.824884259258</v>
      </c>
      <c r="K1537">
        <v>1434484070</v>
      </c>
      <c r="L1537" s="7">
        <f t="shared" si="117"/>
        <v>42171.824884259258</v>
      </c>
      <c r="M1537" t="b">
        <v>0</v>
      </c>
      <c r="N1537">
        <v>52</v>
      </c>
      <c r="O1537" t="b">
        <v>1</v>
      </c>
      <c r="P1537" t="s">
        <v>8271</v>
      </c>
      <c r="Q1537">
        <f>ROUND(E1537/D1537*100,2)</f>
        <v>110.67</v>
      </c>
      <c r="R1537" s="12">
        <f>IFERROR(ROUND(IFERROR(E1537/N1537,""),2),"No pledges")</f>
        <v>63.85</v>
      </c>
      <c r="S1537" t="s">
        <v>8317</v>
      </c>
      <c r="T1537" t="s">
        <v>8318</v>
      </c>
    </row>
    <row r="1538" spans="1:20" ht="15" customHeight="1">
      <c r="A1538">
        <v>1536</v>
      </c>
      <c r="B1538" s="2" t="s">
        <v>1537</v>
      </c>
      <c r="C1538" s="2" t="s">
        <v>5646</v>
      </c>
      <c r="D1538">
        <v>3500</v>
      </c>
      <c r="E1538">
        <v>3730</v>
      </c>
      <c r="F1538" t="s">
        <v>8219</v>
      </c>
      <c r="G1538" t="s">
        <v>8229</v>
      </c>
      <c r="H1538" t="s">
        <v>8251</v>
      </c>
      <c r="I1538">
        <v>1446053616</v>
      </c>
      <c r="J1538" s="7">
        <f t="shared" si="116"/>
        <v>42305.731666666667</v>
      </c>
      <c r="K1538">
        <v>1443461616</v>
      </c>
      <c r="L1538" s="7">
        <f t="shared" si="117"/>
        <v>42275.731666666667</v>
      </c>
      <c r="M1538" t="b">
        <v>0</v>
      </c>
      <c r="N1538">
        <v>52</v>
      </c>
      <c r="O1538" t="b">
        <v>1</v>
      </c>
      <c r="P1538" t="s">
        <v>8271</v>
      </c>
      <c r="Q1538">
        <f>ROUND(E1538/D1538*100,2)</f>
        <v>106.57</v>
      </c>
      <c r="R1538" s="12">
        <f>IFERROR(ROUND(IFERROR(E1538/N1538,""),2),"No pledges")</f>
        <v>71.73</v>
      </c>
      <c r="S1538" t="s">
        <v>8317</v>
      </c>
      <c r="T1538" t="s">
        <v>8318</v>
      </c>
    </row>
    <row r="1539" spans="1:20" ht="15" customHeight="1">
      <c r="A1539">
        <v>1537</v>
      </c>
      <c r="B1539" s="2" t="s">
        <v>1538</v>
      </c>
      <c r="C1539" s="2" t="s">
        <v>5647</v>
      </c>
      <c r="D1539">
        <v>4000</v>
      </c>
      <c r="E1539">
        <v>4151</v>
      </c>
      <c r="F1539" t="s">
        <v>8219</v>
      </c>
      <c r="G1539" t="s">
        <v>8224</v>
      </c>
      <c r="H1539" t="s">
        <v>8246</v>
      </c>
      <c r="I1539">
        <v>1390161630</v>
      </c>
      <c r="J1539" s="7">
        <f t="shared" si="116"/>
        <v>41658.833680555559</v>
      </c>
      <c r="K1539">
        <v>1387569630</v>
      </c>
      <c r="L1539" s="7">
        <f t="shared" si="117"/>
        <v>41628.833680555559</v>
      </c>
      <c r="M1539" t="b">
        <v>0</v>
      </c>
      <c r="N1539">
        <v>52</v>
      </c>
      <c r="O1539" t="b">
        <v>1</v>
      </c>
      <c r="P1539" t="s">
        <v>8276</v>
      </c>
      <c r="Q1539">
        <f>ROUND(E1539/D1539*100,2)</f>
        <v>103.78</v>
      </c>
      <c r="R1539" s="12">
        <f>IFERROR(ROUND(IFERROR(E1539/N1539,""),2),"No pledges")</f>
        <v>79.83</v>
      </c>
      <c r="S1539" t="s">
        <v>8325</v>
      </c>
      <c r="T1539" t="s">
        <v>8326</v>
      </c>
    </row>
    <row r="1540" spans="1:20" ht="15" customHeight="1">
      <c r="A1540">
        <v>1538</v>
      </c>
      <c r="B1540" s="2" t="s">
        <v>1539</v>
      </c>
      <c r="C1540" s="2" t="s">
        <v>5648</v>
      </c>
      <c r="D1540">
        <v>4500</v>
      </c>
      <c r="E1540">
        <v>4935</v>
      </c>
      <c r="F1540" t="s">
        <v>8219</v>
      </c>
      <c r="G1540" t="s">
        <v>8224</v>
      </c>
      <c r="H1540" t="s">
        <v>8246</v>
      </c>
      <c r="I1540">
        <v>1410210685</v>
      </c>
      <c r="J1540" s="7">
        <f t="shared" si="116"/>
        <v>41890.882928240739</v>
      </c>
      <c r="K1540">
        <v>1408050685</v>
      </c>
      <c r="L1540" s="7">
        <f t="shared" si="117"/>
        <v>41865.882928240739</v>
      </c>
      <c r="M1540" t="b">
        <v>0</v>
      </c>
      <c r="N1540">
        <v>52</v>
      </c>
      <c r="O1540" t="b">
        <v>1</v>
      </c>
      <c r="P1540" t="s">
        <v>8305</v>
      </c>
      <c r="Q1540">
        <f>ROUND(E1540/D1540*100,2)</f>
        <v>109.67</v>
      </c>
      <c r="R1540" s="12">
        <f>IFERROR(ROUND(IFERROR(E1540/N1540,""),2),"No pledges")</f>
        <v>94.9</v>
      </c>
      <c r="S1540" t="s">
        <v>8317</v>
      </c>
      <c r="T1540" t="s">
        <v>8359</v>
      </c>
    </row>
    <row r="1541" spans="1:20" ht="15" customHeight="1">
      <c r="A1541">
        <v>1539</v>
      </c>
      <c r="B1541" s="2" t="s">
        <v>1540</v>
      </c>
      <c r="C1541" s="2" t="s">
        <v>5649</v>
      </c>
      <c r="D1541">
        <v>1500</v>
      </c>
      <c r="E1541">
        <v>1950</v>
      </c>
      <c r="F1541" t="s">
        <v>8219</v>
      </c>
      <c r="G1541" t="s">
        <v>8225</v>
      </c>
      <c r="H1541" t="s">
        <v>8247</v>
      </c>
      <c r="I1541">
        <v>1414927775</v>
      </c>
      <c r="J1541" s="7">
        <f t="shared" si="116"/>
        <v>41945.478877314818</v>
      </c>
      <c r="K1541">
        <v>1412332175</v>
      </c>
      <c r="L1541" s="7">
        <f t="shared" si="117"/>
        <v>41915.437210648146</v>
      </c>
      <c r="M1541" t="b">
        <v>1</v>
      </c>
      <c r="N1541">
        <v>51</v>
      </c>
      <c r="O1541" t="b">
        <v>1</v>
      </c>
      <c r="P1541" t="s">
        <v>8271</v>
      </c>
      <c r="Q1541">
        <f>ROUND(E1541/D1541*100,2)</f>
        <v>130</v>
      </c>
      <c r="R1541" s="12">
        <f>IFERROR(ROUND(IFERROR(E1541/N1541,""),2),"No pledges")</f>
        <v>38.24</v>
      </c>
      <c r="S1541" t="s">
        <v>8317</v>
      </c>
      <c r="T1541" t="s">
        <v>8318</v>
      </c>
    </row>
    <row r="1542" spans="1:20" ht="15" customHeight="1">
      <c r="A1542">
        <v>1540</v>
      </c>
      <c r="B1542" s="2" t="s">
        <v>1541</v>
      </c>
      <c r="C1542" s="2" t="s">
        <v>5650</v>
      </c>
      <c r="D1542">
        <v>2000</v>
      </c>
      <c r="E1542">
        <v>2230.4299999999998</v>
      </c>
      <c r="F1542" t="s">
        <v>8219</v>
      </c>
      <c r="G1542" t="s">
        <v>8224</v>
      </c>
      <c r="H1542" t="s">
        <v>8246</v>
      </c>
      <c r="I1542">
        <v>1309547120</v>
      </c>
      <c r="J1542" s="7">
        <f t="shared" si="116"/>
        <v>40725.795370370368</v>
      </c>
      <c r="K1542">
        <v>1306955120</v>
      </c>
      <c r="L1542" s="7">
        <f t="shared" si="117"/>
        <v>40695.795370370368</v>
      </c>
      <c r="M1542" t="b">
        <v>0</v>
      </c>
      <c r="N1542">
        <v>51</v>
      </c>
      <c r="O1542" t="b">
        <v>1</v>
      </c>
      <c r="P1542" t="s">
        <v>8276</v>
      </c>
      <c r="Q1542">
        <f>ROUND(E1542/D1542*100,2)</f>
        <v>111.52</v>
      </c>
      <c r="R1542" s="12">
        <f>IFERROR(ROUND(IFERROR(E1542/N1542,""),2),"No pledges")</f>
        <v>43.73</v>
      </c>
      <c r="S1542" t="s">
        <v>8325</v>
      </c>
      <c r="T1542" t="s">
        <v>8326</v>
      </c>
    </row>
    <row r="1543" spans="1:20" ht="45" hidden="1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7">
        <f>(((K1543/60)/60)/24)+DATE(1970,1,1)</f>
        <v>41974.712245370371</v>
      </c>
      <c r="K1543">
        <v>1417453538</v>
      </c>
      <c r="L1543" s="7">
        <f>(((I1543/60)/60)/24)+DATE(1970,1,1)</f>
        <v>42004.712245370371</v>
      </c>
      <c r="M1543" t="b">
        <v>0</v>
      </c>
      <c r="N1543">
        <v>2</v>
      </c>
      <c r="O1543" t="b">
        <v>0</v>
      </c>
      <c r="P1543" t="s">
        <v>8289</v>
      </c>
      <c r="Q1543">
        <f>ROUND(E1543/D1543*100,2)</f>
        <v>0.03</v>
      </c>
      <c r="R1543" s="12">
        <f>IFERROR(ROUND(IFERROR(E1543/N1543,""),2),"No pledges")</f>
        <v>3</v>
      </c>
      <c r="S1543" t="s">
        <v>8338</v>
      </c>
      <c r="T1543" t="s">
        <v>8343</v>
      </c>
    </row>
    <row r="1544" spans="1:20" ht="60" hidden="1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7">
        <f>(((K1544/60)/60)/24)+DATE(1970,1,1)</f>
        <v>42170.996527777781</v>
      </c>
      <c r="K1544">
        <v>1434412500</v>
      </c>
      <c r="L1544" s="7">
        <f>(((I1544/60)/60)/24)+DATE(1970,1,1)</f>
        <v>42185.996527777781</v>
      </c>
      <c r="M1544" t="b">
        <v>0</v>
      </c>
      <c r="N1544">
        <v>1</v>
      </c>
      <c r="O1544" t="b">
        <v>0</v>
      </c>
      <c r="P1544" t="s">
        <v>8289</v>
      </c>
      <c r="Q1544">
        <f>ROUND(E1544/D1544*100,2)</f>
        <v>4</v>
      </c>
      <c r="R1544" s="12">
        <f>IFERROR(ROUND(IFERROR(E1544/N1544,""),2),"No pledges")</f>
        <v>20</v>
      </c>
      <c r="S1544" t="s">
        <v>8338</v>
      </c>
      <c r="T1544" t="s">
        <v>8343</v>
      </c>
    </row>
    <row r="1545" spans="1:20" ht="15" customHeight="1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7">
        <f t="shared" ref="J1545:J1548" si="118">(((I1545/60)/60)/24)+DATE(1970,1,1)</f>
        <v>41965.551319444443</v>
      </c>
      <c r="K1545">
        <v>1414066434</v>
      </c>
      <c r="L1545" s="7">
        <f t="shared" ref="L1545:L1548" si="119">(((K1545/60)/60)/24)+DATE(1970,1,1)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>ROUND(E1545/D1545*100,2)</f>
        <v>0.44</v>
      </c>
      <c r="R1545" s="12">
        <f>IFERROR(ROUND(IFERROR(E1545/N1545,""),2),"No pledges")</f>
        <v>10</v>
      </c>
      <c r="S1545" t="s">
        <v>8338</v>
      </c>
      <c r="T1545" t="s">
        <v>8343</v>
      </c>
    </row>
    <row r="1546" spans="1:20" ht="15" customHeight="1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7">
        <f t="shared" si="118"/>
        <v>42095.012499999997</v>
      </c>
      <c r="K1546">
        <v>1424222024</v>
      </c>
      <c r="L1546" s="7">
        <f t="shared" si="11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>ROUND(E1546/D1546*100,2)</f>
        <v>0</v>
      </c>
      <c r="R1546" s="12" t="str">
        <f>IFERROR(ROUND(IFERROR(E1546/N1546,""),2),"No pledges")</f>
        <v>No pledges</v>
      </c>
      <c r="S1546" t="s">
        <v>8338</v>
      </c>
      <c r="T1546" t="s">
        <v>8343</v>
      </c>
    </row>
    <row r="1547" spans="1:20" ht="15" customHeight="1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7">
        <f t="shared" si="118"/>
        <v>42065.886111111111</v>
      </c>
      <c r="K1547">
        <v>1422393234</v>
      </c>
      <c r="L1547" s="7">
        <f t="shared" si="11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>ROUND(E1547/D1547*100,2)</f>
        <v>0.03</v>
      </c>
      <c r="R1547" s="12">
        <f>IFERROR(ROUND(IFERROR(E1547/N1547,""),2),"No pledges")</f>
        <v>1</v>
      </c>
      <c r="S1547" t="s">
        <v>8338</v>
      </c>
      <c r="T1547" t="s">
        <v>8343</v>
      </c>
    </row>
    <row r="1548" spans="1:20" ht="15" customHeight="1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7">
        <f t="shared" si="118"/>
        <v>41899.212951388887</v>
      </c>
      <c r="K1548">
        <v>1405746399</v>
      </c>
      <c r="L1548" s="7">
        <f t="shared" si="11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>ROUND(E1548/D1548*100,2)</f>
        <v>28.9</v>
      </c>
      <c r="R1548" s="12">
        <f>IFERROR(ROUND(IFERROR(E1548/N1548,""),2),"No pledges")</f>
        <v>26.27</v>
      </c>
      <c r="S1548" t="s">
        <v>8338</v>
      </c>
      <c r="T1548" t="s">
        <v>8343</v>
      </c>
    </row>
    <row r="1549" spans="1:20" ht="45" hidden="1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7">
        <f>(((K1549/60)/60)/24)+DATE(1970,1,1)</f>
        <v>42782.426875000005</v>
      </c>
      <c r="K1549">
        <v>1487240082</v>
      </c>
      <c r="L1549" s="7">
        <f>(((I1549/60)/60)/24)+DATE(1970,1,1)</f>
        <v>42789.426875000005</v>
      </c>
      <c r="M1549" t="b">
        <v>0</v>
      </c>
      <c r="N1549">
        <v>0</v>
      </c>
      <c r="O1549" t="b">
        <v>0</v>
      </c>
      <c r="P1549" t="s">
        <v>8289</v>
      </c>
      <c r="Q1549">
        <f>ROUND(E1549/D1549*100,2)</f>
        <v>0</v>
      </c>
      <c r="R1549" s="12" t="str">
        <f>IFERROR(ROUND(IFERROR(E1549/N1549,""),2),"No pledges")</f>
        <v>No pledges</v>
      </c>
      <c r="S1549" t="s">
        <v>8338</v>
      </c>
      <c r="T1549" t="s">
        <v>8343</v>
      </c>
    </row>
    <row r="1550" spans="1:20" ht="30" hidden="1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7">
        <f>(((K1550/60)/60)/24)+DATE(1970,1,1)</f>
        <v>42286.88217592593</v>
      </c>
      <c r="K1550">
        <v>1444425020</v>
      </c>
      <c r="L1550" s="7">
        <f>(((I1550/60)/60)/24)+DATE(1970,1,1)</f>
        <v>42316.923842592587</v>
      </c>
      <c r="M1550" t="b">
        <v>0</v>
      </c>
      <c r="N1550">
        <v>1</v>
      </c>
      <c r="O1550" t="b">
        <v>0</v>
      </c>
      <c r="P1550" t="s">
        <v>8289</v>
      </c>
      <c r="Q1550">
        <f>ROUND(E1550/D1550*100,2)</f>
        <v>8.57</v>
      </c>
      <c r="R1550" s="12">
        <f>IFERROR(ROUND(IFERROR(E1550/N1550,""),2),"No pledges")</f>
        <v>60</v>
      </c>
      <c r="S1550" t="s">
        <v>8338</v>
      </c>
      <c r="T1550" t="s">
        <v>8343</v>
      </c>
    </row>
    <row r="1551" spans="1:20" ht="45" hidden="1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7">
        <f>(((K1551/60)/60)/24)+DATE(1970,1,1)</f>
        <v>42281.136099537034</v>
      </c>
      <c r="K1551">
        <v>1443928559</v>
      </c>
      <c r="L1551" s="7">
        <f>(((I1551/60)/60)/24)+DATE(1970,1,1)</f>
        <v>42311.177766203706</v>
      </c>
      <c r="M1551" t="b">
        <v>0</v>
      </c>
      <c r="N1551">
        <v>6</v>
      </c>
      <c r="O1551" t="b">
        <v>0</v>
      </c>
      <c r="P1551" t="s">
        <v>8289</v>
      </c>
      <c r="Q1551">
        <f>ROUND(E1551/D1551*100,2)</f>
        <v>34</v>
      </c>
      <c r="R1551" s="12">
        <f>IFERROR(ROUND(IFERROR(E1551/N1551,""),2),"No pledges")</f>
        <v>28.33</v>
      </c>
      <c r="S1551" t="s">
        <v>8338</v>
      </c>
      <c r="T1551" t="s">
        <v>8343</v>
      </c>
    </row>
    <row r="1552" spans="1:20" ht="60" hidden="1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7">
        <f>(((K1552/60)/60)/24)+DATE(1970,1,1)</f>
        <v>42472.449467592596</v>
      </c>
      <c r="K1552">
        <v>1460458034</v>
      </c>
      <c r="L1552" s="7">
        <f>(((I1552/60)/60)/24)+DATE(1970,1,1)</f>
        <v>42502.449467592596</v>
      </c>
      <c r="M1552" t="b">
        <v>0</v>
      </c>
      <c r="N1552">
        <v>7</v>
      </c>
      <c r="O1552" t="b">
        <v>0</v>
      </c>
      <c r="P1552" t="s">
        <v>8289</v>
      </c>
      <c r="Q1552">
        <f>ROUND(E1552/D1552*100,2)</f>
        <v>13.47</v>
      </c>
      <c r="R1552" s="12">
        <f>IFERROR(ROUND(IFERROR(E1552/N1552,""),2),"No pledges")</f>
        <v>14.43</v>
      </c>
      <c r="S1552" t="s">
        <v>8338</v>
      </c>
      <c r="T1552" t="s">
        <v>8343</v>
      </c>
    </row>
    <row r="1553" spans="1:20" ht="15" customHeight="1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7">
        <f>(((I1553/60)/60)/24)+DATE(1970,1,1)</f>
        <v>42151.824525462958</v>
      </c>
      <c r="K1553">
        <v>1430164039</v>
      </c>
      <c r="L1553" s="7">
        <f>(((K1553/60)/60)/24)+DATE(1970,1,1)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>ROUND(E1553/D1553*100,2)</f>
        <v>0</v>
      </c>
      <c r="R1553" s="12" t="str">
        <f>IFERROR(ROUND(IFERROR(E1553/N1553,""),2),"No pledges")</f>
        <v>No pledges</v>
      </c>
      <c r="S1553" t="s">
        <v>8338</v>
      </c>
      <c r="T1553" t="s">
        <v>8343</v>
      </c>
    </row>
    <row r="1554" spans="1:20" ht="60" hidden="1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7">
        <f>(((K1554/60)/60)/24)+DATE(1970,1,1)</f>
        <v>41892.688750000001</v>
      </c>
      <c r="K1554">
        <v>1410366708</v>
      </c>
      <c r="L1554" s="7">
        <f>(((I1554/60)/60)/24)+DATE(1970,1,1)</f>
        <v>41913.165972222225</v>
      </c>
      <c r="M1554" t="b">
        <v>0</v>
      </c>
      <c r="N1554">
        <v>16</v>
      </c>
      <c r="O1554" t="b">
        <v>0</v>
      </c>
      <c r="P1554" t="s">
        <v>8289</v>
      </c>
      <c r="Q1554">
        <f>ROUND(E1554/D1554*100,2)</f>
        <v>49.19</v>
      </c>
      <c r="R1554" s="12">
        <f>IFERROR(ROUND(IFERROR(E1554/N1554,""),2),"No pledges")</f>
        <v>132.19</v>
      </c>
      <c r="S1554" t="s">
        <v>8338</v>
      </c>
      <c r="T1554" t="s">
        <v>8343</v>
      </c>
    </row>
    <row r="1555" spans="1:20" ht="45" hidden="1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7">
        <f>(((K1555/60)/60)/24)+DATE(1970,1,1)</f>
        <v>42219.282951388886</v>
      </c>
      <c r="K1555">
        <v>1438584447</v>
      </c>
      <c r="L1555" s="7">
        <f>(((I1555/60)/60)/24)+DATE(1970,1,1)</f>
        <v>42249.282951388886</v>
      </c>
      <c r="M1555" t="b">
        <v>0</v>
      </c>
      <c r="N1555">
        <v>0</v>
      </c>
      <c r="O1555" t="b">
        <v>0</v>
      </c>
      <c r="P1555" t="s">
        <v>8289</v>
      </c>
      <c r="Q1555">
        <f>ROUND(E1555/D1555*100,2)</f>
        <v>0</v>
      </c>
      <c r="R1555" s="12" t="str">
        <f>IFERROR(ROUND(IFERROR(E1555/N1555,""),2),"No pledges")</f>
        <v>No pledges</v>
      </c>
      <c r="S1555" t="s">
        <v>8338</v>
      </c>
      <c r="T1555" t="s">
        <v>8343</v>
      </c>
    </row>
    <row r="1556" spans="1:20" ht="60" hidden="1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7">
        <f>(((K1556/60)/60)/24)+DATE(1970,1,1)</f>
        <v>42188.252199074079</v>
      </c>
      <c r="K1556">
        <v>1435903390</v>
      </c>
      <c r="L1556" s="7">
        <f>(((I1556/60)/60)/24)+DATE(1970,1,1)</f>
        <v>42218.252199074079</v>
      </c>
      <c r="M1556" t="b">
        <v>0</v>
      </c>
      <c r="N1556">
        <v>0</v>
      </c>
      <c r="O1556" t="b">
        <v>0</v>
      </c>
      <c r="P1556" t="s">
        <v>8289</v>
      </c>
      <c r="Q1556">
        <f>ROUND(E1556/D1556*100,2)</f>
        <v>0</v>
      </c>
      <c r="R1556" s="12" t="str">
        <f>IFERROR(ROUND(IFERROR(E1556/N1556,""),2),"No pledges")</f>
        <v>No pledges</v>
      </c>
      <c r="S1556" t="s">
        <v>8338</v>
      </c>
      <c r="T1556" t="s">
        <v>8343</v>
      </c>
    </row>
    <row r="1557" spans="1:20" ht="45" hidden="1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7">
        <f>(((K1557/60)/60)/24)+DATE(1970,1,1)</f>
        <v>42241.613796296297</v>
      </c>
      <c r="K1557">
        <v>1440513832</v>
      </c>
      <c r="L1557" s="7">
        <f>(((I1557/60)/60)/24)+DATE(1970,1,1)</f>
        <v>42264.708333333328</v>
      </c>
      <c r="M1557" t="b">
        <v>0</v>
      </c>
      <c r="N1557">
        <v>0</v>
      </c>
      <c r="O1557" t="b">
        <v>0</v>
      </c>
      <c r="P1557" t="s">
        <v>8289</v>
      </c>
      <c r="Q1557">
        <f>ROUND(E1557/D1557*100,2)</f>
        <v>0</v>
      </c>
      <c r="R1557" s="12" t="str">
        <f>IFERROR(ROUND(IFERROR(E1557/N1557,""),2),"No pledges")</f>
        <v>No pledges</v>
      </c>
      <c r="S1557" t="s">
        <v>8338</v>
      </c>
      <c r="T1557" t="s">
        <v>8343</v>
      </c>
    </row>
    <row r="1558" spans="1:20" ht="15" customHeight="1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7">
        <f t="shared" ref="J1558:J1559" si="120">(((I1558/60)/60)/24)+DATE(1970,1,1)</f>
        <v>42555.153055555551</v>
      </c>
      <c r="K1558">
        <v>1465011624</v>
      </c>
      <c r="L1558" s="7">
        <f t="shared" ref="L1558:L1559" si="121">(((K1558/60)/60)/24)+DATE(1970,1,1)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>ROUND(E1558/D1558*100,2)</f>
        <v>45.13</v>
      </c>
      <c r="R1558" s="12">
        <f>IFERROR(ROUND(IFERROR(E1558/N1558,""),2),"No pledges")</f>
        <v>56.42</v>
      </c>
      <c r="S1558" t="s">
        <v>8338</v>
      </c>
      <c r="T1558" t="s">
        <v>8343</v>
      </c>
    </row>
    <row r="1559" spans="1:20" ht="15" customHeight="1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7">
        <f t="shared" si="120"/>
        <v>41902.65315972222</v>
      </c>
      <c r="K1559">
        <v>1408549233</v>
      </c>
      <c r="L1559" s="7">
        <f t="shared" si="12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>ROUND(E1559/D1559*100,2)</f>
        <v>4</v>
      </c>
      <c r="R1559" s="12">
        <f>IFERROR(ROUND(IFERROR(E1559/N1559,""),2),"No pledges")</f>
        <v>100</v>
      </c>
      <c r="S1559" t="s">
        <v>8338</v>
      </c>
      <c r="T1559" t="s">
        <v>8343</v>
      </c>
    </row>
    <row r="1560" spans="1:20" ht="45" hidden="1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7">
        <f>(((K1560/60)/60)/24)+DATE(1970,1,1)</f>
        <v>42185.397673611107</v>
      </c>
      <c r="K1560">
        <v>1435656759</v>
      </c>
      <c r="L1560" s="7">
        <f>(((I1560/60)/60)/24)+DATE(1970,1,1)</f>
        <v>42244.508333333331</v>
      </c>
      <c r="M1560" t="b">
        <v>0</v>
      </c>
      <c r="N1560">
        <v>3</v>
      </c>
      <c r="O1560" t="b">
        <v>0</v>
      </c>
      <c r="P1560" t="s">
        <v>8289</v>
      </c>
      <c r="Q1560">
        <f>ROUND(E1560/D1560*100,2)</f>
        <v>4.67</v>
      </c>
      <c r="R1560" s="12">
        <f>IFERROR(ROUND(IFERROR(E1560/N1560,""),2),"No pledges")</f>
        <v>11.67</v>
      </c>
      <c r="S1560" t="s">
        <v>8338</v>
      </c>
      <c r="T1560" t="s">
        <v>8343</v>
      </c>
    </row>
    <row r="1561" spans="1:20" ht="45" hidden="1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7">
        <f>(((K1561/60)/60)/24)+DATE(1970,1,1)</f>
        <v>42108.05322916666</v>
      </c>
      <c r="K1561">
        <v>1428974199</v>
      </c>
      <c r="L1561" s="7">
        <f>(((I1561/60)/60)/24)+DATE(1970,1,1)</f>
        <v>42123.05322916666</v>
      </c>
      <c r="M1561" t="b">
        <v>0</v>
      </c>
      <c r="N1561">
        <v>1</v>
      </c>
      <c r="O1561" t="b">
        <v>0</v>
      </c>
      <c r="P1561" t="s">
        <v>8289</v>
      </c>
      <c r="Q1561">
        <f>ROUND(E1561/D1561*100,2)</f>
        <v>0.33</v>
      </c>
      <c r="R1561" s="12">
        <f>IFERROR(ROUND(IFERROR(E1561/N1561,""),2),"No pledges")</f>
        <v>50</v>
      </c>
      <c r="S1561" t="s">
        <v>8338</v>
      </c>
      <c r="T1561" t="s">
        <v>8343</v>
      </c>
    </row>
    <row r="1562" spans="1:20" ht="15" customHeight="1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7">
        <f>(((I1562/60)/60)/24)+DATE(1970,1,1)</f>
        <v>41956.062418981484</v>
      </c>
      <c r="K1562">
        <v>1414110593</v>
      </c>
      <c r="L1562" s="7">
        <f>(((K1562/60)/60)/24)+DATE(1970,1,1)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>ROUND(E1562/D1562*100,2)</f>
        <v>3.76</v>
      </c>
      <c r="R1562" s="12">
        <f>IFERROR(ROUND(IFERROR(E1562/N1562,""),2),"No pledges")</f>
        <v>23.5</v>
      </c>
      <c r="S1562" t="s">
        <v>8338</v>
      </c>
      <c r="T1562" t="s">
        <v>8343</v>
      </c>
    </row>
    <row r="1563" spans="1:20" ht="60" hidden="1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7">
        <f>(((K1563/60)/60)/24)+DATE(1970,1,1)</f>
        <v>41555.041701388887</v>
      </c>
      <c r="K1563">
        <v>1381194003</v>
      </c>
      <c r="L1563" s="7">
        <f>(((I1563/60)/60)/24)+DATE(1970,1,1)</f>
        <v>41585.083368055559</v>
      </c>
      <c r="M1563" t="b">
        <v>0</v>
      </c>
      <c r="N1563">
        <v>1</v>
      </c>
      <c r="O1563" t="b">
        <v>0</v>
      </c>
      <c r="P1563" t="s">
        <v>8290</v>
      </c>
      <c r="Q1563">
        <f>ROUND(E1563/D1563*100,2)</f>
        <v>0.67</v>
      </c>
      <c r="R1563" s="12">
        <f>IFERROR(ROUND(IFERROR(E1563/N1563,""),2),"No pledges")</f>
        <v>67</v>
      </c>
      <c r="S1563" t="s">
        <v>8322</v>
      </c>
      <c r="T1563" t="s">
        <v>8344</v>
      </c>
    </row>
    <row r="1564" spans="1:20" ht="15" customHeight="1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7">
        <f>(((I1564/60)/60)/24)+DATE(1970,1,1)</f>
        <v>40149.034722222219</v>
      </c>
      <c r="K1564">
        <v>1253712916</v>
      </c>
      <c r="L1564" s="7">
        <f>(((K1564/60)/60)/24)+DATE(1970,1,1)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>ROUND(E1564/D1564*100,2)</f>
        <v>0</v>
      </c>
      <c r="R1564" s="12" t="str">
        <f>IFERROR(ROUND(IFERROR(E1564/N1564,""),2),"No pledges")</f>
        <v>No pledges</v>
      </c>
      <c r="S1564" t="s">
        <v>8322</v>
      </c>
      <c r="T1564" t="s">
        <v>8344</v>
      </c>
    </row>
    <row r="1565" spans="1:20" ht="45" hidden="1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7">
        <f>(((K1565/60)/60)/24)+DATE(1970,1,1)</f>
        <v>41652.742488425924</v>
      </c>
      <c r="K1565">
        <v>1389635351</v>
      </c>
      <c r="L1565" s="7">
        <f>(((I1565/60)/60)/24)+DATE(1970,1,1)</f>
        <v>41712.700821759259</v>
      </c>
      <c r="M1565" t="b">
        <v>0</v>
      </c>
      <c r="N1565">
        <v>2</v>
      </c>
      <c r="O1565" t="b">
        <v>0</v>
      </c>
      <c r="P1565" t="s">
        <v>8290</v>
      </c>
      <c r="Q1565">
        <f>ROUND(E1565/D1565*100,2)</f>
        <v>1.42</v>
      </c>
      <c r="R1565" s="12">
        <f>IFERROR(ROUND(IFERROR(E1565/N1565,""),2),"No pledges")</f>
        <v>42.5</v>
      </c>
      <c r="S1565" t="s">
        <v>8322</v>
      </c>
      <c r="T1565" t="s">
        <v>8344</v>
      </c>
    </row>
    <row r="1566" spans="1:20" ht="60" hidden="1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7">
        <f>(((K1566/60)/60)/24)+DATE(1970,1,1)</f>
        <v>42121.367002314815</v>
      </c>
      <c r="K1566">
        <v>1430124509</v>
      </c>
      <c r="L1566" s="7">
        <f>(((I1566/60)/60)/24)+DATE(1970,1,1)</f>
        <v>42152.836805555555</v>
      </c>
      <c r="M1566" t="b">
        <v>0</v>
      </c>
      <c r="N1566">
        <v>1</v>
      </c>
      <c r="O1566" t="b">
        <v>0</v>
      </c>
      <c r="P1566" t="s">
        <v>8290</v>
      </c>
      <c r="Q1566">
        <f>ROUND(E1566/D1566*100,2)</f>
        <v>0.1</v>
      </c>
      <c r="R1566" s="12">
        <f>IFERROR(ROUND(IFERROR(E1566/N1566,""),2),"No pledges")</f>
        <v>10</v>
      </c>
      <c r="S1566" t="s">
        <v>8322</v>
      </c>
      <c r="T1566" t="s">
        <v>8344</v>
      </c>
    </row>
    <row r="1567" spans="1:20" ht="15" customHeight="1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7">
        <f>(((I1567/60)/60)/24)+DATE(1970,1,1)</f>
        <v>40702.729872685188</v>
      </c>
      <c r="K1567">
        <v>1304962261</v>
      </c>
      <c r="L1567" s="7">
        <f>(((K1567/60)/60)/24)+DATE(1970,1,1)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>ROUND(E1567/D1567*100,2)</f>
        <v>2.5</v>
      </c>
      <c r="R1567" s="12">
        <f>IFERROR(ROUND(IFERROR(E1567/N1567,""),2),"No pledges")</f>
        <v>100</v>
      </c>
      <c r="S1567" t="s">
        <v>8322</v>
      </c>
      <c r="T1567" t="s">
        <v>8344</v>
      </c>
    </row>
    <row r="1568" spans="1:20" ht="45" hidden="1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7">
        <f>(((K1568/60)/60)/24)+DATE(1970,1,1)</f>
        <v>42549.916712962964</v>
      </c>
      <c r="K1568">
        <v>1467151204</v>
      </c>
      <c r="L1568" s="7">
        <f>(((I1568/60)/60)/24)+DATE(1970,1,1)</f>
        <v>42578.916666666672</v>
      </c>
      <c r="M1568" t="b">
        <v>0</v>
      </c>
      <c r="N1568">
        <v>59</v>
      </c>
      <c r="O1568" t="b">
        <v>0</v>
      </c>
      <c r="P1568" t="s">
        <v>8290</v>
      </c>
      <c r="Q1568">
        <f>ROUND(E1568/D1568*100,2)</f>
        <v>21.25</v>
      </c>
      <c r="R1568" s="12">
        <f>IFERROR(ROUND(IFERROR(E1568/N1568,""),2),"No pledges")</f>
        <v>108.05</v>
      </c>
      <c r="S1568" t="s">
        <v>8322</v>
      </c>
      <c r="T1568" t="s">
        <v>8344</v>
      </c>
    </row>
    <row r="1569" spans="1:20" ht="60" hidden="1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7">
        <f>(((K1569/60)/60)/24)+DATE(1970,1,1)</f>
        <v>41671.936863425923</v>
      </c>
      <c r="K1569">
        <v>1391293745</v>
      </c>
      <c r="L1569" s="7">
        <f>(((I1569/60)/60)/24)+DATE(1970,1,1)</f>
        <v>41687</v>
      </c>
      <c r="M1569" t="b">
        <v>0</v>
      </c>
      <c r="N1569">
        <v>13</v>
      </c>
      <c r="O1569" t="b">
        <v>0</v>
      </c>
      <c r="P1569" t="s">
        <v>8290</v>
      </c>
      <c r="Q1569">
        <f>ROUND(E1569/D1569*100,2)</f>
        <v>4.12</v>
      </c>
      <c r="R1569" s="12">
        <f>IFERROR(ROUND(IFERROR(E1569/N1569,""),2),"No pledges")</f>
        <v>26.92</v>
      </c>
      <c r="S1569" t="s">
        <v>8322</v>
      </c>
      <c r="T1569" t="s">
        <v>8344</v>
      </c>
    </row>
    <row r="1570" spans="1:20" ht="45" hidden="1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7">
        <f>(((K1570/60)/60)/24)+DATE(1970,1,1)</f>
        <v>41962.062326388885</v>
      </c>
      <c r="K1570">
        <v>1416360585</v>
      </c>
      <c r="L1570" s="7">
        <f>(((I1570/60)/60)/24)+DATE(1970,1,1)</f>
        <v>41997.062326388885</v>
      </c>
      <c r="M1570" t="b">
        <v>0</v>
      </c>
      <c r="N1570">
        <v>22</v>
      </c>
      <c r="O1570" t="b">
        <v>0</v>
      </c>
      <c r="P1570" t="s">
        <v>8290</v>
      </c>
      <c r="Q1570">
        <f>ROUND(E1570/D1570*100,2)</f>
        <v>13.64</v>
      </c>
      <c r="R1570" s="12">
        <f>IFERROR(ROUND(IFERROR(E1570/N1570,""),2),"No pledges")</f>
        <v>155</v>
      </c>
      <c r="S1570" t="s">
        <v>8322</v>
      </c>
      <c r="T1570" t="s">
        <v>8344</v>
      </c>
    </row>
    <row r="1571" spans="1:20" hidden="1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7">
        <f>(((K1571/60)/60)/24)+DATE(1970,1,1)</f>
        <v>41389.679560185185</v>
      </c>
      <c r="K1571">
        <v>1366906714</v>
      </c>
      <c r="L1571" s="7">
        <f>(((I1571/60)/60)/24)+DATE(1970,1,1)</f>
        <v>41419.679560185185</v>
      </c>
      <c r="M1571" t="b">
        <v>0</v>
      </c>
      <c r="N1571">
        <v>0</v>
      </c>
      <c r="O1571" t="b">
        <v>0</v>
      </c>
      <c r="P1571" t="s">
        <v>8290</v>
      </c>
      <c r="Q1571">
        <f>ROUND(E1571/D1571*100,2)</f>
        <v>0</v>
      </c>
      <c r="R1571" s="12" t="str">
        <f>IFERROR(ROUND(IFERROR(E1571/N1571,""),2),"No pledges")</f>
        <v>No pledges</v>
      </c>
      <c r="S1571" t="s">
        <v>8322</v>
      </c>
      <c r="T1571" t="s">
        <v>8344</v>
      </c>
    </row>
    <row r="1572" spans="1:20" ht="30" hidden="1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7">
        <f>(((K1572/60)/60)/24)+DATE(1970,1,1)</f>
        <v>42438.813449074078</v>
      </c>
      <c r="K1572">
        <v>1457551882</v>
      </c>
      <c r="L1572" s="7">
        <f>(((I1572/60)/60)/24)+DATE(1970,1,1)</f>
        <v>42468.771782407406</v>
      </c>
      <c r="M1572" t="b">
        <v>0</v>
      </c>
      <c r="N1572">
        <v>52</v>
      </c>
      <c r="O1572" t="b">
        <v>0</v>
      </c>
      <c r="P1572" t="s">
        <v>8290</v>
      </c>
      <c r="Q1572">
        <f>ROUND(E1572/D1572*100,2)</f>
        <v>41.4</v>
      </c>
      <c r="R1572" s="12">
        <f>IFERROR(ROUND(IFERROR(E1572/N1572,""),2),"No pledges")</f>
        <v>47.77</v>
      </c>
      <c r="S1572" t="s">
        <v>8322</v>
      </c>
      <c r="T1572" t="s">
        <v>8344</v>
      </c>
    </row>
    <row r="1573" spans="1:20" ht="60" hidden="1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7">
        <f>(((K1573/60)/60)/24)+DATE(1970,1,1)</f>
        <v>42144.769479166673</v>
      </c>
      <c r="K1573">
        <v>1432146483</v>
      </c>
      <c r="L1573" s="7">
        <f>(((I1573/60)/60)/24)+DATE(1970,1,1)</f>
        <v>42174.769479166673</v>
      </c>
      <c r="M1573" t="b">
        <v>0</v>
      </c>
      <c r="N1573">
        <v>4</v>
      </c>
      <c r="O1573" t="b">
        <v>0</v>
      </c>
      <c r="P1573" t="s">
        <v>8290</v>
      </c>
      <c r="Q1573">
        <f>ROUND(E1573/D1573*100,2)</f>
        <v>0.66</v>
      </c>
      <c r="R1573" s="12">
        <f>IFERROR(ROUND(IFERROR(E1573/N1573,""),2),"No pledges")</f>
        <v>20</v>
      </c>
      <c r="S1573" t="s">
        <v>8322</v>
      </c>
      <c r="T1573" t="s">
        <v>8344</v>
      </c>
    </row>
    <row r="1574" spans="1:20" ht="15" customHeight="1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7">
        <f>(((I1574/60)/60)/24)+DATE(1970,1,1)</f>
        <v>42428.999305555553</v>
      </c>
      <c r="K1574">
        <v>1454546859</v>
      </c>
      <c r="L1574" s="7">
        <f>(((K1574/60)/60)/24)+DATE(1970,1,1)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>ROUND(E1574/D1574*100,2)</f>
        <v>5</v>
      </c>
      <c r="R1574" s="12">
        <f>IFERROR(ROUND(IFERROR(E1574/N1574,""),2),"No pledges")</f>
        <v>41.67</v>
      </c>
      <c r="S1574" t="s">
        <v>8322</v>
      </c>
      <c r="T1574" t="s">
        <v>8344</v>
      </c>
    </row>
    <row r="1575" spans="1:20" ht="60" hidden="1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7">
        <f>(((K1575/60)/60)/24)+DATE(1970,1,1)</f>
        <v>42786.000023148154</v>
      </c>
      <c r="K1575">
        <v>1487548802</v>
      </c>
      <c r="L1575" s="7">
        <f>(((I1575/60)/60)/24)+DATE(1970,1,1)</f>
        <v>42826.165972222225</v>
      </c>
      <c r="M1575" t="b">
        <v>0</v>
      </c>
      <c r="N1575">
        <v>3</v>
      </c>
      <c r="O1575" t="b">
        <v>0</v>
      </c>
      <c r="P1575" t="s">
        <v>8290</v>
      </c>
      <c r="Q1575">
        <f>ROUND(E1575/D1575*100,2)</f>
        <v>2.48</v>
      </c>
      <c r="R1575" s="12">
        <f>IFERROR(ROUND(IFERROR(E1575/N1575,""),2),"No pledges")</f>
        <v>74.33</v>
      </c>
      <c r="S1575" t="s">
        <v>8322</v>
      </c>
      <c r="T1575" t="s">
        <v>8344</v>
      </c>
    </row>
    <row r="1576" spans="1:20" ht="60" hidden="1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7">
        <f>(((K1576/60)/60)/24)+DATE(1970,1,1)</f>
        <v>42017.927418981482</v>
      </c>
      <c r="K1576">
        <v>1421187329</v>
      </c>
      <c r="L1576" s="7">
        <f>(((I1576/60)/60)/24)+DATE(1970,1,1)</f>
        <v>42052.927418981482</v>
      </c>
      <c r="M1576" t="b">
        <v>0</v>
      </c>
      <c r="N1576">
        <v>6</v>
      </c>
      <c r="O1576" t="b">
        <v>0</v>
      </c>
      <c r="P1576" t="s">
        <v>8290</v>
      </c>
      <c r="Q1576">
        <f>ROUND(E1576/D1576*100,2)</f>
        <v>5.0599999999999996</v>
      </c>
      <c r="R1576" s="12">
        <f>IFERROR(ROUND(IFERROR(E1576/N1576,""),2),"No pledges")</f>
        <v>84.33</v>
      </c>
      <c r="S1576" t="s">
        <v>8322</v>
      </c>
      <c r="T1576" t="s">
        <v>8344</v>
      </c>
    </row>
    <row r="1577" spans="1:20" ht="60" hidden="1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7">
        <f>(((K1577/60)/60)/24)+DATE(1970,1,1)</f>
        <v>41799.524259259262</v>
      </c>
      <c r="K1577">
        <v>1402317296</v>
      </c>
      <c r="L1577" s="7">
        <f>(((I1577/60)/60)/24)+DATE(1970,1,1)</f>
        <v>41829.524259259262</v>
      </c>
      <c r="M1577" t="b">
        <v>0</v>
      </c>
      <c r="N1577">
        <v>35</v>
      </c>
      <c r="O1577" t="b">
        <v>0</v>
      </c>
      <c r="P1577" t="s">
        <v>8290</v>
      </c>
      <c r="Q1577">
        <f>ROUND(E1577/D1577*100,2)</f>
        <v>22.91</v>
      </c>
      <c r="R1577" s="12">
        <f>IFERROR(ROUND(IFERROR(E1577/N1577,""),2),"No pledges")</f>
        <v>65.459999999999994</v>
      </c>
      <c r="S1577" t="s">
        <v>8322</v>
      </c>
      <c r="T1577" t="s">
        <v>8344</v>
      </c>
    </row>
    <row r="1578" spans="1:20" ht="45" hidden="1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7">
        <f>(((K1578/60)/60)/24)+DATE(1970,1,1)</f>
        <v>42140.879259259258</v>
      </c>
      <c r="K1578">
        <v>1431810368</v>
      </c>
      <c r="L1578" s="7">
        <f>(((I1578/60)/60)/24)+DATE(1970,1,1)</f>
        <v>42185.879259259258</v>
      </c>
      <c r="M1578" t="b">
        <v>0</v>
      </c>
      <c r="N1578">
        <v>10</v>
      </c>
      <c r="O1578" t="b">
        <v>0</v>
      </c>
      <c r="P1578" t="s">
        <v>8290</v>
      </c>
      <c r="Q1578">
        <f>ROUND(E1578/D1578*100,2)</f>
        <v>13</v>
      </c>
      <c r="R1578" s="12">
        <f>IFERROR(ROUND(IFERROR(E1578/N1578,""),2),"No pledges")</f>
        <v>65</v>
      </c>
      <c r="S1578" t="s">
        <v>8322</v>
      </c>
      <c r="T1578" t="s">
        <v>8344</v>
      </c>
    </row>
    <row r="1579" spans="1:20" ht="60" hidden="1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7">
        <f>(((K1579/60)/60)/24)+DATE(1970,1,1)</f>
        <v>41054.847777777781</v>
      </c>
      <c r="K1579">
        <v>1337977248</v>
      </c>
      <c r="L1579" s="7">
        <f>(((I1579/60)/60)/24)+DATE(1970,1,1)</f>
        <v>41114.847777777781</v>
      </c>
      <c r="M1579" t="b">
        <v>0</v>
      </c>
      <c r="N1579">
        <v>2</v>
      </c>
      <c r="O1579" t="b">
        <v>0</v>
      </c>
      <c r="P1579" t="s">
        <v>8290</v>
      </c>
      <c r="Q1579">
        <f>ROUND(E1579/D1579*100,2)</f>
        <v>0.55000000000000004</v>
      </c>
      <c r="R1579" s="12">
        <f>IFERROR(ROUND(IFERROR(E1579/N1579,""),2),"No pledges")</f>
        <v>27.5</v>
      </c>
      <c r="S1579" t="s">
        <v>8322</v>
      </c>
      <c r="T1579" t="s">
        <v>8344</v>
      </c>
    </row>
    <row r="1580" spans="1:20" ht="60" hidden="1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7">
        <f>(((K1580/60)/60)/24)+DATE(1970,1,1)</f>
        <v>40399.065868055557</v>
      </c>
      <c r="K1580">
        <v>1281317691</v>
      </c>
      <c r="L1580" s="7">
        <f>(((I1580/60)/60)/24)+DATE(1970,1,1)</f>
        <v>40423.083333333336</v>
      </c>
      <c r="M1580" t="b">
        <v>0</v>
      </c>
      <c r="N1580">
        <v>4</v>
      </c>
      <c r="O1580" t="b">
        <v>0</v>
      </c>
      <c r="P1580" t="s">
        <v>8290</v>
      </c>
      <c r="Q1580">
        <f>ROUND(E1580/D1580*100,2)</f>
        <v>10.81</v>
      </c>
      <c r="R1580" s="12">
        <f>IFERROR(ROUND(IFERROR(E1580/N1580,""),2),"No pledges")</f>
        <v>51.25</v>
      </c>
      <c r="S1580" t="s">
        <v>8322</v>
      </c>
      <c r="T1580" t="s">
        <v>8344</v>
      </c>
    </row>
    <row r="1581" spans="1:20" ht="45" hidden="1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7">
        <f>(((K1581/60)/60)/24)+DATE(1970,1,1)</f>
        <v>41481.996423611112</v>
      </c>
      <c r="K1581">
        <v>1374882891</v>
      </c>
      <c r="L1581" s="7">
        <f>(((I1581/60)/60)/24)+DATE(1970,1,1)</f>
        <v>41514.996423611112</v>
      </c>
      <c r="M1581" t="b">
        <v>0</v>
      </c>
      <c r="N1581">
        <v>2</v>
      </c>
      <c r="O1581" t="b">
        <v>0</v>
      </c>
      <c r="P1581" t="s">
        <v>8290</v>
      </c>
      <c r="Q1581">
        <f>ROUND(E1581/D1581*100,2)</f>
        <v>0.84</v>
      </c>
      <c r="R1581" s="12">
        <f>IFERROR(ROUND(IFERROR(E1581/N1581,""),2),"No pledges")</f>
        <v>14</v>
      </c>
      <c r="S1581" t="s">
        <v>8322</v>
      </c>
      <c r="T1581" t="s">
        <v>8344</v>
      </c>
    </row>
    <row r="1582" spans="1:20" ht="15" customHeight="1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7">
        <f t="shared" ref="J1582:J1584" si="122">(((I1582/60)/60)/24)+DATE(1970,1,1)</f>
        <v>41050.050069444449</v>
      </c>
      <c r="K1582">
        <v>1332378726</v>
      </c>
      <c r="L1582" s="7">
        <f t="shared" ref="L1582:L1584" si="123">(((K1582/60)/60)/24)+DATE(1970,1,1)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>ROUND(E1582/D1582*100,2)</f>
        <v>0</v>
      </c>
      <c r="R1582" s="12" t="str">
        <f>IFERROR(ROUND(IFERROR(E1582/N1582,""),2),"No pledges")</f>
        <v>No pledges</v>
      </c>
      <c r="S1582" t="s">
        <v>8322</v>
      </c>
      <c r="T1582" t="s">
        <v>8344</v>
      </c>
    </row>
    <row r="1583" spans="1:20" ht="15" customHeight="1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7">
        <f t="shared" si="122"/>
        <v>42357.448958333334</v>
      </c>
      <c r="K1583">
        <v>1447757190</v>
      </c>
      <c r="L1583" s="7">
        <f t="shared" si="12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>ROUND(E1583/D1583*100,2)</f>
        <v>0.5</v>
      </c>
      <c r="R1583" s="12">
        <f>IFERROR(ROUND(IFERROR(E1583/N1583,""),2),"No pledges")</f>
        <v>5</v>
      </c>
      <c r="S1583" t="s">
        <v>8338</v>
      </c>
      <c r="T1583" t="s">
        <v>8345</v>
      </c>
    </row>
    <row r="1584" spans="1:20" ht="15" customHeight="1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7">
        <f t="shared" si="122"/>
        <v>42303.888888888891</v>
      </c>
      <c r="K1584">
        <v>1440961053</v>
      </c>
      <c r="L1584" s="7">
        <f t="shared" si="12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>ROUND(E1584/D1584*100,2)</f>
        <v>9.3000000000000007</v>
      </c>
      <c r="R1584" s="12">
        <f>IFERROR(ROUND(IFERROR(E1584/N1584,""),2),"No pledges")</f>
        <v>31</v>
      </c>
      <c r="S1584" t="s">
        <v>8338</v>
      </c>
      <c r="T1584" t="s">
        <v>8345</v>
      </c>
    </row>
    <row r="1585" spans="1:20" ht="60" hidden="1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7">
        <f>(((K1585/60)/60)/24)+DATE(1970,1,1)</f>
        <v>41877.904988425929</v>
      </c>
      <c r="K1585">
        <v>1409089391</v>
      </c>
      <c r="L1585" s="7">
        <f>(((I1585/60)/60)/24)+DATE(1970,1,1)</f>
        <v>41907.904988425929</v>
      </c>
      <c r="M1585" t="b">
        <v>0</v>
      </c>
      <c r="N1585">
        <v>1</v>
      </c>
      <c r="O1585" t="b">
        <v>0</v>
      </c>
      <c r="P1585" t="s">
        <v>8291</v>
      </c>
      <c r="Q1585">
        <f>ROUND(E1585/D1585*100,2)</f>
        <v>0.08</v>
      </c>
      <c r="R1585" s="12">
        <f>IFERROR(ROUND(IFERROR(E1585/N1585,""),2),"No pledges")</f>
        <v>15</v>
      </c>
      <c r="S1585" t="s">
        <v>8338</v>
      </c>
      <c r="T1585" t="s">
        <v>8345</v>
      </c>
    </row>
    <row r="1586" spans="1:20" ht="15" customHeight="1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7">
        <f t="shared" ref="J1586:J1588" si="124">(((I1586/60)/60)/24)+DATE(1970,1,1)</f>
        <v>41789.649317129632</v>
      </c>
      <c r="K1586">
        <v>1400600101</v>
      </c>
      <c r="L1586" s="7">
        <f t="shared" ref="L1586:L1588" si="125">(((K1586/60)/60)/24)+DATE(1970,1,1)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>ROUND(E1586/D1586*100,2)</f>
        <v>0</v>
      </c>
      <c r="R1586" s="12" t="str">
        <f>IFERROR(ROUND(IFERROR(E1586/N1586,""),2),"No pledges")</f>
        <v>No pledges</v>
      </c>
      <c r="S1586" t="s">
        <v>8338</v>
      </c>
      <c r="T1586" t="s">
        <v>8345</v>
      </c>
    </row>
    <row r="1587" spans="1:20" ht="15" customHeight="1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7">
        <f t="shared" si="124"/>
        <v>42729.458333333328</v>
      </c>
      <c r="K1587">
        <v>1480800568</v>
      </c>
      <c r="L1587" s="7">
        <f t="shared" si="12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>ROUND(E1587/D1587*100,2)</f>
        <v>79</v>
      </c>
      <c r="R1587" s="12">
        <f>IFERROR(ROUND(IFERROR(E1587/N1587,""),2),"No pledges")</f>
        <v>131.66999999999999</v>
      </c>
      <c r="S1587" t="s">
        <v>8338</v>
      </c>
      <c r="T1587" t="s">
        <v>8345</v>
      </c>
    </row>
    <row r="1588" spans="1:20" ht="15" customHeight="1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7">
        <f t="shared" si="124"/>
        <v>42099.062754629631</v>
      </c>
      <c r="K1588">
        <v>1425609022</v>
      </c>
      <c r="L1588" s="7">
        <f t="shared" si="12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>ROUND(E1588/D1588*100,2)</f>
        <v>0</v>
      </c>
      <c r="R1588" s="12" t="str">
        <f>IFERROR(ROUND(IFERROR(E1588/N1588,""),2),"No pledges")</f>
        <v>No pledges</v>
      </c>
      <c r="S1588" t="s">
        <v>8338</v>
      </c>
      <c r="T1588" t="s">
        <v>8345</v>
      </c>
    </row>
    <row r="1589" spans="1:20" ht="60" hidden="1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7">
        <f>(((K1589/60)/60)/24)+DATE(1970,1,1)</f>
        <v>41956.950983796298</v>
      </c>
      <c r="K1589">
        <v>1415918965</v>
      </c>
      <c r="L1589" s="7">
        <f>(((I1589/60)/60)/24)+DATE(1970,1,1)</f>
        <v>41986.950983796298</v>
      </c>
      <c r="M1589" t="b">
        <v>0</v>
      </c>
      <c r="N1589">
        <v>1</v>
      </c>
      <c r="O1589" t="b">
        <v>0</v>
      </c>
      <c r="P1589" t="s">
        <v>8291</v>
      </c>
      <c r="Q1589">
        <f>ROUND(E1589/D1589*100,2)</f>
        <v>0.01</v>
      </c>
      <c r="R1589" s="12">
        <f>IFERROR(ROUND(IFERROR(E1589/N1589,""),2),"No pledges")</f>
        <v>1</v>
      </c>
      <c r="S1589" t="s">
        <v>8338</v>
      </c>
      <c r="T1589" t="s">
        <v>8345</v>
      </c>
    </row>
    <row r="1590" spans="1:20" ht="30" hidden="1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7">
        <f>(((K1590/60)/60)/24)+DATE(1970,1,1)</f>
        <v>42005.24998842593</v>
      </c>
      <c r="K1590">
        <v>1420091999</v>
      </c>
      <c r="L1590" s="7">
        <f>(((I1590/60)/60)/24)+DATE(1970,1,1)</f>
        <v>42035.841666666667</v>
      </c>
      <c r="M1590" t="b">
        <v>0</v>
      </c>
      <c r="N1590">
        <v>0</v>
      </c>
      <c r="O1590" t="b">
        <v>0</v>
      </c>
      <c r="P1590" t="s">
        <v>8291</v>
      </c>
      <c r="Q1590">
        <f>ROUND(E1590/D1590*100,2)</f>
        <v>0</v>
      </c>
      <c r="R1590" s="12" t="str">
        <f>IFERROR(ROUND(IFERROR(E1590/N1590,""),2),"No pledges")</f>
        <v>No pledges</v>
      </c>
      <c r="S1590" t="s">
        <v>8338</v>
      </c>
      <c r="T1590" t="s">
        <v>8345</v>
      </c>
    </row>
    <row r="1591" spans="1:20" ht="15" customHeight="1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7">
        <f>(((I1591/60)/60)/24)+DATE(1970,1,1)</f>
        <v>42286.984791666662</v>
      </c>
      <c r="K1591">
        <v>1441841886</v>
      </c>
      <c r="L1591" s="7">
        <f>(((K1591/60)/60)/24)+DATE(1970,1,1)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>ROUND(E1591/D1591*100,2)</f>
        <v>0</v>
      </c>
      <c r="R1591" s="12" t="str">
        <f>IFERROR(ROUND(IFERROR(E1591/N1591,""),2),"No pledges")</f>
        <v>No pledges</v>
      </c>
      <c r="S1591" t="s">
        <v>8338</v>
      </c>
      <c r="T1591" t="s">
        <v>8345</v>
      </c>
    </row>
    <row r="1592" spans="1:20" hidden="1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7">
        <f>(((K1592/60)/60)/24)+DATE(1970,1,1)</f>
        <v>42240.857222222221</v>
      </c>
      <c r="K1592">
        <v>1440448464</v>
      </c>
      <c r="L1592" s="7">
        <f>(((I1592/60)/60)/24)+DATE(1970,1,1)</f>
        <v>42270.857222222221</v>
      </c>
      <c r="M1592" t="b">
        <v>0</v>
      </c>
      <c r="N1592">
        <v>2</v>
      </c>
      <c r="O1592" t="b">
        <v>0</v>
      </c>
      <c r="P1592" t="s">
        <v>8291</v>
      </c>
      <c r="Q1592">
        <f>ROUND(E1592/D1592*100,2)</f>
        <v>1.7</v>
      </c>
      <c r="R1592" s="12">
        <f>IFERROR(ROUND(IFERROR(E1592/N1592,""),2),"No pledges")</f>
        <v>510</v>
      </c>
      <c r="S1592" t="s">
        <v>8338</v>
      </c>
      <c r="T1592" t="s">
        <v>8345</v>
      </c>
    </row>
    <row r="1593" spans="1:20" ht="60" hidden="1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7">
        <f>(((K1593/60)/60)/24)+DATE(1970,1,1)</f>
        <v>42433.726168981477</v>
      </c>
      <c r="K1593">
        <v>1457112341</v>
      </c>
      <c r="L1593" s="7">
        <f>(((I1593/60)/60)/24)+DATE(1970,1,1)</f>
        <v>42463.68450231482</v>
      </c>
      <c r="M1593" t="b">
        <v>0</v>
      </c>
      <c r="N1593">
        <v>92</v>
      </c>
      <c r="O1593" t="b">
        <v>0</v>
      </c>
      <c r="P1593" t="s">
        <v>8291</v>
      </c>
      <c r="Q1593">
        <f>ROUND(E1593/D1593*100,2)</f>
        <v>29.23</v>
      </c>
      <c r="R1593" s="12">
        <f>IFERROR(ROUND(IFERROR(E1593/N1593,""),2),"No pledges")</f>
        <v>44.48</v>
      </c>
      <c r="S1593" t="s">
        <v>8338</v>
      </c>
      <c r="T1593" t="s">
        <v>8345</v>
      </c>
    </row>
    <row r="1594" spans="1:20" ht="30" hidden="1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7">
        <f>(((K1594/60)/60)/24)+DATE(1970,1,1)</f>
        <v>42046.072743055556</v>
      </c>
      <c r="K1594">
        <v>1423619085</v>
      </c>
      <c r="L1594" s="7">
        <f>(((I1594/60)/60)/24)+DATE(1970,1,1)</f>
        <v>42091.031076388885</v>
      </c>
      <c r="M1594" t="b">
        <v>0</v>
      </c>
      <c r="N1594">
        <v>0</v>
      </c>
      <c r="O1594" t="b">
        <v>0</v>
      </c>
      <c r="P1594" t="s">
        <v>8291</v>
      </c>
      <c r="Q1594">
        <f>ROUND(E1594/D1594*100,2)</f>
        <v>0</v>
      </c>
      <c r="R1594" s="12" t="str">
        <f>IFERROR(ROUND(IFERROR(E1594/N1594,""),2),"No pledges")</f>
        <v>No pledges</v>
      </c>
      <c r="S1594" t="s">
        <v>8338</v>
      </c>
      <c r="T1594" t="s">
        <v>8345</v>
      </c>
    </row>
    <row r="1595" spans="1:20" ht="45" hidden="1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7">
        <f>(((K1595/60)/60)/24)+DATE(1970,1,1)</f>
        <v>42033.845543981486</v>
      </c>
      <c r="K1595">
        <v>1422562655</v>
      </c>
      <c r="L1595" s="7">
        <f>(((I1595/60)/60)/24)+DATE(1970,1,1)</f>
        <v>42063.845543981486</v>
      </c>
      <c r="M1595" t="b">
        <v>0</v>
      </c>
      <c r="N1595">
        <v>3</v>
      </c>
      <c r="O1595" t="b">
        <v>0</v>
      </c>
      <c r="P1595" t="s">
        <v>8291</v>
      </c>
      <c r="Q1595">
        <f>ROUND(E1595/D1595*100,2)</f>
        <v>0.01</v>
      </c>
      <c r="R1595" s="12">
        <f>IFERROR(ROUND(IFERROR(E1595/N1595,""),2),"No pledges")</f>
        <v>1</v>
      </c>
      <c r="S1595" t="s">
        <v>8338</v>
      </c>
      <c r="T1595" t="s">
        <v>8345</v>
      </c>
    </row>
    <row r="1596" spans="1:20" ht="15" customHeight="1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7">
        <f>(((I1596/60)/60)/24)+DATE(1970,1,1)</f>
        <v>42505.681249999994</v>
      </c>
      <c r="K1596">
        <v>1458147982</v>
      </c>
      <c r="L1596" s="7">
        <f>(((K1596/60)/60)/24)+DATE(1970,1,1)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>ROUND(E1596/D1596*100,2)</f>
        <v>20.5</v>
      </c>
      <c r="R1596" s="12">
        <f>IFERROR(ROUND(IFERROR(E1596/N1596,""),2),"No pledges")</f>
        <v>20.5</v>
      </c>
      <c r="S1596" t="s">
        <v>8338</v>
      </c>
      <c r="T1596" t="s">
        <v>8345</v>
      </c>
    </row>
    <row r="1597" spans="1:20" ht="45" hidden="1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7">
        <f>(((K1597/60)/60)/24)+DATE(1970,1,1)</f>
        <v>41780.050092592595</v>
      </c>
      <c r="K1597">
        <v>1400634728</v>
      </c>
      <c r="L1597" s="7">
        <f>(((I1597/60)/60)/24)+DATE(1970,1,1)</f>
        <v>41808.842361111114</v>
      </c>
      <c r="M1597" t="b">
        <v>0</v>
      </c>
      <c r="N1597">
        <v>7</v>
      </c>
      <c r="O1597" t="b">
        <v>0</v>
      </c>
      <c r="P1597" t="s">
        <v>8291</v>
      </c>
      <c r="Q1597">
        <f>ROUND(E1597/D1597*100,2)</f>
        <v>0.28000000000000003</v>
      </c>
      <c r="R1597" s="12">
        <f>IFERROR(ROUND(IFERROR(E1597/N1597,""),2),"No pledges")</f>
        <v>40</v>
      </c>
      <c r="S1597" t="s">
        <v>8338</v>
      </c>
      <c r="T1597" t="s">
        <v>8345</v>
      </c>
    </row>
    <row r="1598" spans="1:20" ht="15" customHeight="1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7">
        <f>(((I1598/60)/60)/24)+DATE(1970,1,1)</f>
        <v>41986.471863425926</v>
      </c>
      <c r="K1598">
        <v>1414577969</v>
      </c>
      <c r="L1598" s="7">
        <f>(((K1598/60)/60)/24)+DATE(1970,1,1)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>ROUND(E1598/D1598*100,2)</f>
        <v>2.31</v>
      </c>
      <c r="R1598" s="12">
        <f>IFERROR(ROUND(IFERROR(E1598/N1598,""),2),"No pledges")</f>
        <v>25</v>
      </c>
      <c r="S1598" t="s">
        <v>8338</v>
      </c>
      <c r="T1598" t="s">
        <v>8345</v>
      </c>
    </row>
    <row r="1599" spans="1:20" ht="45" hidden="1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7">
        <f>(((K1599/60)/60)/24)+DATE(1970,1,1)</f>
        <v>42603.354131944448</v>
      </c>
      <c r="K1599">
        <v>1471768197</v>
      </c>
      <c r="L1599" s="7">
        <f>(((I1599/60)/60)/24)+DATE(1970,1,1)</f>
        <v>42633.354131944448</v>
      </c>
      <c r="M1599" t="b">
        <v>0</v>
      </c>
      <c r="N1599">
        <v>0</v>
      </c>
      <c r="O1599" t="b">
        <v>0</v>
      </c>
      <c r="P1599" t="s">
        <v>8291</v>
      </c>
      <c r="Q1599">
        <f>ROUND(E1599/D1599*100,2)</f>
        <v>0</v>
      </c>
      <c r="R1599" s="12" t="str">
        <f>IFERROR(ROUND(IFERROR(E1599/N1599,""),2),"No pledges")</f>
        <v>No pledges</v>
      </c>
      <c r="S1599" t="s">
        <v>8338</v>
      </c>
      <c r="T1599" t="s">
        <v>8345</v>
      </c>
    </row>
    <row r="1600" spans="1:20" ht="60" hidden="1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7">
        <f>(((K1600/60)/60)/24)+DATE(1970,1,1)</f>
        <v>42151.667337962965</v>
      </c>
      <c r="K1600">
        <v>1432742458</v>
      </c>
      <c r="L1600" s="7">
        <f>(((I1600/60)/60)/24)+DATE(1970,1,1)</f>
        <v>42211.667337962965</v>
      </c>
      <c r="M1600" t="b">
        <v>0</v>
      </c>
      <c r="N1600">
        <v>1</v>
      </c>
      <c r="O1600" t="b">
        <v>0</v>
      </c>
      <c r="P1600" t="s">
        <v>8291</v>
      </c>
      <c r="Q1600">
        <f>ROUND(E1600/D1600*100,2)</f>
        <v>0.13</v>
      </c>
      <c r="R1600" s="12">
        <f>IFERROR(ROUND(IFERROR(E1600/N1600,""),2),"No pledges")</f>
        <v>1</v>
      </c>
      <c r="S1600" t="s">
        <v>8338</v>
      </c>
      <c r="T1600" t="s">
        <v>8345</v>
      </c>
    </row>
    <row r="1601" spans="1:20" ht="45" hidden="1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7">
        <f>(((K1601/60)/60)/24)+DATE(1970,1,1)</f>
        <v>42438.53907407407</v>
      </c>
      <c r="K1601">
        <v>1457528176</v>
      </c>
      <c r="L1601" s="7">
        <f>(((I1601/60)/60)/24)+DATE(1970,1,1)</f>
        <v>42468.497407407413</v>
      </c>
      <c r="M1601" t="b">
        <v>0</v>
      </c>
      <c r="N1601">
        <v>0</v>
      </c>
      <c r="O1601" t="b">
        <v>0</v>
      </c>
      <c r="P1601" t="s">
        <v>8291</v>
      </c>
      <c r="Q1601">
        <f>ROUND(E1601/D1601*100,2)</f>
        <v>0</v>
      </c>
      <c r="R1601" s="12" t="str">
        <f>IFERROR(ROUND(IFERROR(E1601/N1601,""),2),"No pledges")</f>
        <v>No pledges</v>
      </c>
      <c r="S1601" t="s">
        <v>8338</v>
      </c>
      <c r="T1601" t="s">
        <v>8345</v>
      </c>
    </row>
    <row r="1602" spans="1:20" ht="60" hidden="1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7">
        <f>(((K1602/60)/60)/24)+DATE(1970,1,1)</f>
        <v>41791.057314814818</v>
      </c>
      <c r="K1602">
        <v>1401585752</v>
      </c>
      <c r="L1602" s="7">
        <f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>
        <f>ROUND(E1602/D1602*100,2)</f>
        <v>7.34</v>
      </c>
      <c r="R1602" s="12">
        <f>IFERROR(ROUND(IFERROR(E1602/N1602,""),2),"No pledges")</f>
        <v>40.78</v>
      </c>
      <c r="S1602" t="s">
        <v>8338</v>
      </c>
      <c r="T1602" t="s">
        <v>8345</v>
      </c>
    </row>
    <row r="1603" spans="1:20" ht="15" customHeight="1">
      <c r="A1603">
        <v>1601</v>
      </c>
      <c r="B1603" s="2" t="s">
        <v>1602</v>
      </c>
      <c r="C1603" s="2" t="s">
        <v>5711</v>
      </c>
      <c r="D1603">
        <v>2000</v>
      </c>
      <c r="E1603">
        <v>2055</v>
      </c>
      <c r="F1603" t="s">
        <v>8219</v>
      </c>
      <c r="G1603" t="s">
        <v>8225</v>
      </c>
      <c r="H1603" t="s">
        <v>8247</v>
      </c>
      <c r="I1603">
        <v>1425142800</v>
      </c>
      <c r="J1603" s="7">
        <f t="shared" ref="J1603:J1666" si="126">(((I1603/60)/60)/24)+DATE(1970,1,1)</f>
        <v>42063.708333333328</v>
      </c>
      <c r="K1603">
        <v>1422983847</v>
      </c>
      <c r="L1603" s="7">
        <f t="shared" ref="L1603:L1666" si="127">(((K1603/60)/60)/24)+DATE(1970,1,1)</f>
        <v>42038.720451388886</v>
      </c>
      <c r="M1603" t="b">
        <v>0</v>
      </c>
      <c r="N1603">
        <v>51</v>
      </c>
      <c r="O1603" t="b">
        <v>1</v>
      </c>
      <c r="P1603" t="s">
        <v>8271</v>
      </c>
      <c r="Q1603">
        <f>ROUND(E1603/D1603*100,2)</f>
        <v>102.75</v>
      </c>
      <c r="R1603" s="12">
        <f>IFERROR(ROUND(IFERROR(E1603/N1603,""),2),"No pledges")</f>
        <v>40.29</v>
      </c>
      <c r="S1603" t="s">
        <v>8317</v>
      </c>
      <c r="T1603" t="s">
        <v>8318</v>
      </c>
    </row>
    <row r="1604" spans="1:20" ht="15" customHeight="1">
      <c r="A1604">
        <v>1602</v>
      </c>
      <c r="B1604" s="2" t="s">
        <v>1603</v>
      </c>
      <c r="C1604" s="2" t="s">
        <v>5712</v>
      </c>
      <c r="D1604">
        <v>2500</v>
      </c>
      <c r="E1604">
        <v>2935</v>
      </c>
      <c r="F1604" t="s">
        <v>8219</v>
      </c>
      <c r="G1604" t="s">
        <v>8224</v>
      </c>
      <c r="H1604" t="s">
        <v>8246</v>
      </c>
      <c r="I1604">
        <v>1403366409</v>
      </c>
      <c r="J1604" s="7">
        <f t="shared" si="126"/>
        <v>41811.666770833333</v>
      </c>
      <c r="K1604">
        <v>1400774409</v>
      </c>
      <c r="L1604" s="7">
        <f t="shared" si="127"/>
        <v>41781.666770833333</v>
      </c>
      <c r="M1604" t="b">
        <v>1</v>
      </c>
      <c r="N1604">
        <v>51</v>
      </c>
      <c r="O1604" t="b">
        <v>1</v>
      </c>
      <c r="P1604" t="s">
        <v>8271</v>
      </c>
      <c r="Q1604">
        <f>ROUND(E1604/D1604*100,2)</f>
        <v>117.4</v>
      </c>
      <c r="R1604" s="12">
        <f>IFERROR(ROUND(IFERROR(E1604/N1604,""),2),"No pledges")</f>
        <v>57.55</v>
      </c>
      <c r="S1604" t="s">
        <v>8317</v>
      </c>
      <c r="T1604" t="s">
        <v>8318</v>
      </c>
    </row>
    <row r="1605" spans="1:20" ht="15" customHeight="1">
      <c r="A1605">
        <v>1603</v>
      </c>
      <c r="B1605" s="2" t="s">
        <v>1604</v>
      </c>
      <c r="C1605" s="2" t="s">
        <v>5713</v>
      </c>
      <c r="D1605">
        <v>2500</v>
      </c>
      <c r="E1605">
        <v>3400</v>
      </c>
      <c r="F1605" t="s">
        <v>8219</v>
      </c>
      <c r="G1605" t="s">
        <v>8225</v>
      </c>
      <c r="H1605" t="s">
        <v>8247</v>
      </c>
      <c r="I1605">
        <v>1428483201</v>
      </c>
      <c r="J1605" s="7">
        <f t="shared" si="126"/>
        <v>42102.370381944449</v>
      </c>
      <c r="K1605">
        <v>1425891201</v>
      </c>
      <c r="L1605" s="7">
        <f t="shared" si="127"/>
        <v>42072.370381944449</v>
      </c>
      <c r="M1605" t="b">
        <v>0</v>
      </c>
      <c r="N1605">
        <v>51</v>
      </c>
      <c r="O1605" t="b">
        <v>1</v>
      </c>
      <c r="P1605" t="s">
        <v>8271</v>
      </c>
      <c r="Q1605">
        <f>ROUND(E1605/D1605*100,2)</f>
        <v>136</v>
      </c>
      <c r="R1605" s="12">
        <f>IFERROR(ROUND(IFERROR(E1605/N1605,""),2),"No pledges")</f>
        <v>66.67</v>
      </c>
      <c r="S1605" t="s">
        <v>8317</v>
      </c>
      <c r="T1605" t="s">
        <v>8318</v>
      </c>
    </row>
    <row r="1606" spans="1:20" ht="15" customHeight="1">
      <c r="A1606">
        <v>1604</v>
      </c>
      <c r="B1606" s="2" t="s">
        <v>1605</v>
      </c>
      <c r="C1606" s="2" t="s">
        <v>5714</v>
      </c>
      <c r="D1606">
        <v>3000</v>
      </c>
      <c r="E1606">
        <v>3100</v>
      </c>
      <c r="F1606" t="s">
        <v>8219</v>
      </c>
      <c r="G1606" t="s">
        <v>8225</v>
      </c>
      <c r="H1606" t="s">
        <v>8247</v>
      </c>
      <c r="I1606">
        <v>1449255686</v>
      </c>
      <c r="J1606" s="7">
        <f t="shared" si="126"/>
        <v>42342.792662037042</v>
      </c>
      <c r="K1606">
        <v>1446663686</v>
      </c>
      <c r="L1606" s="7">
        <f t="shared" si="127"/>
        <v>42312.792662037042</v>
      </c>
      <c r="M1606" t="b">
        <v>0</v>
      </c>
      <c r="N1606">
        <v>51</v>
      </c>
      <c r="O1606" t="b">
        <v>1</v>
      </c>
      <c r="P1606" t="s">
        <v>8271</v>
      </c>
      <c r="Q1606">
        <f>ROUND(E1606/D1606*100,2)</f>
        <v>103.33</v>
      </c>
      <c r="R1606" s="12">
        <f>IFERROR(ROUND(IFERROR(E1606/N1606,""),2),"No pledges")</f>
        <v>60.78</v>
      </c>
      <c r="S1606" t="s">
        <v>8317</v>
      </c>
      <c r="T1606" t="s">
        <v>8318</v>
      </c>
    </row>
    <row r="1607" spans="1:20" ht="15" customHeight="1">
      <c r="A1607">
        <v>1605</v>
      </c>
      <c r="B1607" s="2" t="s">
        <v>1606</v>
      </c>
      <c r="C1607" s="2" t="s">
        <v>5715</v>
      </c>
      <c r="D1607">
        <v>3500</v>
      </c>
      <c r="E1607">
        <v>5599</v>
      </c>
      <c r="F1607" t="s">
        <v>8219</v>
      </c>
      <c r="G1607" t="s">
        <v>8224</v>
      </c>
      <c r="H1607" t="s">
        <v>8246</v>
      </c>
      <c r="I1607">
        <v>1466713620</v>
      </c>
      <c r="J1607" s="7">
        <f t="shared" si="126"/>
        <v>42544.852083333331</v>
      </c>
      <c r="K1607">
        <v>1463588109</v>
      </c>
      <c r="L1607" s="7">
        <f t="shared" si="127"/>
        <v>42508.677187499998</v>
      </c>
      <c r="M1607" t="b">
        <v>0</v>
      </c>
      <c r="N1607">
        <v>51</v>
      </c>
      <c r="O1607" t="b">
        <v>1</v>
      </c>
      <c r="P1607" t="s">
        <v>8265</v>
      </c>
      <c r="Q1607">
        <f>ROUND(E1607/D1607*100,2)</f>
        <v>159.97</v>
      </c>
      <c r="R1607" s="12">
        <f>IFERROR(ROUND(IFERROR(E1607/N1607,""),2),"No pledges")</f>
        <v>109.78</v>
      </c>
      <c r="S1607" t="s">
        <v>8310</v>
      </c>
      <c r="T1607" t="s">
        <v>8311</v>
      </c>
    </row>
    <row r="1608" spans="1:20" ht="15" customHeight="1">
      <c r="A1608">
        <v>1606</v>
      </c>
      <c r="B1608" s="2" t="s">
        <v>1607</v>
      </c>
      <c r="C1608" s="2" t="s">
        <v>5716</v>
      </c>
      <c r="D1608">
        <v>3500</v>
      </c>
      <c r="E1608">
        <v>3655</v>
      </c>
      <c r="F1608" t="s">
        <v>8219</v>
      </c>
      <c r="G1608" t="s">
        <v>8243</v>
      </c>
      <c r="H1608" t="s">
        <v>8249</v>
      </c>
      <c r="I1608">
        <v>1448838000</v>
      </c>
      <c r="J1608" s="7">
        <f t="shared" si="126"/>
        <v>42337.958333333328</v>
      </c>
      <c r="K1608">
        <v>1445791811</v>
      </c>
      <c r="L1608" s="7">
        <f t="shared" si="127"/>
        <v>42302.701516203699</v>
      </c>
      <c r="M1608" t="b">
        <v>0</v>
      </c>
      <c r="N1608">
        <v>51</v>
      </c>
      <c r="O1608" t="b">
        <v>1</v>
      </c>
      <c r="P1608" t="s">
        <v>8271</v>
      </c>
      <c r="Q1608">
        <f>ROUND(E1608/D1608*100,2)</f>
        <v>104.43</v>
      </c>
      <c r="R1608" s="12">
        <f>IFERROR(ROUND(IFERROR(E1608/N1608,""),2),"No pledges")</f>
        <v>71.67</v>
      </c>
      <c r="S1608" t="s">
        <v>8317</v>
      </c>
      <c r="T1608" t="s">
        <v>8318</v>
      </c>
    </row>
    <row r="1609" spans="1:20" ht="15" customHeight="1">
      <c r="A1609">
        <v>1607</v>
      </c>
      <c r="B1609" s="2" t="s">
        <v>1608</v>
      </c>
      <c r="C1609" s="2" t="s">
        <v>5717</v>
      </c>
      <c r="D1609">
        <v>1000</v>
      </c>
      <c r="E1609">
        <v>5078</v>
      </c>
      <c r="F1609" t="s">
        <v>8219</v>
      </c>
      <c r="G1609" t="s">
        <v>8224</v>
      </c>
      <c r="H1609" t="s">
        <v>8246</v>
      </c>
      <c r="I1609">
        <v>1447286300</v>
      </c>
      <c r="J1609" s="7">
        <f t="shared" si="126"/>
        <v>42319.998842592591</v>
      </c>
      <c r="K1609">
        <v>1444690700</v>
      </c>
      <c r="L1609" s="7">
        <f t="shared" si="127"/>
        <v>42289.957175925927</v>
      </c>
      <c r="M1609" t="b">
        <v>0</v>
      </c>
      <c r="N1609">
        <v>50</v>
      </c>
      <c r="O1609" t="b">
        <v>1</v>
      </c>
      <c r="P1609" t="s">
        <v>8295</v>
      </c>
      <c r="Q1609">
        <f>ROUND(E1609/D1609*100,2)</f>
        <v>507.8</v>
      </c>
      <c r="R1609" s="12">
        <f>IFERROR(ROUND(IFERROR(E1609/N1609,""),2),"No pledges")</f>
        <v>101.56</v>
      </c>
      <c r="S1609" t="s">
        <v>8319</v>
      </c>
      <c r="T1609" t="s">
        <v>8349</v>
      </c>
    </row>
    <row r="1610" spans="1:20" ht="15" customHeight="1">
      <c r="A1610">
        <v>1608</v>
      </c>
      <c r="B1610" s="2" t="s">
        <v>1609</v>
      </c>
      <c r="C1610" s="2" t="s">
        <v>5718</v>
      </c>
      <c r="D1610">
        <v>1000</v>
      </c>
      <c r="E1610">
        <v>1873</v>
      </c>
      <c r="F1610" t="s">
        <v>8219</v>
      </c>
      <c r="G1610" t="s">
        <v>8224</v>
      </c>
      <c r="H1610" t="s">
        <v>8246</v>
      </c>
      <c r="I1610">
        <v>1476579600</v>
      </c>
      <c r="J1610" s="7">
        <f t="shared" si="126"/>
        <v>42659.041666666672</v>
      </c>
      <c r="K1610">
        <v>1474641914</v>
      </c>
      <c r="L1610" s="7">
        <f t="shared" si="127"/>
        <v>42636.614745370374</v>
      </c>
      <c r="M1610" t="b">
        <v>0</v>
      </c>
      <c r="N1610">
        <v>50</v>
      </c>
      <c r="O1610" t="b">
        <v>1</v>
      </c>
      <c r="P1610" t="s">
        <v>8301</v>
      </c>
      <c r="Q1610">
        <f>ROUND(E1610/D1610*100,2)</f>
        <v>187.3</v>
      </c>
      <c r="R1610" s="12">
        <f>IFERROR(ROUND(IFERROR(E1610/N1610,""),2),"No pledges")</f>
        <v>37.46</v>
      </c>
      <c r="S1610" t="s">
        <v>8319</v>
      </c>
      <c r="T1610" t="s">
        <v>8355</v>
      </c>
    </row>
    <row r="1611" spans="1:20" ht="15" customHeight="1">
      <c r="A1611">
        <v>1609</v>
      </c>
      <c r="B1611" s="2" t="s">
        <v>1610</v>
      </c>
      <c r="C1611" s="2" t="s">
        <v>5719</v>
      </c>
      <c r="D1611">
        <v>1200</v>
      </c>
      <c r="E1611">
        <v>1883.64</v>
      </c>
      <c r="F1611" t="s">
        <v>8219</v>
      </c>
      <c r="G1611" t="s">
        <v>8224</v>
      </c>
      <c r="H1611" t="s">
        <v>8246</v>
      </c>
      <c r="I1611">
        <v>1339074857</v>
      </c>
      <c r="J1611" s="7">
        <f t="shared" si="126"/>
        <v>41067.551585648151</v>
      </c>
      <c r="K1611">
        <v>1336482857</v>
      </c>
      <c r="L1611" s="7">
        <f t="shared" si="127"/>
        <v>41037.551585648151</v>
      </c>
      <c r="M1611" t="b">
        <v>1</v>
      </c>
      <c r="N1611">
        <v>50</v>
      </c>
      <c r="O1611" t="b">
        <v>1</v>
      </c>
      <c r="P1611" t="s">
        <v>8279</v>
      </c>
      <c r="Q1611">
        <f>ROUND(E1611/D1611*100,2)</f>
        <v>156.97</v>
      </c>
      <c r="R1611" s="12">
        <f>IFERROR(ROUND(IFERROR(E1611/N1611,""),2),"No pledges")</f>
        <v>37.67</v>
      </c>
      <c r="S1611" t="s">
        <v>8325</v>
      </c>
      <c r="T1611" t="s">
        <v>8329</v>
      </c>
    </row>
    <row r="1612" spans="1:20" ht="15" customHeight="1">
      <c r="A1612">
        <v>1610</v>
      </c>
      <c r="B1612" s="2" t="s">
        <v>1611</v>
      </c>
      <c r="C1612" s="2" t="s">
        <v>5720</v>
      </c>
      <c r="D1612">
        <v>1750</v>
      </c>
      <c r="E1612">
        <v>1776</v>
      </c>
      <c r="F1612" t="s">
        <v>8219</v>
      </c>
      <c r="G1612" t="s">
        <v>8224</v>
      </c>
      <c r="H1612" t="s">
        <v>8246</v>
      </c>
      <c r="I1612">
        <v>1387835654</v>
      </c>
      <c r="J1612" s="7">
        <f t="shared" si="126"/>
        <v>41631.912662037037</v>
      </c>
      <c r="K1612">
        <v>1386626054</v>
      </c>
      <c r="L1612" s="7">
        <f t="shared" si="127"/>
        <v>41617.912662037037</v>
      </c>
      <c r="M1612" t="b">
        <v>1</v>
      </c>
      <c r="N1612">
        <v>50</v>
      </c>
      <c r="O1612" t="b">
        <v>1</v>
      </c>
      <c r="P1612" t="s">
        <v>8301</v>
      </c>
      <c r="Q1612">
        <f>ROUND(E1612/D1612*100,2)</f>
        <v>101.49</v>
      </c>
      <c r="R1612" s="12">
        <f>IFERROR(ROUND(IFERROR(E1612/N1612,""),2),"No pledges")</f>
        <v>35.520000000000003</v>
      </c>
      <c r="S1612" t="s">
        <v>8319</v>
      </c>
      <c r="T1612" t="s">
        <v>8355</v>
      </c>
    </row>
    <row r="1613" spans="1:20" ht="15" customHeight="1">
      <c r="A1613">
        <v>1611</v>
      </c>
      <c r="B1613" s="2" t="s">
        <v>1612</v>
      </c>
      <c r="C1613" s="2" t="s">
        <v>5721</v>
      </c>
      <c r="D1613">
        <v>2000</v>
      </c>
      <c r="E1613">
        <v>2101</v>
      </c>
      <c r="F1613" t="s">
        <v>8219</v>
      </c>
      <c r="G1613" t="s">
        <v>8224</v>
      </c>
      <c r="H1613" t="s">
        <v>8246</v>
      </c>
      <c r="I1613">
        <v>1373572903</v>
      </c>
      <c r="J1613" s="7">
        <f t="shared" si="126"/>
        <v>41466.83452546296</v>
      </c>
      <c r="K1613">
        <v>1371585703</v>
      </c>
      <c r="L1613" s="7">
        <f t="shared" si="127"/>
        <v>41443.83452546296</v>
      </c>
      <c r="M1613" t="b">
        <v>0</v>
      </c>
      <c r="N1613">
        <v>50</v>
      </c>
      <c r="O1613" t="b">
        <v>1</v>
      </c>
      <c r="P1613" t="s">
        <v>8276</v>
      </c>
      <c r="Q1613">
        <f>ROUND(E1613/D1613*100,2)</f>
        <v>105.05</v>
      </c>
      <c r="R1613" s="12">
        <f>IFERROR(ROUND(IFERROR(E1613/N1613,""),2),"No pledges")</f>
        <v>42.02</v>
      </c>
      <c r="S1613" t="s">
        <v>8325</v>
      </c>
      <c r="T1613" t="s">
        <v>8326</v>
      </c>
    </row>
    <row r="1614" spans="1:20" ht="15" customHeight="1">
      <c r="A1614">
        <v>1612</v>
      </c>
      <c r="B1614" s="2" t="s">
        <v>1613</v>
      </c>
      <c r="C1614" s="2" t="s">
        <v>5722</v>
      </c>
      <c r="D1614">
        <v>2000</v>
      </c>
      <c r="E1614">
        <v>2412.02</v>
      </c>
      <c r="F1614" t="s">
        <v>8219</v>
      </c>
      <c r="G1614" t="s">
        <v>8224</v>
      </c>
      <c r="H1614" t="s">
        <v>8246</v>
      </c>
      <c r="I1614">
        <v>1337657400</v>
      </c>
      <c r="J1614" s="7">
        <f t="shared" si="126"/>
        <v>41051.145833333336</v>
      </c>
      <c r="K1614">
        <v>1336512309</v>
      </c>
      <c r="L1614" s="7">
        <f t="shared" si="127"/>
        <v>41037.892465277779</v>
      </c>
      <c r="M1614" t="b">
        <v>0</v>
      </c>
      <c r="N1614">
        <v>50</v>
      </c>
      <c r="O1614" t="b">
        <v>1</v>
      </c>
      <c r="P1614" t="s">
        <v>8279</v>
      </c>
      <c r="Q1614">
        <f>ROUND(E1614/D1614*100,2)</f>
        <v>120.6</v>
      </c>
      <c r="R1614" s="12">
        <f>IFERROR(ROUND(IFERROR(E1614/N1614,""),2),"No pledges")</f>
        <v>48.24</v>
      </c>
      <c r="S1614" t="s">
        <v>8325</v>
      </c>
      <c r="T1614" t="s">
        <v>8329</v>
      </c>
    </row>
    <row r="1615" spans="1:20" ht="15" customHeight="1">
      <c r="A1615">
        <v>1613</v>
      </c>
      <c r="B1615" s="2" t="s">
        <v>1614</v>
      </c>
      <c r="C1615" s="2" t="s">
        <v>5723</v>
      </c>
      <c r="D1615">
        <v>2000</v>
      </c>
      <c r="E1615">
        <v>2191</v>
      </c>
      <c r="F1615" t="s">
        <v>8219</v>
      </c>
      <c r="G1615" t="s">
        <v>8229</v>
      </c>
      <c r="H1615" t="s">
        <v>8251</v>
      </c>
      <c r="I1615">
        <v>1443127082</v>
      </c>
      <c r="J1615" s="7">
        <f t="shared" si="126"/>
        <v>42271.85974537037</v>
      </c>
      <c r="K1615">
        <v>1440535082</v>
      </c>
      <c r="L1615" s="7">
        <f t="shared" si="127"/>
        <v>42241.85974537037</v>
      </c>
      <c r="M1615" t="b">
        <v>0</v>
      </c>
      <c r="N1615">
        <v>50</v>
      </c>
      <c r="O1615" t="b">
        <v>1</v>
      </c>
      <c r="P1615" t="s">
        <v>8280</v>
      </c>
      <c r="Q1615">
        <f>ROUND(E1615/D1615*100,2)</f>
        <v>109.55</v>
      </c>
      <c r="R1615" s="12">
        <f>IFERROR(ROUND(IFERROR(E1615/N1615,""),2),"No pledges")</f>
        <v>43.82</v>
      </c>
      <c r="S1615" t="s">
        <v>8325</v>
      </c>
      <c r="T1615" t="s">
        <v>8330</v>
      </c>
    </row>
    <row r="1616" spans="1:20" ht="15" customHeight="1">
      <c r="A1616">
        <v>1614</v>
      </c>
      <c r="B1616" s="2" t="s">
        <v>1615</v>
      </c>
      <c r="C1616" s="2" t="s">
        <v>5724</v>
      </c>
      <c r="D1616">
        <v>2250</v>
      </c>
      <c r="E1616">
        <v>2876</v>
      </c>
      <c r="F1616" t="s">
        <v>8219</v>
      </c>
      <c r="G1616" t="s">
        <v>8225</v>
      </c>
      <c r="H1616" t="s">
        <v>8247</v>
      </c>
      <c r="I1616">
        <v>1473247240</v>
      </c>
      <c r="J1616" s="7">
        <f t="shared" si="126"/>
        <v>42620.472685185188</v>
      </c>
      <c r="K1616">
        <v>1470655240</v>
      </c>
      <c r="L1616" s="7">
        <f t="shared" si="127"/>
        <v>42590.472685185188</v>
      </c>
      <c r="M1616" t="b">
        <v>1</v>
      </c>
      <c r="N1616">
        <v>50</v>
      </c>
      <c r="O1616" t="b">
        <v>1</v>
      </c>
      <c r="P1616" t="s">
        <v>8271</v>
      </c>
      <c r="Q1616">
        <f>ROUND(E1616/D1616*100,2)</f>
        <v>127.82</v>
      </c>
      <c r="R1616" s="12">
        <f>IFERROR(ROUND(IFERROR(E1616/N1616,""),2),"No pledges")</f>
        <v>57.52</v>
      </c>
      <c r="S1616" t="s">
        <v>8317</v>
      </c>
      <c r="T1616" t="s">
        <v>8318</v>
      </c>
    </row>
    <row r="1617" spans="1:20" ht="15" customHeight="1">
      <c r="A1617">
        <v>1615</v>
      </c>
      <c r="B1617" s="2" t="s">
        <v>1616</v>
      </c>
      <c r="C1617" s="2" t="s">
        <v>5725</v>
      </c>
      <c r="D1617">
        <v>2500</v>
      </c>
      <c r="E1617">
        <v>2500</v>
      </c>
      <c r="F1617" t="s">
        <v>8219</v>
      </c>
      <c r="G1617" t="s">
        <v>8224</v>
      </c>
      <c r="H1617" t="s">
        <v>8246</v>
      </c>
      <c r="I1617">
        <v>1480559011</v>
      </c>
      <c r="J1617" s="7">
        <f t="shared" si="126"/>
        <v>42705.099664351852</v>
      </c>
      <c r="K1617">
        <v>1477963411</v>
      </c>
      <c r="L1617" s="7">
        <f t="shared" si="127"/>
        <v>42675.057997685188</v>
      </c>
      <c r="M1617" t="b">
        <v>0</v>
      </c>
      <c r="N1617">
        <v>50</v>
      </c>
      <c r="O1617" t="b">
        <v>1</v>
      </c>
      <c r="P1617" t="s">
        <v>8271</v>
      </c>
      <c r="Q1617">
        <f>ROUND(E1617/D1617*100,2)</f>
        <v>100</v>
      </c>
      <c r="R1617" s="12">
        <f>IFERROR(ROUND(IFERROR(E1617/N1617,""),2),"No pledges")</f>
        <v>50</v>
      </c>
      <c r="S1617" t="s">
        <v>8317</v>
      </c>
      <c r="T1617" t="s">
        <v>8318</v>
      </c>
    </row>
    <row r="1618" spans="1:20" ht="15" customHeight="1">
      <c r="A1618">
        <v>1616</v>
      </c>
      <c r="B1618" s="2" t="s">
        <v>1617</v>
      </c>
      <c r="C1618" s="2" t="s">
        <v>5726</v>
      </c>
      <c r="D1618">
        <v>2500</v>
      </c>
      <c r="E1618">
        <v>2710</v>
      </c>
      <c r="F1618" t="s">
        <v>8219</v>
      </c>
      <c r="G1618" t="s">
        <v>8224</v>
      </c>
      <c r="H1618" t="s">
        <v>8246</v>
      </c>
      <c r="I1618">
        <v>1403326740</v>
      </c>
      <c r="J1618" s="7">
        <f t="shared" si="126"/>
        <v>41811.207638888889</v>
      </c>
      <c r="K1618">
        <v>1400106171</v>
      </c>
      <c r="L1618" s="7">
        <f t="shared" si="127"/>
        <v>41773.932534722226</v>
      </c>
      <c r="M1618" t="b">
        <v>0</v>
      </c>
      <c r="N1618">
        <v>50</v>
      </c>
      <c r="O1618" t="b">
        <v>1</v>
      </c>
      <c r="P1618" t="s">
        <v>8279</v>
      </c>
      <c r="Q1618">
        <f>ROUND(E1618/D1618*100,2)</f>
        <v>108.4</v>
      </c>
      <c r="R1618" s="12">
        <f>IFERROR(ROUND(IFERROR(E1618/N1618,""),2),"No pledges")</f>
        <v>54.2</v>
      </c>
      <c r="S1618" t="s">
        <v>8325</v>
      </c>
      <c r="T1618" t="s">
        <v>8329</v>
      </c>
    </row>
    <row r="1619" spans="1:20" ht="15" customHeight="1">
      <c r="A1619">
        <v>1617</v>
      </c>
      <c r="B1619" s="2" t="s">
        <v>1618</v>
      </c>
      <c r="C1619" s="2" t="s">
        <v>5727</v>
      </c>
      <c r="D1619">
        <v>2500</v>
      </c>
      <c r="E1619">
        <v>2800</v>
      </c>
      <c r="F1619" t="s">
        <v>8219</v>
      </c>
      <c r="G1619" t="s">
        <v>8224</v>
      </c>
      <c r="H1619" t="s">
        <v>8246</v>
      </c>
      <c r="I1619">
        <v>1433343869</v>
      </c>
      <c r="J1619" s="7">
        <f t="shared" si="126"/>
        <v>42158.628113425926</v>
      </c>
      <c r="K1619">
        <v>1430751869</v>
      </c>
      <c r="L1619" s="7">
        <f t="shared" si="127"/>
        <v>42128.628113425926</v>
      </c>
      <c r="M1619" t="b">
        <v>0</v>
      </c>
      <c r="N1619">
        <v>50</v>
      </c>
      <c r="O1619" t="b">
        <v>1</v>
      </c>
      <c r="P1619" t="s">
        <v>8301</v>
      </c>
      <c r="Q1619">
        <f>ROUND(E1619/D1619*100,2)</f>
        <v>112</v>
      </c>
      <c r="R1619" s="12">
        <f>IFERROR(ROUND(IFERROR(E1619/N1619,""),2),"No pledges")</f>
        <v>56</v>
      </c>
      <c r="S1619" t="s">
        <v>8319</v>
      </c>
      <c r="T1619" t="s">
        <v>8355</v>
      </c>
    </row>
    <row r="1620" spans="1:20" ht="15" customHeight="1">
      <c r="A1620">
        <v>1618</v>
      </c>
      <c r="B1620" s="2" t="s">
        <v>1619</v>
      </c>
      <c r="C1620" s="2" t="s">
        <v>5728</v>
      </c>
      <c r="D1620">
        <v>3000</v>
      </c>
      <c r="E1620">
        <v>3750</v>
      </c>
      <c r="F1620" t="s">
        <v>8219</v>
      </c>
      <c r="G1620" t="s">
        <v>8224</v>
      </c>
      <c r="H1620" t="s">
        <v>8246</v>
      </c>
      <c r="I1620">
        <v>1424715779</v>
      </c>
      <c r="J1620" s="7">
        <f t="shared" si="126"/>
        <v>42058.765960648147</v>
      </c>
      <c r="K1620">
        <v>1423506179</v>
      </c>
      <c r="L1620" s="7">
        <f t="shared" si="127"/>
        <v>42044.765960648147</v>
      </c>
      <c r="M1620" t="b">
        <v>0</v>
      </c>
      <c r="N1620">
        <v>50</v>
      </c>
      <c r="O1620" t="b">
        <v>1</v>
      </c>
      <c r="P1620" t="s">
        <v>8305</v>
      </c>
      <c r="Q1620">
        <f>ROUND(E1620/D1620*100,2)</f>
        <v>125</v>
      </c>
      <c r="R1620" s="12">
        <f>IFERROR(ROUND(IFERROR(E1620/N1620,""),2),"No pledges")</f>
        <v>75</v>
      </c>
      <c r="S1620" t="s">
        <v>8317</v>
      </c>
      <c r="T1620" t="s">
        <v>8359</v>
      </c>
    </row>
    <row r="1621" spans="1:20" ht="15" customHeight="1">
      <c r="A1621">
        <v>1619</v>
      </c>
      <c r="B1621" s="2" t="s">
        <v>1620</v>
      </c>
      <c r="C1621" s="2" t="s">
        <v>5729</v>
      </c>
      <c r="D1621">
        <v>3500</v>
      </c>
      <c r="E1621">
        <v>4275</v>
      </c>
      <c r="F1621" t="s">
        <v>8219</v>
      </c>
      <c r="G1621" t="s">
        <v>8224</v>
      </c>
      <c r="H1621" t="s">
        <v>8246</v>
      </c>
      <c r="I1621">
        <v>1367823655</v>
      </c>
      <c r="J1621" s="7">
        <f t="shared" si="126"/>
        <v>41400.292303240742</v>
      </c>
      <c r="K1621">
        <v>1365231655</v>
      </c>
      <c r="L1621" s="7">
        <f t="shared" si="127"/>
        <v>41370.292303240742</v>
      </c>
      <c r="M1621" t="b">
        <v>1</v>
      </c>
      <c r="N1621">
        <v>50</v>
      </c>
      <c r="O1621" t="b">
        <v>1</v>
      </c>
      <c r="P1621" t="s">
        <v>8276</v>
      </c>
      <c r="Q1621">
        <f>ROUND(E1621/D1621*100,2)</f>
        <v>122.14</v>
      </c>
      <c r="R1621" s="12">
        <f>IFERROR(ROUND(IFERROR(E1621/N1621,""),2),"No pledges")</f>
        <v>85.5</v>
      </c>
      <c r="S1621" t="s">
        <v>8325</v>
      </c>
      <c r="T1621" t="s">
        <v>8326</v>
      </c>
    </row>
    <row r="1622" spans="1:20" ht="15" customHeight="1">
      <c r="A1622">
        <v>1620</v>
      </c>
      <c r="B1622" s="2" t="s">
        <v>1621</v>
      </c>
      <c r="C1622" s="2" t="s">
        <v>5730</v>
      </c>
      <c r="D1622">
        <v>3500</v>
      </c>
      <c r="E1622">
        <v>3798</v>
      </c>
      <c r="F1622" t="s">
        <v>8219</v>
      </c>
      <c r="G1622" t="s">
        <v>8224</v>
      </c>
      <c r="H1622" t="s">
        <v>8246</v>
      </c>
      <c r="I1622">
        <v>1417465515</v>
      </c>
      <c r="J1622" s="7">
        <f t="shared" si="126"/>
        <v>41974.850868055553</v>
      </c>
      <c r="K1622">
        <v>1415737515</v>
      </c>
      <c r="L1622" s="7">
        <f t="shared" si="127"/>
        <v>41954.850868055553</v>
      </c>
      <c r="M1622" t="b">
        <v>0</v>
      </c>
      <c r="N1622">
        <v>50</v>
      </c>
      <c r="O1622" t="b">
        <v>1</v>
      </c>
      <c r="P1622" t="s">
        <v>8305</v>
      </c>
      <c r="Q1622">
        <f>ROUND(E1622/D1622*100,2)</f>
        <v>108.51</v>
      </c>
      <c r="R1622" s="12">
        <f>IFERROR(ROUND(IFERROR(E1622/N1622,""),2),"No pledges")</f>
        <v>75.959999999999994</v>
      </c>
      <c r="S1622" t="s">
        <v>8317</v>
      </c>
      <c r="T1622" t="s">
        <v>8359</v>
      </c>
    </row>
    <row r="1623" spans="1:20" ht="15" customHeight="1">
      <c r="A1623">
        <v>1621</v>
      </c>
      <c r="B1623" s="2" t="s">
        <v>1622</v>
      </c>
      <c r="C1623" s="2" t="s">
        <v>5731</v>
      </c>
      <c r="D1623">
        <v>4700</v>
      </c>
      <c r="E1623">
        <v>5259</v>
      </c>
      <c r="F1623" t="s">
        <v>8219</v>
      </c>
      <c r="G1623" t="s">
        <v>8227</v>
      </c>
      <c r="H1623" t="s">
        <v>8249</v>
      </c>
      <c r="I1623">
        <v>1460918282</v>
      </c>
      <c r="J1623" s="7">
        <f t="shared" si="126"/>
        <v>42477.776412037041</v>
      </c>
      <c r="K1623">
        <v>1455737882</v>
      </c>
      <c r="L1623" s="7">
        <f t="shared" si="127"/>
        <v>42417.818078703705</v>
      </c>
      <c r="M1623" t="b">
        <v>0</v>
      </c>
      <c r="N1623">
        <v>50</v>
      </c>
      <c r="O1623" t="b">
        <v>1</v>
      </c>
      <c r="P1623" t="s">
        <v>8269</v>
      </c>
      <c r="Q1623">
        <f>ROUND(E1623/D1623*100,2)</f>
        <v>111.89</v>
      </c>
      <c r="R1623" s="12">
        <f>IFERROR(ROUND(IFERROR(E1623/N1623,""),2),"No pledges")</f>
        <v>105.18</v>
      </c>
      <c r="S1623" t="s">
        <v>8310</v>
      </c>
      <c r="T1623" t="s">
        <v>8315</v>
      </c>
    </row>
    <row r="1624" spans="1:20" ht="15" customHeight="1">
      <c r="A1624">
        <v>1622</v>
      </c>
      <c r="B1624" s="2" t="s">
        <v>1623</v>
      </c>
      <c r="C1624" s="2" t="s">
        <v>5732</v>
      </c>
      <c r="D1624">
        <v>1000</v>
      </c>
      <c r="E1624">
        <v>1259</v>
      </c>
      <c r="F1624" t="s">
        <v>8219</v>
      </c>
      <c r="G1624" t="s">
        <v>8225</v>
      </c>
      <c r="H1624" t="s">
        <v>8247</v>
      </c>
      <c r="I1624">
        <v>1474793208</v>
      </c>
      <c r="J1624" s="7">
        <f t="shared" si="126"/>
        <v>42638.36583333333</v>
      </c>
      <c r="K1624">
        <v>1472201208</v>
      </c>
      <c r="L1624" s="7">
        <f t="shared" si="127"/>
        <v>42608.36583333333</v>
      </c>
      <c r="M1624" t="b">
        <v>0</v>
      </c>
      <c r="N1624">
        <v>49</v>
      </c>
      <c r="O1624" t="b">
        <v>1</v>
      </c>
      <c r="P1624" t="s">
        <v>8271</v>
      </c>
      <c r="Q1624">
        <f>ROUND(E1624/D1624*100,2)</f>
        <v>125.9</v>
      </c>
      <c r="R1624" s="12">
        <f>IFERROR(ROUND(IFERROR(E1624/N1624,""),2),"No pledges")</f>
        <v>25.69</v>
      </c>
      <c r="S1624" t="s">
        <v>8317</v>
      </c>
      <c r="T1624" t="s">
        <v>8318</v>
      </c>
    </row>
    <row r="1625" spans="1:20" ht="15" customHeight="1">
      <c r="A1625">
        <v>1623</v>
      </c>
      <c r="B1625" s="2" t="s">
        <v>1624</v>
      </c>
      <c r="C1625" s="2" t="s">
        <v>5733</v>
      </c>
      <c r="D1625">
        <v>1000</v>
      </c>
      <c r="E1625">
        <v>2870</v>
      </c>
      <c r="F1625" t="s">
        <v>8219</v>
      </c>
      <c r="G1625" t="s">
        <v>8224</v>
      </c>
      <c r="H1625" t="s">
        <v>8246</v>
      </c>
      <c r="I1625">
        <v>1459822682</v>
      </c>
      <c r="J1625" s="7">
        <f t="shared" si="126"/>
        <v>42465.095856481479</v>
      </c>
      <c r="K1625">
        <v>1458613082</v>
      </c>
      <c r="L1625" s="7">
        <f t="shared" si="127"/>
        <v>42451.095856481479</v>
      </c>
      <c r="M1625" t="b">
        <v>0</v>
      </c>
      <c r="N1625">
        <v>49</v>
      </c>
      <c r="O1625" t="b">
        <v>1</v>
      </c>
      <c r="P1625" t="s">
        <v>8271</v>
      </c>
      <c r="Q1625">
        <f>ROUND(E1625/D1625*100,2)</f>
        <v>287</v>
      </c>
      <c r="R1625" s="12">
        <f>IFERROR(ROUND(IFERROR(E1625/N1625,""),2),"No pledges")</f>
        <v>58.57</v>
      </c>
      <c r="S1625" t="s">
        <v>8317</v>
      </c>
      <c r="T1625" t="s">
        <v>8318</v>
      </c>
    </row>
    <row r="1626" spans="1:20" ht="15" customHeight="1">
      <c r="A1626">
        <v>1624</v>
      </c>
      <c r="B1626" s="2" t="s">
        <v>1625</v>
      </c>
      <c r="C1626" s="2" t="s">
        <v>5734</v>
      </c>
      <c r="D1626">
        <v>1300</v>
      </c>
      <c r="E1626">
        <v>1367</v>
      </c>
      <c r="F1626" t="s">
        <v>8219</v>
      </c>
      <c r="G1626" t="s">
        <v>8225</v>
      </c>
      <c r="H1626" t="s">
        <v>8247</v>
      </c>
      <c r="I1626">
        <v>1394220030</v>
      </c>
      <c r="J1626" s="7">
        <f t="shared" si="126"/>
        <v>41705.805902777778</v>
      </c>
      <c r="K1626">
        <v>1392232830</v>
      </c>
      <c r="L1626" s="7">
        <f t="shared" si="127"/>
        <v>41682.805902777778</v>
      </c>
      <c r="M1626" t="b">
        <v>0</v>
      </c>
      <c r="N1626">
        <v>49</v>
      </c>
      <c r="O1626" t="b">
        <v>1</v>
      </c>
      <c r="P1626" t="s">
        <v>8266</v>
      </c>
      <c r="Q1626">
        <f>ROUND(E1626/D1626*100,2)</f>
        <v>105.15</v>
      </c>
      <c r="R1626" s="12">
        <f>IFERROR(ROUND(IFERROR(E1626/N1626,""),2),"No pledges")</f>
        <v>27.9</v>
      </c>
      <c r="S1626" t="s">
        <v>8310</v>
      </c>
      <c r="T1626" t="s">
        <v>8312</v>
      </c>
    </row>
    <row r="1627" spans="1:20" ht="15" customHeight="1">
      <c r="A1627">
        <v>1625</v>
      </c>
      <c r="B1627" s="2" t="s">
        <v>1626</v>
      </c>
      <c r="C1627" s="2" t="s">
        <v>5735</v>
      </c>
      <c r="D1627">
        <v>1500</v>
      </c>
      <c r="E1627">
        <v>1776</v>
      </c>
      <c r="F1627" t="s">
        <v>8219</v>
      </c>
      <c r="G1627" t="s">
        <v>8224</v>
      </c>
      <c r="H1627" t="s">
        <v>8246</v>
      </c>
      <c r="I1627">
        <v>1391718671</v>
      </c>
      <c r="J1627" s="7">
        <f t="shared" si="126"/>
        <v>41676.854988425926</v>
      </c>
      <c r="K1627">
        <v>1390509071</v>
      </c>
      <c r="L1627" s="7">
        <f t="shared" si="127"/>
        <v>41662.854988425926</v>
      </c>
      <c r="M1627" t="b">
        <v>0</v>
      </c>
      <c r="N1627">
        <v>49</v>
      </c>
      <c r="O1627" t="b">
        <v>1</v>
      </c>
      <c r="P1627" t="s">
        <v>8292</v>
      </c>
      <c r="Q1627">
        <f>ROUND(E1627/D1627*100,2)</f>
        <v>118.4</v>
      </c>
      <c r="R1627" s="12">
        <f>IFERROR(ROUND(IFERROR(E1627/N1627,""),2),"No pledges")</f>
        <v>36.24</v>
      </c>
      <c r="S1627" t="s">
        <v>8325</v>
      </c>
      <c r="T1627" t="s">
        <v>8346</v>
      </c>
    </row>
    <row r="1628" spans="1:20" ht="15" customHeight="1">
      <c r="A1628">
        <v>1626</v>
      </c>
      <c r="B1628" s="2" t="s">
        <v>1627</v>
      </c>
      <c r="C1628" s="2" t="s">
        <v>5736</v>
      </c>
      <c r="D1628">
        <v>1551</v>
      </c>
      <c r="E1628">
        <v>1686</v>
      </c>
      <c r="F1628" t="s">
        <v>8219</v>
      </c>
      <c r="G1628" t="s">
        <v>8224</v>
      </c>
      <c r="H1628" t="s">
        <v>8246</v>
      </c>
      <c r="I1628">
        <v>1464904800</v>
      </c>
      <c r="J1628" s="7">
        <f t="shared" si="126"/>
        <v>42523.916666666672</v>
      </c>
      <c r="K1628">
        <v>1463852904</v>
      </c>
      <c r="L1628" s="7">
        <f t="shared" si="127"/>
        <v>42511.741944444439</v>
      </c>
      <c r="M1628" t="b">
        <v>0</v>
      </c>
      <c r="N1628">
        <v>49</v>
      </c>
      <c r="O1628" t="b">
        <v>1</v>
      </c>
      <c r="P1628" t="s">
        <v>8271</v>
      </c>
      <c r="Q1628">
        <f>ROUND(E1628/D1628*100,2)</f>
        <v>108.7</v>
      </c>
      <c r="R1628" s="12">
        <f>IFERROR(ROUND(IFERROR(E1628/N1628,""),2),"No pledges")</f>
        <v>34.409999999999997</v>
      </c>
      <c r="S1628" t="s">
        <v>8317</v>
      </c>
      <c r="T1628" t="s">
        <v>8318</v>
      </c>
    </row>
    <row r="1629" spans="1:20" ht="15" customHeight="1">
      <c r="A1629">
        <v>1627</v>
      </c>
      <c r="B1629" s="2" t="s">
        <v>1628</v>
      </c>
      <c r="C1629" s="2" t="s">
        <v>5737</v>
      </c>
      <c r="D1629">
        <v>1700</v>
      </c>
      <c r="E1629">
        <v>1920</v>
      </c>
      <c r="F1629" t="s">
        <v>8219</v>
      </c>
      <c r="G1629" t="s">
        <v>8224</v>
      </c>
      <c r="H1629" t="s">
        <v>8246</v>
      </c>
      <c r="I1629">
        <v>1338824730</v>
      </c>
      <c r="J1629" s="7">
        <f t="shared" si="126"/>
        <v>41064.656597222223</v>
      </c>
      <c r="K1629">
        <v>1336232730</v>
      </c>
      <c r="L1629" s="7">
        <f t="shared" si="127"/>
        <v>41034.656597222223</v>
      </c>
      <c r="M1629" t="b">
        <v>0</v>
      </c>
      <c r="N1629">
        <v>49</v>
      </c>
      <c r="O1629" t="b">
        <v>1</v>
      </c>
      <c r="P1629" t="s">
        <v>8292</v>
      </c>
      <c r="Q1629">
        <f>ROUND(E1629/D1629*100,2)</f>
        <v>112.94</v>
      </c>
      <c r="R1629" s="12">
        <f>IFERROR(ROUND(IFERROR(E1629/N1629,""),2),"No pledges")</f>
        <v>39.18</v>
      </c>
      <c r="S1629" t="s">
        <v>8325</v>
      </c>
      <c r="T1629" t="s">
        <v>8346</v>
      </c>
    </row>
    <row r="1630" spans="1:20" ht="15" customHeight="1">
      <c r="A1630">
        <v>1628</v>
      </c>
      <c r="B1630" s="2" t="s">
        <v>1629</v>
      </c>
      <c r="C1630" s="2" t="s">
        <v>5738</v>
      </c>
      <c r="D1630">
        <v>2000</v>
      </c>
      <c r="E1630">
        <v>2075</v>
      </c>
      <c r="F1630" t="s">
        <v>8219</v>
      </c>
      <c r="G1630" t="s">
        <v>8224</v>
      </c>
      <c r="H1630" t="s">
        <v>8246</v>
      </c>
      <c r="I1630">
        <v>1357408721</v>
      </c>
      <c r="J1630" s="7">
        <f t="shared" si="126"/>
        <v>41279.749085648145</v>
      </c>
      <c r="K1630">
        <v>1354816721</v>
      </c>
      <c r="L1630" s="7">
        <f t="shared" si="127"/>
        <v>41249.749085648145</v>
      </c>
      <c r="M1630" t="b">
        <v>0</v>
      </c>
      <c r="N1630">
        <v>49</v>
      </c>
      <c r="O1630" t="b">
        <v>1</v>
      </c>
      <c r="P1630" t="s">
        <v>8274</v>
      </c>
      <c r="Q1630">
        <f>ROUND(E1630/D1630*100,2)</f>
        <v>103.75</v>
      </c>
      <c r="R1630" s="12">
        <f>IFERROR(ROUND(IFERROR(E1630/N1630,""),2),"No pledges")</f>
        <v>42.35</v>
      </c>
      <c r="S1630" t="s">
        <v>8322</v>
      </c>
      <c r="T1630" t="s">
        <v>8323</v>
      </c>
    </row>
    <row r="1631" spans="1:20" ht="15" customHeight="1">
      <c r="A1631">
        <v>1629</v>
      </c>
      <c r="B1631" s="2" t="s">
        <v>1630</v>
      </c>
      <c r="C1631" s="2" t="s">
        <v>5739</v>
      </c>
      <c r="D1631">
        <v>2500</v>
      </c>
      <c r="E1631">
        <v>2575</v>
      </c>
      <c r="F1631" t="s">
        <v>8219</v>
      </c>
      <c r="G1631" t="s">
        <v>8224</v>
      </c>
      <c r="H1631" t="s">
        <v>8246</v>
      </c>
      <c r="I1631">
        <v>1422482400</v>
      </c>
      <c r="J1631" s="7">
        <f t="shared" si="126"/>
        <v>42032.916666666672</v>
      </c>
      <c r="K1631">
        <v>1421089938</v>
      </c>
      <c r="L1631" s="7">
        <f t="shared" si="127"/>
        <v>42016.800208333334</v>
      </c>
      <c r="M1631" t="b">
        <v>1</v>
      </c>
      <c r="N1631">
        <v>49</v>
      </c>
      <c r="O1631" t="b">
        <v>1</v>
      </c>
      <c r="P1631" t="s">
        <v>8271</v>
      </c>
      <c r="Q1631">
        <f>ROUND(E1631/D1631*100,2)</f>
        <v>103</v>
      </c>
      <c r="R1631" s="12">
        <f>IFERROR(ROUND(IFERROR(E1631/N1631,""),2),"No pledges")</f>
        <v>52.55</v>
      </c>
      <c r="S1631" t="s">
        <v>8317</v>
      </c>
      <c r="T1631" t="s">
        <v>8318</v>
      </c>
    </row>
    <row r="1632" spans="1:20" ht="15" customHeight="1">
      <c r="A1632">
        <v>1630</v>
      </c>
      <c r="B1632" s="2" t="s">
        <v>1631</v>
      </c>
      <c r="C1632" s="2" t="s">
        <v>5740</v>
      </c>
      <c r="D1632">
        <v>3000</v>
      </c>
      <c r="E1632">
        <v>3350</v>
      </c>
      <c r="F1632" t="s">
        <v>8219</v>
      </c>
      <c r="G1632" t="s">
        <v>8224</v>
      </c>
      <c r="H1632" t="s">
        <v>8246</v>
      </c>
      <c r="I1632">
        <v>1309009323</v>
      </c>
      <c r="J1632" s="7">
        <f t="shared" si="126"/>
        <v>40719.570868055554</v>
      </c>
      <c r="K1632">
        <v>1306417323</v>
      </c>
      <c r="L1632" s="7">
        <f t="shared" si="127"/>
        <v>40689.570868055554</v>
      </c>
      <c r="M1632" t="b">
        <v>0</v>
      </c>
      <c r="N1632">
        <v>49</v>
      </c>
      <c r="O1632" t="b">
        <v>1</v>
      </c>
      <c r="P1632" t="s">
        <v>8274</v>
      </c>
      <c r="Q1632">
        <f>ROUND(E1632/D1632*100,2)</f>
        <v>111.67</v>
      </c>
      <c r="R1632" s="12">
        <f>IFERROR(ROUND(IFERROR(E1632/N1632,""),2),"No pledges")</f>
        <v>68.37</v>
      </c>
      <c r="S1632" t="s">
        <v>8322</v>
      </c>
      <c r="T1632" t="s">
        <v>8323</v>
      </c>
    </row>
    <row r="1633" spans="1:20" ht="15" customHeight="1">
      <c r="A1633">
        <v>1631</v>
      </c>
      <c r="B1633" s="2" t="s">
        <v>1632</v>
      </c>
      <c r="C1633" s="2" t="s">
        <v>5741</v>
      </c>
      <c r="D1633">
        <v>3300</v>
      </c>
      <c r="E1633">
        <v>3315</v>
      </c>
      <c r="F1633" t="s">
        <v>8219</v>
      </c>
      <c r="G1633" t="s">
        <v>8224</v>
      </c>
      <c r="H1633" t="s">
        <v>8246</v>
      </c>
      <c r="I1633">
        <v>1437067476</v>
      </c>
      <c r="J1633" s="7">
        <f t="shared" si="126"/>
        <v>42201.725416666668</v>
      </c>
      <c r="K1633">
        <v>1434475476</v>
      </c>
      <c r="L1633" s="7">
        <f t="shared" si="127"/>
        <v>42171.725416666668</v>
      </c>
      <c r="M1633" t="b">
        <v>1</v>
      </c>
      <c r="N1633">
        <v>49</v>
      </c>
      <c r="O1633" t="b">
        <v>1</v>
      </c>
      <c r="P1633" t="s">
        <v>8271</v>
      </c>
      <c r="Q1633">
        <f>ROUND(E1633/D1633*100,2)</f>
        <v>100.45</v>
      </c>
      <c r="R1633" s="12">
        <f>IFERROR(ROUND(IFERROR(E1633/N1633,""),2),"No pledges")</f>
        <v>67.650000000000006</v>
      </c>
      <c r="S1633" t="s">
        <v>8317</v>
      </c>
      <c r="T1633" t="s">
        <v>8318</v>
      </c>
    </row>
    <row r="1634" spans="1:20" ht="15" customHeight="1">
      <c r="A1634">
        <v>1632</v>
      </c>
      <c r="B1634" s="2" t="s">
        <v>1633</v>
      </c>
      <c r="C1634" s="2" t="s">
        <v>5742</v>
      </c>
      <c r="D1634">
        <v>4000</v>
      </c>
      <c r="E1634">
        <v>5660</v>
      </c>
      <c r="F1634" t="s">
        <v>8219</v>
      </c>
      <c r="G1634" t="s">
        <v>8224</v>
      </c>
      <c r="H1634" t="s">
        <v>8246</v>
      </c>
      <c r="I1634">
        <v>1453569392</v>
      </c>
      <c r="J1634" s="7">
        <f t="shared" si="126"/>
        <v>42392.719814814816</v>
      </c>
      <c r="K1634">
        <v>1451409392</v>
      </c>
      <c r="L1634" s="7">
        <f t="shared" si="127"/>
        <v>42367.719814814816</v>
      </c>
      <c r="M1634" t="b">
        <v>0</v>
      </c>
      <c r="N1634">
        <v>49</v>
      </c>
      <c r="O1634" t="b">
        <v>1</v>
      </c>
      <c r="P1634" t="s">
        <v>8269</v>
      </c>
      <c r="Q1634">
        <f>ROUND(E1634/D1634*100,2)</f>
        <v>141.5</v>
      </c>
      <c r="R1634" s="12">
        <f>IFERROR(ROUND(IFERROR(E1634/N1634,""),2),"No pledges")</f>
        <v>115.51</v>
      </c>
      <c r="S1634" t="s">
        <v>8310</v>
      </c>
      <c r="T1634" t="s">
        <v>8315</v>
      </c>
    </row>
    <row r="1635" spans="1:20" ht="15" customHeight="1">
      <c r="A1635">
        <v>1633</v>
      </c>
      <c r="B1635" s="2" t="s">
        <v>1634</v>
      </c>
      <c r="C1635" s="2" t="s">
        <v>5743</v>
      </c>
      <c r="D1635">
        <v>4000</v>
      </c>
      <c r="E1635">
        <v>5922</v>
      </c>
      <c r="F1635" t="s">
        <v>8219</v>
      </c>
      <c r="G1635" t="s">
        <v>8236</v>
      </c>
      <c r="H1635" t="s">
        <v>8249</v>
      </c>
      <c r="I1635">
        <v>1463333701</v>
      </c>
      <c r="J1635" s="7">
        <f t="shared" si="126"/>
        <v>42505.73265046296</v>
      </c>
      <c r="K1635">
        <v>1460482501</v>
      </c>
      <c r="L1635" s="7">
        <f t="shared" si="127"/>
        <v>42472.73265046296</v>
      </c>
      <c r="M1635" t="b">
        <v>0</v>
      </c>
      <c r="N1635">
        <v>49</v>
      </c>
      <c r="O1635" t="b">
        <v>1</v>
      </c>
      <c r="P1635" t="s">
        <v>8295</v>
      </c>
      <c r="Q1635">
        <f>ROUND(E1635/D1635*100,2)</f>
        <v>148.05000000000001</v>
      </c>
      <c r="R1635" s="12">
        <f>IFERROR(ROUND(IFERROR(E1635/N1635,""),2),"No pledges")</f>
        <v>120.86</v>
      </c>
      <c r="S1635" t="s">
        <v>8319</v>
      </c>
      <c r="T1635" t="s">
        <v>8349</v>
      </c>
    </row>
    <row r="1636" spans="1:20" ht="15" customHeight="1">
      <c r="A1636">
        <v>1634</v>
      </c>
      <c r="B1636" s="2" t="s">
        <v>1635</v>
      </c>
      <c r="C1636" s="2" t="s">
        <v>5744</v>
      </c>
      <c r="D1636">
        <v>4000</v>
      </c>
      <c r="E1636">
        <v>4002</v>
      </c>
      <c r="F1636" t="s">
        <v>8219</v>
      </c>
      <c r="G1636" t="s">
        <v>8224</v>
      </c>
      <c r="H1636" t="s">
        <v>8246</v>
      </c>
      <c r="I1636">
        <v>1463520479</v>
      </c>
      <c r="J1636" s="7">
        <f t="shared" si="126"/>
        <v>42507.894432870366</v>
      </c>
      <c r="K1636">
        <v>1458336479</v>
      </c>
      <c r="L1636" s="7">
        <f t="shared" si="127"/>
        <v>42447.894432870366</v>
      </c>
      <c r="M1636" t="b">
        <v>0</v>
      </c>
      <c r="N1636">
        <v>49</v>
      </c>
      <c r="O1636" t="b">
        <v>1</v>
      </c>
      <c r="P1636" t="s">
        <v>8271</v>
      </c>
      <c r="Q1636">
        <f>ROUND(E1636/D1636*100,2)</f>
        <v>100.05</v>
      </c>
      <c r="R1636" s="12">
        <f>IFERROR(ROUND(IFERROR(E1636/N1636,""),2),"No pledges")</f>
        <v>81.67</v>
      </c>
      <c r="S1636" t="s">
        <v>8317</v>
      </c>
      <c r="T1636" t="s">
        <v>8318</v>
      </c>
    </row>
    <row r="1637" spans="1:20" ht="15" customHeight="1">
      <c r="A1637">
        <v>1635</v>
      </c>
      <c r="B1637" s="2" t="s">
        <v>1636</v>
      </c>
      <c r="C1637" s="2" t="s">
        <v>5745</v>
      </c>
      <c r="D1637">
        <v>1500</v>
      </c>
      <c r="E1637">
        <v>1686</v>
      </c>
      <c r="F1637" t="s">
        <v>8219</v>
      </c>
      <c r="G1637" t="s">
        <v>8224</v>
      </c>
      <c r="H1637" t="s">
        <v>8246</v>
      </c>
      <c r="I1637">
        <v>1418953984</v>
      </c>
      <c r="J1637" s="7">
        <f t="shared" si="126"/>
        <v>41992.078518518523</v>
      </c>
      <c r="K1637">
        <v>1413766384</v>
      </c>
      <c r="L1637" s="7">
        <f t="shared" si="127"/>
        <v>41932.036851851852</v>
      </c>
      <c r="M1637" t="b">
        <v>0</v>
      </c>
      <c r="N1637">
        <v>48</v>
      </c>
      <c r="O1637" t="b">
        <v>1</v>
      </c>
      <c r="P1637" t="s">
        <v>8273</v>
      </c>
      <c r="Q1637">
        <f>ROUND(E1637/D1637*100,2)</f>
        <v>112.4</v>
      </c>
      <c r="R1637" s="12">
        <f>IFERROR(ROUND(IFERROR(E1637/N1637,""),2),"No pledges")</f>
        <v>35.130000000000003</v>
      </c>
      <c r="S1637" t="s">
        <v>8319</v>
      </c>
      <c r="T1637" t="s">
        <v>8321</v>
      </c>
    </row>
    <row r="1638" spans="1:20" ht="15" customHeight="1">
      <c r="A1638">
        <v>1636</v>
      </c>
      <c r="B1638" s="2" t="s">
        <v>1637</v>
      </c>
      <c r="C1638" s="2" t="s">
        <v>5746</v>
      </c>
      <c r="D1638">
        <v>1500</v>
      </c>
      <c r="E1638">
        <v>2143</v>
      </c>
      <c r="F1638" t="s">
        <v>8219</v>
      </c>
      <c r="G1638" t="s">
        <v>8224</v>
      </c>
      <c r="H1638" t="s">
        <v>8246</v>
      </c>
      <c r="I1638">
        <v>1333648820</v>
      </c>
      <c r="J1638" s="7">
        <f t="shared" si="126"/>
        <v>41004.750231481477</v>
      </c>
      <c r="K1638">
        <v>1331060420</v>
      </c>
      <c r="L1638" s="7">
        <f t="shared" si="127"/>
        <v>40974.791898148149</v>
      </c>
      <c r="M1638" t="b">
        <v>0</v>
      </c>
      <c r="N1638">
        <v>48</v>
      </c>
      <c r="O1638" t="b">
        <v>1</v>
      </c>
      <c r="P1638" t="s">
        <v>8292</v>
      </c>
      <c r="Q1638">
        <f>ROUND(E1638/D1638*100,2)</f>
        <v>142.87</v>
      </c>
      <c r="R1638" s="12">
        <f>IFERROR(ROUND(IFERROR(E1638/N1638,""),2),"No pledges")</f>
        <v>44.65</v>
      </c>
      <c r="S1638" t="s">
        <v>8325</v>
      </c>
      <c r="T1638" t="s">
        <v>8346</v>
      </c>
    </row>
    <row r="1639" spans="1:20" ht="15" customHeight="1">
      <c r="A1639">
        <v>1637</v>
      </c>
      <c r="B1639" s="2" t="s">
        <v>1638</v>
      </c>
      <c r="C1639" s="2" t="s">
        <v>5747</v>
      </c>
      <c r="D1639">
        <v>2450</v>
      </c>
      <c r="E1639">
        <v>2596</v>
      </c>
      <c r="F1639" t="s">
        <v>8219</v>
      </c>
      <c r="G1639" t="s">
        <v>8225</v>
      </c>
      <c r="H1639" t="s">
        <v>8247</v>
      </c>
      <c r="I1639">
        <v>1472122316</v>
      </c>
      <c r="J1639" s="7">
        <f t="shared" si="126"/>
        <v>42607.452731481477</v>
      </c>
      <c r="K1639">
        <v>1469443916</v>
      </c>
      <c r="L1639" s="7">
        <f t="shared" si="127"/>
        <v>42576.452731481477</v>
      </c>
      <c r="M1639" t="b">
        <v>0</v>
      </c>
      <c r="N1639">
        <v>48</v>
      </c>
      <c r="O1639" t="b">
        <v>1</v>
      </c>
      <c r="P1639" t="s">
        <v>8269</v>
      </c>
      <c r="Q1639">
        <f>ROUND(E1639/D1639*100,2)</f>
        <v>105.96</v>
      </c>
      <c r="R1639" s="12">
        <f>IFERROR(ROUND(IFERROR(E1639/N1639,""),2),"No pledges")</f>
        <v>54.08</v>
      </c>
      <c r="S1639" t="s">
        <v>8310</v>
      </c>
      <c r="T1639" t="s">
        <v>8315</v>
      </c>
    </row>
    <row r="1640" spans="1:20" ht="15" customHeight="1">
      <c r="A1640">
        <v>1638</v>
      </c>
      <c r="B1640" s="2" t="s">
        <v>1639</v>
      </c>
      <c r="C1640" s="2" t="s">
        <v>5748</v>
      </c>
      <c r="D1640">
        <v>3000</v>
      </c>
      <c r="E1640">
        <v>4642</v>
      </c>
      <c r="F1640" t="s">
        <v>8219</v>
      </c>
      <c r="G1640" t="s">
        <v>8224</v>
      </c>
      <c r="H1640" t="s">
        <v>8246</v>
      </c>
      <c r="I1640">
        <v>1362337878</v>
      </c>
      <c r="J1640" s="7">
        <f t="shared" si="126"/>
        <v>41336.799513888887</v>
      </c>
      <c r="K1640">
        <v>1360177878</v>
      </c>
      <c r="L1640" s="7">
        <f t="shared" si="127"/>
        <v>41311.799513888887</v>
      </c>
      <c r="M1640" t="b">
        <v>0</v>
      </c>
      <c r="N1640">
        <v>48</v>
      </c>
      <c r="O1640" t="b">
        <v>1</v>
      </c>
      <c r="P1640" t="s">
        <v>8266</v>
      </c>
      <c r="Q1640">
        <f>ROUND(E1640/D1640*100,2)</f>
        <v>154.72999999999999</v>
      </c>
      <c r="R1640" s="12">
        <f>IFERROR(ROUND(IFERROR(E1640/N1640,""),2),"No pledges")</f>
        <v>96.71</v>
      </c>
      <c r="S1640" t="s">
        <v>8310</v>
      </c>
      <c r="T1640" t="s">
        <v>8312</v>
      </c>
    </row>
    <row r="1641" spans="1:20" ht="15" customHeight="1">
      <c r="A1641">
        <v>1639</v>
      </c>
      <c r="B1641" s="2" t="s">
        <v>1640</v>
      </c>
      <c r="C1641" s="2" t="s">
        <v>5749</v>
      </c>
      <c r="D1641">
        <v>3000</v>
      </c>
      <c r="E1641">
        <v>3025.66</v>
      </c>
      <c r="F1641" t="s">
        <v>8219</v>
      </c>
      <c r="G1641" t="s">
        <v>8224</v>
      </c>
      <c r="H1641" t="s">
        <v>8246</v>
      </c>
      <c r="I1641">
        <v>1336528804</v>
      </c>
      <c r="J1641" s="7">
        <f t="shared" si="126"/>
        <v>41038.083379629628</v>
      </c>
      <c r="K1641">
        <v>1331348404</v>
      </c>
      <c r="L1641" s="7">
        <f t="shared" si="127"/>
        <v>40978.125046296293</v>
      </c>
      <c r="M1641" t="b">
        <v>0</v>
      </c>
      <c r="N1641">
        <v>48</v>
      </c>
      <c r="O1641" t="b">
        <v>1</v>
      </c>
      <c r="P1641" t="s">
        <v>8276</v>
      </c>
      <c r="Q1641">
        <f>ROUND(E1641/D1641*100,2)</f>
        <v>100.86</v>
      </c>
      <c r="R1641" s="12">
        <f>IFERROR(ROUND(IFERROR(E1641/N1641,""),2),"No pledges")</f>
        <v>63.03</v>
      </c>
      <c r="S1641" t="s">
        <v>8325</v>
      </c>
      <c r="T1641" t="s">
        <v>8326</v>
      </c>
    </row>
    <row r="1642" spans="1:20" ht="15" customHeight="1">
      <c r="A1642">
        <v>1640</v>
      </c>
      <c r="B1642" s="2" t="s">
        <v>1641</v>
      </c>
      <c r="C1642" s="2" t="s">
        <v>5750</v>
      </c>
      <c r="D1642">
        <v>4000</v>
      </c>
      <c r="E1642">
        <v>4090</v>
      </c>
      <c r="F1642" t="s">
        <v>8219</v>
      </c>
      <c r="G1642" t="s">
        <v>8224</v>
      </c>
      <c r="H1642" t="s">
        <v>8246</v>
      </c>
      <c r="I1642">
        <v>1426044383</v>
      </c>
      <c r="J1642" s="7">
        <f t="shared" si="126"/>
        <v>42074.143321759257</v>
      </c>
      <c r="K1642">
        <v>1423455983</v>
      </c>
      <c r="L1642" s="7">
        <f t="shared" si="127"/>
        <v>42044.184988425928</v>
      </c>
      <c r="M1642" t="b">
        <v>0</v>
      </c>
      <c r="N1642">
        <v>48</v>
      </c>
      <c r="O1642" t="b">
        <v>1</v>
      </c>
      <c r="P1642" t="s">
        <v>8271</v>
      </c>
      <c r="Q1642">
        <f>ROUND(E1642/D1642*100,2)</f>
        <v>102.25</v>
      </c>
      <c r="R1642" s="12">
        <f>IFERROR(ROUND(IFERROR(E1642/N1642,""),2),"No pledges")</f>
        <v>85.21</v>
      </c>
      <c r="S1642" t="s">
        <v>8317</v>
      </c>
      <c r="T1642" t="s">
        <v>8318</v>
      </c>
    </row>
    <row r="1643" spans="1:20" ht="15" customHeight="1">
      <c r="A1643">
        <v>1641</v>
      </c>
      <c r="B1643" s="2" t="s">
        <v>1642</v>
      </c>
      <c r="C1643" s="2" t="s">
        <v>5751</v>
      </c>
      <c r="D1643">
        <v>4000</v>
      </c>
      <c r="E1643">
        <v>4073</v>
      </c>
      <c r="F1643" t="s">
        <v>8219</v>
      </c>
      <c r="G1643" t="s">
        <v>8225</v>
      </c>
      <c r="H1643" t="s">
        <v>8247</v>
      </c>
      <c r="I1643">
        <v>1408204857</v>
      </c>
      <c r="J1643" s="7">
        <f t="shared" si="126"/>
        <v>41867.667326388888</v>
      </c>
      <c r="K1643">
        <v>1406390457</v>
      </c>
      <c r="L1643" s="7">
        <f t="shared" si="127"/>
        <v>41846.667326388888</v>
      </c>
      <c r="M1643" t="b">
        <v>0</v>
      </c>
      <c r="N1643">
        <v>48</v>
      </c>
      <c r="O1643" t="b">
        <v>1</v>
      </c>
      <c r="P1643" t="s">
        <v>8271</v>
      </c>
      <c r="Q1643">
        <f>ROUND(E1643/D1643*100,2)</f>
        <v>101.83</v>
      </c>
      <c r="R1643" s="12">
        <f>IFERROR(ROUND(IFERROR(E1643/N1643,""),2),"No pledges")</f>
        <v>84.85</v>
      </c>
      <c r="S1643" t="s">
        <v>8317</v>
      </c>
      <c r="T1643" t="s">
        <v>8318</v>
      </c>
    </row>
    <row r="1644" spans="1:20" ht="15" customHeight="1">
      <c r="A1644">
        <v>1642</v>
      </c>
      <c r="B1644" s="2" t="s">
        <v>1643</v>
      </c>
      <c r="C1644" s="2" t="s">
        <v>5752</v>
      </c>
      <c r="D1644">
        <v>1000</v>
      </c>
      <c r="E1644">
        <v>2195</v>
      </c>
      <c r="F1644" t="s">
        <v>8219</v>
      </c>
      <c r="G1644" t="s">
        <v>8224</v>
      </c>
      <c r="H1644" t="s">
        <v>8246</v>
      </c>
      <c r="I1644">
        <v>1298680630</v>
      </c>
      <c r="J1644" s="7">
        <f t="shared" si="126"/>
        <v>40600.025810185187</v>
      </c>
      <c r="K1644">
        <v>1296088630</v>
      </c>
      <c r="L1644" s="7">
        <f t="shared" si="127"/>
        <v>40570.025810185187</v>
      </c>
      <c r="M1644" t="b">
        <v>0</v>
      </c>
      <c r="N1644">
        <v>47</v>
      </c>
      <c r="O1644" t="b">
        <v>1</v>
      </c>
      <c r="P1644" t="s">
        <v>8266</v>
      </c>
      <c r="Q1644">
        <f>ROUND(E1644/D1644*100,2)</f>
        <v>219.5</v>
      </c>
      <c r="R1644" s="12">
        <f>IFERROR(ROUND(IFERROR(E1644/N1644,""),2),"No pledges")</f>
        <v>46.7</v>
      </c>
      <c r="S1644" t="s">
        <v>8310</v>
      </c>
      <c r="T1644" t="s">
        <v>8312</v>
      </c>
    </row>
    <row r="1645" spans="1:20" ht="15" customHeight="1">
      <c r="A1645">
        <v>1643</v>
      </c>
      <c r="B1645" s="2" t="s">
        <v>1644</v>
      </c>
      <c r="C1645" s="2" t="s">
        <v>5753</v>
      </c>
      <c r="D1645">
        <v>1100</v>
      </c>
      <c r="E1645">
        <v>1342.01</v>
      </c>
      <c r="F1645" t="s">
        <v>8219</v>
      </c>
      <c r="G1645" t="s">
        <v>8225</v>
      </c>
      <c r="H1645" t="s">
        <v>8247</v>
      </c>
      <c r="I1645">
        <v>1394460000</v>
      </c>
      <c r="J1645" s="7">
        <f t="shared" si="126"/>
        <v>41708.583333333336</v>
      </c>
      <c r="K1645">
        <v>1393233855</v>
      </c>
      <c r="L1645" s="7">
        <f t="shared" si="127"/>
        <v>41694.391840277778</v>
      </c>
      <c r="M1645" t="b">
        <v>0</v>
      </c>
      <c r="N1645">
        <v>47</v>
      </c>
      <c r="O1645" t="b">
        <v>1</v>
      </c>
      <c r="P1645" t="s">
        <v>8277</v>
      </c>
      <c r="Q1645">
        <f>ROUND(E1645/D1645*100,2)</f>
        <v>122</v>
      </c>
      <c r="R1645" s="12">
        <f>IFERROR(ROUND(IFERROR(E1645/N1645,""),2),"No pledges")</f>
        <v>28.55</v>
      </c>
      <c r="S1645" t="s">
        <v>8325</v>
      </c>
      <c r="T1645" t="s">
        <v>8327</v>
      </c>
    </row>
    <row r="1646" spans="1:20" ht="15" customHeight="1">
      <c r="A1646">
        <v>1644</v>
      </c>
      <c r="B1646" s="2" t="s">
        <v>1645</v>
      </c>
      <c r="C1646" s="2" t="s">
        <v>5754</v>
      </c>
      <c r="D1646">
        <v>1200</v>
      </c>
      <c r="E1646">
        <v>1364</v>
      </c>
      <c r="F1646" t="s">
        <v>8219</v>
      </c>
      <c r="G1646" t="s">
        <v>8224</v>
      </c>
      <c r="H1646" t="s">
        <v>8246</v>
      </c>
      <c r="I1646">
        <v>1297160329</v>
      </c>
      <c r="J1646" s="7">
        <f t="shared" si="126"/>
        <v>40582.429733796293</v>
      </c>
      <c r="K1646">
        <v>1295000329</v>
      </c>
      <c r="L1646" s="7">
        <f t="shared" si="127"/>
        <v>40557.429733796293</v>
      </c>
      <c r="M1646" t="b">
        <v>0</v>
      </c>
      <c r="N1646">
        <v>47</v>
      </c>
      <c r="O1646" t="b">
        <v>1</v>
      </c>
      <c r="P1646" t="s">
        <v>8279</v>
      </c>
      <c r="Q1646">
        <f>ROUND(E1646/D1646*100,2)</f>
        <v>113.67</v>
      </c>
      <c r="R1646" s="12">
        <f>IFERROR(ROUND(IFERROR(E1646/N1646,""),2),"No pledges")</f>
        <v>29.02</v>
      </c>
      <c r="S1646" t="s">
        <v>8325</v>
      </c>
      <c r="T1646" t="s">
        <v>8329</v>
      </c>
    </row>
    <row r="1647" spans="1:20" ht="15" customHeight="1">
      <c r="A1647">
        <v>1645</v>
      </c>
      <c r="B1647" s="2" t="s">
        <v>1646</v>
      </c>
      <c r="C1647" s="2" t="s">
        <v>5755</v>
      </c>
      <c r="D1647">
        <v>1450</v>
      </c>
      <c r="E1647">
        <v>1500</v>
      </c>
      <c r="F1647" t="s">
        <v>8219</v>
      </c>
      <c r="G1647" t="s">
        <v>8224</v>
      </c>
      <c r="H1647" t="s">
        <v>8246</v>
      </c>
      <c r="I1647">
        <v>1469329217</v>
      </c>
      <c r="J1647" s="7">
        <f t="shared" si="126"/>
        <v>42575.125196759262</v>
      </c>
      <c r="K1647">
        <v>1466737217</v>
      </c>
      <c r="L1647" s="7">
        <f t="shared" si="127"/>
        <v>42545.125196759262</v>
      </c>
      <c r="M1647" t="b">
        <v>0</v>
      </c>
      <c r="N1647">
        <v>47</v>
      </c>
      <c r="O1647" t="b">
        <v>1</v>
      </c>
      <c r="P1647" t="s">
        <v>8277</v>
      </c>
      <c r="Q1647">
        <f>ROUND(E1647/D1647*100,2)</f>
        <v>103.45</v>
      </c>
      <c r="R1647" s="12">
        <f>IFERROR(ROUND(IFERROR(E1647/N1647,""),2),"No pledges")</f>
        <v>31.91</v>
      </c>
      <c r="S1647" t="s">
        <v>8325</v>
      </c>
      <c r="T1647" t="s">
        <v>8327</v>
      </c>
    </row>
    <row r="1648" spans="1:20" ht="15" customHeight="1">
      <c r="A1648">
        <v>1646</v>
      </c>
      <c r="B1648" s="2" t="s">
        <v>1647</v>
      </c>
      <c r="C1648" s="2" t="s">
        <v>5756</v>
      </c>
      <c r="D1648">
        <v>1500</v>
      </c>
      <c r="E1648">
        <v>3700</v>
      </c>
      <c r="F1648" t="s">
        <v>8219</v>
      </c>
      <c r="G1648" t="s">
        <v>8224</v>
      </c>
      <c r="H1648" t="s">
        <v>8246</v>
      </c>
      <c r="I1648">
        <v>1370011370</v>
      </c>
      <c r="J1648" s="7">
        <f t="shared" si="126"/>
        <v>41425.613078703704</v>
      </c>
      <c r="K1648">
        <v>1364827370</v>
      </c>
      <c r="L1648" s="7">
        <f t="shared" si="127"/>
        <v>41365.613078703704</v>
      </c>
      <c r="M1648" t="b">
        <v>0</v>
      </c>
      <c r="N1648">
        <v>47</v>
      </c>
      <c r="O1648" t="b">
        <v>1</v>
      </c>
      <c r="P1648" t="s">
        <v>8266</v>
      </c>
      <c r="Q1648">
        <f>ROUND(E1648/D1648*100,2)</f>
        <v>246.67</v>
      </c>
      <c r="R1648" s="12">
        <f>IFERROR(ROUND(IFERROR(E1648/N1648,""),2),"No pledges")</f>
        <v>78.72</v>
      </c>
      <c r="S1648" t="s">
        <v>8310</v>
      </c>
      <c r="T1648" t="s">
        <v>8312</v>
      </c>
    </row>
    <row r="1649" spans="1:20" ht="15" customHeight="1">
      <c r="A1649">
        <v>1647</v>
      </c>
      <c r="B1649" s="2" t="s">
        <v>1648</v>
      </c>
      <c r="C1649" s="2" t="s">
        <v>5757</v>
      </c>
      <c r="D1649">
        <v>1500</v>
      </c>
      <c r="E1649">
        <v>1807.74</v>
      </c>
      <c r="F1649" t="s">
        <v>8219</v>
      </c>
      <c r="G1649" t="s">
        <v>8224</v>
      </c>
      <c r="H1649" t="s">
        <v>8246</v>
      </c>
      <c r="I1649">
        <v>1330644639</v>
      </c>
      <c r="J1649" s="7">
        <f t="shared" si="126"/>
        <v>40969.979618055557</v>
      </c>
      <c r="K1649">
        <v>1328052639</v>
      </c>
      <c r="L1649" s="7">
        <f t="shared" si="127"/>
        <v>40939.979618055557</v>
      </c>
      <c r="M1649" t="b">
        <v>1</v>
      </c>
      <c r="N1649">
        <v>47</v>
      </c>
      <c r="O1649" t="b">
        <v>1</v>
      </c>
      <c r="P1649" t="s">
        <v>8288</v>
      </c>
      <c r="Q1649">
        <f>ROUND(E1649/D1649*100,2)</f>
        <v>120.52</v>
      </c>
      <c r="R1649" s="12">
        <f>IFERROR(ROUND(IFERROR(E1649/N1649,""),2),"No pledges")</f>
        <v>38.46</v>
      </c>
      <c r="S1649" t="s">
        <v>8322</v>
      </c>
      <c r="T1649" t="s">
        <v>8342</v>
      </c>
    </row>
    <row r="1650" spans="1:20" ht="15" customHeight="1">
      <c r="A1650">
        <v>1648</v>
      </c>
      <c r="B1650" s="2" t="s">
        <v>1649</v>
      </c>
      <c r="C1650" s="2" t="s">
        <v>5758</v>
      </c>
      <c r="D1650">
        <v>1500</v>
      </c>
      <c r="E1650">
        <v>2161</v>
      </c>
      <c r="F1650" t="s">
        <v>8219</v>
      </c>
      <c r="G1650" t="s">
        <v>8225</v>
      </c>
      <c r="H1650" t="s">
        <v>8247</v>
      </c>
      <c r="I1650">
        <v>1448229600</v>
      </c>
      <c r="J1650" s="7">
        <f t="shared" si="126"/>
        <v>42330.916666666672</v>
      </c>
      <c r="K1650">
        <v>1446401372</v>
      </c>
      <c r="L1650" s="7">
        <f t="shared" si="127"/>
        <v>42309.756620370375</v>
      </c>
      <c r="M1650" t="b">
        <v>0</v>
      </c>
      <c r="N1650">
        <v>47</v>
      </c>
      <c r="O1650" t="b">
        <v>1</v>
      </c>
      <c r="P1650" t="s">
        <v>8271</v>
      </c>
      <c r="Q1650">
        <f>ROUND(E1650/D1650*100,2)</f>
        <v>144.07</v>
      </c>
      <c r="R1650" s="12">
        <f>IFERROR(ROUND(IFERROR(E1650/N1650,""),2),"No pledges")</f>
        <v>45.98</v>
      </c>
      <c r="S1650" t="s">
        <v>8317</v>
      </c>
      <c r="T1650" t="s">
        <v>8318</v>
      </c>
    </row>
    <row r="1651" spans="1:20" ht="15" customHeight="1">
      <c r="A1651">
        <v>1649</v>
      </c>
      <c r="B1651" s="2" t="s">
        <v>1650</v>
      </c>
      <c r="C1651" s="2" t="s">
        <v>5759</v>
      </c>
      <c r="D1651">
        <v>2000</v>
      </c>
      <c r="E1651">
        <v>2000</v>
      </c>
      <c r="F1651" t="s">
        <v>8219</v>
      </c>
      <c r="G1651" t="s">
        <v>8224</v>
      </c>
      <c r="H1651" t="s">
        <v>8246</v>
      </c>
      <c r="I1651">
        <v>1352573869</v>
      </c>
      <c r="J1651" s="7">
        <f t="shared" si="126"/>
        <v>41223.790150462963</v>
      </c>
      <c r="K1651">
        <v>1349978269</v>
      </c>
      <c r="L1651" s="7">
        <f t="shared" si="127"/>
        <v>41193.748483796298</v>
      </c>
      <c r="M1651" t="b">
        <v>0</v>
      </c>
      <c r="N1651">
        <v>47</v>
      </c>
      <c r="O1651" t="b">
        <v>1</v>
      </c>
      <c r="P1651" t="s">
        <v>8279</v>
      </c>
      <c r="Q1651">
        <f>ROUND(E1651/D1651*100,2)</f>
        <v>100</v>
      </c>
      <c r="R1651" s="12">
        <f>IFERROR(ROUND(IFERROR(E1651/N1651,""),2),"No pledges")</f>
        <v>42.55</v>
      </c>
      <c r="S1651" t="s">
        <v>8325</v>
      </c>
      <c r="T1651" t="s">
        <v>8329</v>
      </c>
    </row>
    <row r="1652" spans="1:20" ht="15" customHeight="1">
      <c r="A1652">
        <v>1650</v>
      </c>
      <c r="B1652" s="2" t="s">
        <v>1651</v>
      </c>
      <c r="C1652" s="2" t="s">
        <v>5760</v>
      </c>
      <c r="D1652">
        <v>3000</v>
      </c>
      <c r="E1652">
        <v>3030</v>
      </c>
      <c r="F1652" t="s">
        <v>8219</v>
      </c>
      <c r="G1652" t="s">
        <v>8224</v>
      </c>
      <c r="H1652" t="s">
        <v>8246</v>
      </c>
      <c r="I1652">
        <v>1426864032</v>
      </c>
      <c r="J1652" s="7">
        <f t="shared" si="126"/>
        <v>42083.630000000005</v>
      </c>
      <c r="K1652">
        <v>1424275632</v>
      </c>
      <c r="L1652" s="7">
        <f t="shared" si="127"/>
        <v>42053.671666666662</v>
      </c>
      <c r="M1652" t="b">
        <v>0</v>
      </c>
      <c r="N1652">
        <v>47</v>
      </c>
      <c r="O1652" t="b">
        <v>1</v>
      </c>
      <c r="P1652" t="s">
        <v>8271</v>
      </c>
      <c r="Q1652">
        <f>ROUND(E1652/D1652*100,2)</f>
        <v>101</v>
      </c>
      <c r="R1652" s="12">
        <f>IFERROR(ROUND(IFERROR(E1652/N1652,""),2),"No pledges")</f>
        <v>64.47</v>
      </c>
      <c r="S1652" t="s">
        <v>8317</v>
      </c>
      <c r="T1652" t="s">
        <v>8318</v>
      </c>
    </row>
    <row r="1653" spans="1:20" ht="15" customHeight="1">
      <c r="A1653">
        <v>1651</v>
      </c>
      <c r="B1653" s="2" t="s">
        <v>1652</v>
      </c>
      <c r="C1653" s="2" t="s">
        <v>5761</v>
      </c>
      <c r="D1653">
        <v>3500</v>
      </c>
      <c r="E1653">
        <v>4040</v>
      </c>
      <c r="F1653" t="s">
        <v>8219</v>
      </c>
      <c r="G1653" t="s">
        <v>8224</v>
      </c>
      <c r="H1653" t="s">
        <v>8246</v>
      </c>
      <c r="I1653">
        <v>1366693272</v>
      </c>
      <c r="J1653" s="7">
        <f t="shared" si="126"/>
        <v>41387.209166666667</v>
      </c>
      <c r="K1653">
        <v>1364101272</v>
      </c>
      <c r="L1653" s="7">
        <f t="shared" si="127"/>
        <v>41357.209166666667</v>
      </c>
      <c r="M1653" t="b">
        <v>0</v>
      </c>
      <c r="N1653">
        <v>47</v>
      </c>
      <c r="O1653" t="b">
        <v>1</v>
      </c>
      <c r="P1653" t="s">
        <v>8266</v>
      </c>
      <c r="Q1653">
        <f>ROUND(E1653/D1653*100,2)</f>
        <v>115.43</v>
      </c>
      <c r="R1653" s="12">
        <f>IFERROR(ROUND(IFERROR(E1653/N1653,""),2),"No pledges")</f>
        <v>85.96</v>
      </c>
      <c r="S1653" t="s">
        <v>8310</v>
      </c>
      <c r="T1653" t="s">
        <v>8312</v>
      </c>
    </row>
    <row r="1654" spans="1:20" ht="15" customHeight="1">
      <c r="A1654">
        <v>1652</v>
      </c>
      <c r="B1654" s="2" t="s">
        <v>1653</v>
      </c>
      <c r="C1654" s="2" t="s">
        <v>5762</v>
      </c>
      <c r="D1654">
        <v>3500</v>
      </c>
      <c r="E1654">
        <v>3710</v>
      </c>
      <c r="F1654" t="s">
        <v>8219</v>
      </c>
      <c r="G1654" t="s">
        <v>8224</v>
      </c>
      <c r="H1654" t="s">
        <v>8246</v>
      </c>
      <c r="I1654">
        <v>1471406340</v>
      </c>
      <c r="J1654" s="7">
        <f t="shared" si="126"/>
        <v>42599.165972222225</v>
      </c>
      <c r="K1654">
        <v>1470227660</v>
      </c>
      <c r="L1654" s="7">
        <f t="shared" si="127"/>
        <v>42585.523842592593</v>
      </c>
      <c r="M1654" t="b">
        <v>0</v>
      </c>
      <c r="N1654">
        <v>47</v>
      </c>
      <c r="O1654" t="b">
        <v>1</v>
      </c>
      <c r="P1654" t="s">
        <v>8271</v>
      </c>
      <c r="Q1654">
        <f>ROUND(E1654/D1654*100,2)</f>
        <v>106</v>
      </c>
      <c r="R1654" s="12">
        <f>IFERROR(ROUND(IFERROR(E1654/N1654,""),2),"No pledges")</f>
        <v>78.94</v>
      </c>
      <c r="S1654" t="s">
        <v>8317</v>
      </c>
      <c r="T1654" t="s">
        <v>8318</v>
      </c>
    </row>
    <row r="1655" spans="1:20" ht="15" customHeight="1">
      <c r="A1655">
        <v>1653</v>
      </c>
      <c r="B1655" s="2" t="s">
        <v>1654</v>
      </c>
      <c r="C1655" s="2" t="s">
        <v>5763</v>
      </c>
      <c r="D1655">
        <v>3999</v>
      </c>
      <c r="E1655">
        <v>4390</v>
      </c>
      <c r="F1655" t="s">
        <v>8219</v>
      </c>
      <c r="G1655" t="s">
        <v>8224</v>
      </c>
      <c r="H1655" t="s">
        <v>8246</v>
      </c>
      <c r="I1655">
        <v>1469770500</v>
      </c>
      <c r="J1655" s="7">
        <f t="shared" si="126"/>
        <v>42580.232638888891</v>
      </c>
      <c r="K1655">
        <v>1468362207</v>
      </c>
      <c r="L1655" s="7">
        <f t="shared" si="127"/>
        <v>42563.932951388888</v>
      </c>
      <c r="M1655" t="b">
        <v>0</v>
      </c>
      <c r="N1655">
        <v>47</v>
      </c>
      <c r="O1655" t="b">
        <v>1</v>
      </c>
      <c r="P1655" t="s">
        <v>8265</v>
      </c>
      <c r="Q1655">
        <f>ROUND(E1655/D1655*100,2)</f>
        <v>109.78</v>
      </c>
      <c r="R1655" s="12">
        <f>IFERROR(ROUND(IFERROR(E1655/N1655,""),2),"No pledges")</f>
        <v>93.4</v>
      </c>
      <c r="S1655" t="s">
        <v>8310</v>
      </c>
      <c r="T1655" t="s">
        <v>8311</v>
      </c>
    </row>
    <row r="1656" spans="1:20" ht="15" customHeight="1">
      <c r="A1656">
        <v>1654</v>
      </c>
      <c r="B1656" s="2" t="s">
        <v>1655</v>
      </c>
      <c r="C1656" s="2" t="s">
        <v>5764</v>
      </c>
      <c r="D1656">
        <v>4000</v>
      </c>
      <c r="E1656">
        <v>4065</v>
      </c>
      <c r="F1656" t="s">
        <v>8219</v>
      </c>
      <c r="G1656" t="s">
        <v>8224</v>
      </c>
      <c r="H1656" t="s">
        <v>8246</v>
      </c>
      <c r="I1656">
        <v>1316851854</v>
      </c>
      <c r="J1656" s="7">
        <f t="shared" si="126"/>
        <v>40810.340902777774</v>
      </c>
      <c r="K1656">
        <v>1311667854</v>
      </c>
      <c r="L1656" s="7">
        <f t="shared" si="127"/>
        <v>40750.340902777774</v>
      </c>
      <c r="M1656" t="b">
        <v>0</v>
      </c>
      <c r="N1656">
        <v>47</v>
      </c>
      <c r="O1656" t="b">
        <v>1</v>
      </c>
      <c r="P1656" t="s">
        <v>8276</v>
      </c>
      <c r="Q1656">
        <f>ROUND(E1656/D1656*100,2)</f>
        <v>101.63</v>
      </c>
      <c r="R1656" s="12">
        <f>IFERROR(ROUND(IFERROR(E1656/N1656,""),2),"No pledges")</f>
        <v>86.49</v>
      </c>
      <c r="S1656" t="s">
        <v>8325</v>
      </c>
      <c r="T1656" t="s">
        <v>8326</v>
      </c>
    </row>
    <row r="1657" spans="1:20" ht="15" customHeight="1">
      <c r="A1657">
        <v>1655</v>
      </c>
      <c r="B1657" s="2" t="s">
        <v>1656</v>
      </c>
      <c r="C1657" s="2" t="s">
        <v>5765</v>
      </c>
      <c r="D1657">
        <v>4000</v>
      </c>
      <c r="E1657">
        <v>4243</v>
      </c>
      <c r="F1657" t="s">
        <v>8219</v>
      </c>
      <c r="G1657" t="s">
        <v>8224</v>
      </c>
      <c r="H1657" t="s">
        <v>8246</v>
      </c>
      <c r="I1657">
        <v>1434949200</v>
      </c>
      <c r="J1657" s="7">
        <f t="shared" si="126"/>
        <v>42177.208333333328</v>
      </c>
      <c r="K1657">
        <v>1431903495</v>
      </c>
      <c r="L1657" s="7">
        <f t="shared" si="127"/>
        <v>42141.95711805555</v>
      </c>
      <c r="M1657" t="b">
        <v>0</v>
      </c>
      <c r="N1657">
        <v>47</v>
      </c>
      <c r="O1657" t="b">
        <v>1</v>
      </c>
      <c r="P1657" t="s">
        <v>8276</v>
      </c>
      <c r="Q1657">
        <f>ROUND(E1657/D1657*100,2)</f>
        <v>106.08</v>
      </c>
      <c r="R1657" s="12">
        <f>IFERROR(ROUND(IFERROR(E1657/N1657,""),2),"No pledges")</f>
        <v>90.28</v>
      </c>
      <c r="S1657" t="s">
        <v>8325</v>
      </c>
      <c r="T1657" t="s">
        <v>8326</v>
      </c>
    </row>
    <row r="1658" spans="1:20" ht="15" customHeight="1">
      <c r="A1658">
        <v>1656</v>
      </c>
      <c r="B1658" s="2" t="s">
        <v>1657</v>
      </c>
      <c r="C1658" s="2" t="s">
        <v>5766</v>
      </c>
      <c r="D1658">
        <v>1200</v>
      </c>
      <c r="E1658">
        <v>1245</v>
      </c>
      <c r="F1658" t="s">
        <v>8219</v>
      </c>
      <c r="G1658" t="s">
        <v>8225</v>
      </c>
      <c r="H1658" t="s">
        <v>8247</v>
      </c>
      <c r="I1658">
        <v>1424556325</v>
      </c>
      <c r="J1658" s="7">
        <f t="shared" si="126"/>
        <v>42056.920428240745</v>
      </c>
      <c r="K1658">
        <v>1421964325</v>
      </c>
      <c r="L1658" s="7">
        <f t="shared" si="127"/>
        <v>42026.920428240745</v>
      </c>
      <c r="M1658" t="b">
        <v>0</v>
      </c>
      <c r="N1658">
        <v>46</v>
      </c>
      <c r="O1658" t="b">
        <v>1</v>
      </c>
      <c r="P1658" t="s">
        <v>8271</v>
      </c>
      <c r="Q1658">
        <f>ROUND(E1658/D1658*100,2)</f>
        <v>103.75</v>
      </c>
      <c r="R1658" s="12">
        <f>IFERROR(ROUND(IFERROR(E1658/N1658,""),2),"No pledges")</f>
        <v>27.07</v>
      </c>
      <c r="S1658" t="s">
        <v>8317</v>
      </c>
      <c r="T1658" t="s">
        <v>8318</v>
      </c>
    </row>
    <row r="1659" spans="1:20" ht="15" customHeight="1">
      <c r="A1659">
        <v>1657</v>
      </c>
      <c r="B1659" s="2" t="s">
        <v>1658</v>
      </c>
      <c r="C1659" s="2" t="s">
        <v>5767</v>
      </c>
      <c r="D1659">
        <v>2000</v>
      </c>
      <c r="E1659">
        <v>2145.0100000000002</v>
      </c>
      <c r="F1659" t="s">
        <v>8219</v>
      </c>
      <c r="G1659" t="s">
        <v>8224</v>
      </c>
      <c r="H1659" t="s">
        <v>8246</v>
      </c>
      <c r="I1659">
        <v>1334767476</v>
      </c>
      <c r="J1659" s="7">
        <f t="shared" si="126"/>
        <v>41017.697638888887</v>
      </c>
      <c r="K1659">
        <v>1332175476</v>
      </c>
      <c r="L1659" s="7">
        <f t="shared" si="127"/>
        <v>40987.697638888887</v>
      </c>
      <c r="M1659" t="b">
        <v>0</v>
      </c>
      <c r="N1659">
        <v>46</v>
      </c>
      <c r="O1659" t="b">
        <v>1</v>
      </c>
      <c r="P1659" t="s">
        <v>8276</v>
      </c>
      <c r="Q1659">
        <f>ROUND(E1659/D1659*100,2)</f>
        <v>107.25</v>
      </c>
      <c r="R1659" s="12">
        <f>IFERROR(ROUND(IFERROR(E1659/N1659,""),2),"No pledges")</f>
        <v>46.63</v>
      </c>
      <c r="S1659" t="s">
        <v>8325</v>
      </c>
      <c r="T1659" t="s">
        <v>8326</v>
      </c>
    </row>
    <row r="1660" spans="1:20" ht="15" customHeight="1">
      <c r="A1660">
        <v>1658</v>
      </c>
      <c r="B1660" s="2" t="s">
        <v>1659</v>
      </c>
      <c r="C1660" s="2" t="s">
        <v>5768</v>
      </c>
      <c r="D1660">
        <v>2000</v>
      </c>
      <c r="E1660">
        <v>2063</v>
      </c>
      <c r="F1660" t="s">
        <v>8219</v>
      </c>
      <c r="G1660" t="s">
        <v>8225</v>
      </c>
      <c r="H1660" t="s">
        <v>8247</v>
      </c>
      <c r="I1660">
        <v>1443808800</v>
      </c>
      <c r="J1660" s="7">
        <f t="shared" si="126"/>
        <v>42279.75</v>
      </c>
      <c r="K1660">
        <v>1441120910</v>
      </c>
      <c r="L1660" s="7">
        <f t="shared" si="127"/>
        <v>42248.640162037031</v>
      </c>
      <c r="M1660" t="b">
        <v>0</v>
      </c>
      <c r="N1660">
        <v>46</v>
      </c>
      <c r="O1660" t="b">
        <v>1</v>
      </c>
      <c r="P1660" t="s">
        <v>8271</v>
      </c>
      <c r="Q1660">
        <f>ROUND(E1660/D1660*100,2)</f>
        <v>103.15</v>
      </c>
      <c r="R1660" s="12">
        <f>IFERROR(ROUND(IFERROR(E1660/N1660,""),2),"No pledges")</f>
        <v>44.85</v>
      </c>
      <c r="S1660" t="s">
        <v>8317</v>
      </c>
      <c r="T1660" t="s">
        <v>8318</v>
      </c>
    </row>
    <row r="1661" spans="1:20" ht="15" customHeight="1">
      <c r="A1661">
        <v>1659</v>
      </c>
      <c r="B1661" s="2" t="s">
        <v>1660</v>
      </c>
      <c r="C1661" s="2" t="s">
        <v>5769</v>
      </c>
      <c r="D1661">
        <v>2750</v>
      </c>
      <c r="E1661">
        <v>2930</v>
      </c>
      <c r="F1661" t="s">
        <v>8219</v>
      </c>
      <c r="G1661" t="s">
        <v>8241</v>
      </c>
      <c r="H1661" t="s">
        <v>8249</v>
      </c>
      <c r="I1661">
        <v>1459978200</v>
      </c>
      <c r="J1661" s="7">
        <f t="shared" si="126"/>
        <v>42466.895833333328</v>
      </c>
      <c r="K1661">
        <v>1458416585</v>
      </c>
      <c r="L1661" s="7">
        <f t="shared" si="127"/>
        <v>42448.821585648147</v>
      </c>
      <c r="M1661" t="b">
        <v>0</v>
      </c>
      <c r="N1661">
        <v>46</v>
      </c>
      <c r="O1661" t="b">
        <v>1</v>
      </c>
      <c r="P1661" t="s">
        <v>8271</v>
      </c>
      <c r="Q1661">
        <f>ROUND(E1661/D1661*100,2)</f>
        <v>106.55</v>
      </c>
      <c r="R1661" s="12">
        <f>IFERROR(ROUND(IFERROR(E1661/N1661,""),2),"No pledges")</f>
        <v>63.7</v>
      </c>
      <c r="S1661" t="s">
        <v>8317</v>
      </c>
      <c r="T1661" t="s">
        <v>8318</v>
      </c>
    </row>
    <row r="1662" spans="1:20" ht="15" customHeight="1">
      <c r="A1662">
        <v>1660</v>
      </c>
      <c r="B1662" s="2" t="s">
        <v>1661</v>
      </c>
      <c r="C1662" s="2" t="s">
        <v>5770</v>
      </c>
      <c r="D1662">
        <v>3000</v>
      </c>
      <c r="E1662">
        <v>3600</v>
      </c>
      <c r="F1662" t="s">
        <v>8219</v>
      </c>
      <c r="G1662" t="s">
        <v>8224</v>
      </c>
      <c r="H1662" t="s">
        <v>8246</v>
      </c>
      <c r="I1662">
        <v>1305625164</v>
      </c>
      <c r="J1662" s="7">
        <f t="shared" si="126"/>
        <v>40680.402361111112</v>
      </c>
      <c r="K1662">
        <v>1300354764</v>
      </c>
      <c r="L1662" s="7">
        <f t="shared" si="127"/>
        <v>40619.402361111112</v>
      </c>
      <c r="M1662" t="b">
        <v>0</v>
      </c>
      <c r="N1662">
        <v>46</v>
      </c>
      <c r="O1662" t="b">
        <v>1</v>
      </c>
      <c r="P1662" t="s">
        <v>8266</v>
      </c>
      <c r="Q1662">
        <f>ROUND(E1662/D1662*100,2)</f>
        <v>120</v>
      </c>
      <c r="R1662" s="12">
        <f>IFERROR(ROUND(IFERROR(E1662/N1662,""),2),"No pledges")</f>
        <v>78.260000000000005</v>
      </c>
      <c r="S1662" t="s">
        <v>8310</v>
      </c>
      <c r="T1662" t="s">
        <v>8312</v>
      </c>
    </row>
    <row r="1663" spans="1:20" ht="15" customHeight="1">
      <c r="A1663">
        <v>1661</v>
      </c>
      <c r="B1663" s="2" t="s">
        <v>1662</v>
      </c>
      <c r="C1663" s="2" t="s">
        <v>5771</v>
      </c>
      <c r="D1663">
        <v>3000</v>
      </c>
      <c r="E1663">
        <v>3250</v>
      </c>
      <c r="F1663" t="s">
        <v>8219</v>
      </c>
      <c r="G1663" t="s">
        <v>8224</v>
      </c>
      <c r="H1663" t="s">
        <v>8246</v>
      </c>
      <c r="I1663">
        <v>1399186740</v>
      </c>
      <c r="J1663" s="7">
        <f t="shared" si="126"/>
        <v>41763.290972222225</v>
      </c>
      <c r="K1663">
        <v>1396468782</v>
      </c>
      <c r="L1663" s="7">
        <f t="shared" si="127"/>
        <v>41731.833124999997</v>
      </c>
      <c r="M1663" t="b">
        <v>0</v>
      </c>
      <c r="N1663">
        <v>46</v>
      </c>
      <c r="O1663" t="b">
        <v>1</v>
      </c>
      <c r="P1663" t="s">
        <v>8279</v>
      </c>
      <c r="Q1663">
        <f>ROUND(E1663/D1663*100,2)</f>
        <v>108.33</v>
      </c>
      <c r="R1663" s="12">
        <f>IFERROR(ROUND(IFERROR(E1663/N1663,""),2),"No pledges")</f>
        <v>70.650000000000006</v>
      </c>
      <c r="S1663" t="s">
        <v>8325</v>
      </c>
      <c r="T1663" t="s">
        <v>8329</v>
      </c>
    </row>
    <row r="1664" spans="1:20" ht="15" customHeight="1">
      <c r="A1664">
        <v>1662</v>
      </c>
      <c r="B1664" s="2" t="s">
        <v>1663</v>
      </c>
      <c r="C1664" s="2" t="s">
        <v>5772</v>
      </c>
      <c r="D1664">
        <v>3000</v>
      </c>
      <c r="E1664">
        <v>3273</v>
      </c>
      <c r="F1664" t="s">
        <v>8219</v>
      </c>
      <c r="G1664" t="s">
        <v>8225</v>
      </c>
      <c r="H1664" t="s">
        <v>8247</v>
      </c>
      <c r="I1664">
        <v>1450051200</v>
      </c>
      <c r="J1664" s="7">
        <f t="shared" si="126"/>
        <v>42352</v>
      </c>
      <c r="K1664">
        <v>1447594176</v>
      </c>
      <c r="L1664" s="7">
        <f t="shared" si="127"/>
        <v>42323.562222222223</v>
      </c>
      <c r="M1664" t="b">
        <v>0</v>
      </c>
      <c r="N1664">
        <v>46</v>
      </c>
      <c r="O1664" t="b">
        <v>1</v>
      </c>
      <c r="P1664" t="s">
        <v>8271</v>
      </c>
      <c r="Q1664">
        <f>ROUND(E1664/D1664*100,2)</f>
        <v>109.1</v>
      </c>
      <c r="R1664" s="12">
        <f>IFERROR(ROUND(IFERROR(E1664/N1664,""),2),"No pledges")</f>
        <v>71.150000000000006</v>
      </c>
      <c r="S1664" t="s">
        <v>8317</v>
      </c>
      <c r="T1664" t="s">
        <v>8318</v>
      </c>
    </row>
    <row r="1665" spans="1:20" ht="15" customHeight="1">
      <c r="A1665">
        <v>1663</v>
      </c>
      <c r="B1665" s="2" t="s">
        <v>1664</v>
      </c>
      <c r="C1665" s="2" t="s">
        <v>5773</v>
      </c>
      <c r="D1665">
        <v>3000</v>
      </c>
      <c r="E1665">
        <v>3080</v>
      </c>
      <c r="F1665" t="s">
        <v>8219</v>
      </c>
      <c r="G1665" t="s">
        <v>8224</v>
      </c>
      <c r="H1665" t="s">
        <v>8246</v>
      </c>
      <c r="I1665">
        <v>1433097171</v>
      </c>
      <c r="J1665" s="7">
        <f t="shared" si="126"/>
        <v>42155.772812499999</v>
      </c>
      <c r="K1665">
        <v>1430505171</v>
      </c>
      <c r="L1665" s="7">
        <f t="shared" si="127"/>
        <v>42125.772812499999</v>
      </c>
      <c r="M1665" t="b">
        <v>0</v>
      </c>
      <c r="N1665">
        <v>46</v>
      </c>
      <c r="O1665" t="b">
        <v>1</v>
      </c>
      <c r="P1665" t="s">
        <v>8271</v>
      </c>
      <c r="Q1665">
        <f>ROUND(E1665/D1665*100,2)</f>
        <v>102.67</v>
      </c>
      <c r="R1665" s="12">
        <f>IFERROR(ROUND(IFERROR(E1665/N1665,""),2),"No pledges")</f>
        <v>66.959999999999994</v>
      </c>
      <c r="S1665" t="s">
        <v>8317</v>
      </c>
      <c r="T1665" t="s">
        <v>8318</v>
      </c>
    </row>
    <row r="1666" spans="1:20" ht="15" customHeight="1">
      <c r="A1666">
        <v>1664</v>
      </c>
      <c r="B1666" s="2" t="s">
        <v>1665</v>
      </c>
      <c r="C1666" s="2" t="s">
        <v>5774</v>
      </c>
      <c r="D1666">
        <v>3500</v>
      </c>
      <c r="E1666">
        <v>4310</v>
      </c>
      <c r="F1666" t="s">
        <v>8219</v>
      </c>
      <c r="G1666" t="s">
        <v>8224</v>
      </c>
      <c r="H1666" t="s">
        <v>8246</v>
      </c>
      <c r="I1666">
        <v>1430774974</v>
      </c>
      <c r="J1666" s="7">
        <f t="shared" si="126"/>
        <v>42128.895532407405</v>
      </c>
      <c r="K1666">
        <v>1426886974</v>
      </c>
      <c r="L1666" s="7">
        <f t="shared" si="127"/>
        <v>42083.895532407405</v>
      </c>
      <c r="M1666" t="b">
        <v>0</v>
      </c>
      <c r="N1666">
        <v>46</v>
      </c>
      <c r="O1666" t="b">
        <v>1</v>
      </c>
      <c r="P1666" t="s">
        <v>8302</v>
      </c>
      <c r="Q1666">
        <f>ROUND(E1666/D1666*100,2)</f>
        <v>123.14</v>
      </c>
      <c r="R1666" s="12">
        <f>IFERROR(ROUND(IFERROR(E1666/N1666,""),2),"No pledges")</f>
        <v>93.7</v>
      </c>
      <c r="S1666" t="s">
        <v>8319</v>
      </c>
      <c r="T1666" t="s">
        <v>8356</v>
      </c>
    </row>
    <row r="1667" spans="1:20" ht="15" customHeight="1">
      <c r="A1667">
        <v>1665</v>
      </c>
      <c r="B1667" s="2" t="s">
        <v>1666</v>
      </c>
      <c r="C1667" s="2" t="s">
        <v>5775</v>
      </c>
      <c r="D1667">
        <v>3500</v>
      </c>
      <c r="E1667">
        <v>3526</v>
      </c>
      <c r="F1667" t="s">
        <v>8219</v>
      </c>
      <c r="G1667" t="s">
        <v>8225</v>
      </c>
      <c r="H1667" t="s">
        <v>8247</v>
      </c>
      <c r="I1667">
        <v>1470092340</v>
      </c>
      <c r="J1667" s="7">
        <f t="shared" ref="J1667:J1682" si="128">(((I1667/60)/60)/24)+DATE(1970,1,1)</f>
        <v>42583.957638888889</v>
      </c>
      <c r="K1667">
        <v>1467973256</v>
      </c>
      <c r="L1667" s="7">
        <f t="shared" ref="L1667:L1682" si="129">(((K1667/60)/60)/24)+DATE(1970,1,1)</f>
        <v>42559.431203703702</v>
      </c>
      <c r="M1667" t="b">
        <v>0</v>
      </c>
      <c r="N1667">
        <v>46</v>
      </c>
      <c r="O1667" t="b">
        <v>1</v>
      </c>
      <c r="P1667" t="s">
        <v>8271</v>
      </c>
      <c r="Q1667">
        <f>ROUND(E1667/D1667*100,2)</f>
        <v>100.74</v>
      </c>
      <c r="R1667" s="12">
        <f>IFERROR(ROUND(IFERROR(E1667/N1667,""),2),"No pledges")</f>
        <v>76.650000000000006</v>
      </c>
      <c r="S1667" t="s">
        <v>8317</v>
      </c>
      <c r="T1667" t="s">
        <v>8318</v>
      </c>
    </row>
    <row r="1668" spans="1:20" ht="15" customHeight="1">
      <c r="A1668">
        <v>1666</v>
      </c>
      <c r="B1668" s="2" t="s">
        <v>1667</v>
      </c>
      <c r="C1668" s="2" t="s">
        <v>5776</v>
      </c>
      <c r="D1668">
        <v>3500</v>
      </c>
      <c r="E1668">
        <v>3659</v>
      </c>
      <c r="F1668" t="s">
        <v>8219</v>
      </c>
      <c r="G1668" t="s">
        <v>8224</v>
      </c>
      <c r="H1668" t="s">
        <v>8246</v>
      </c>
      <c r="I1668">
        <v>1451881207</v>
      </c>
      <c r="J1668" s="7">
        <f t="shared" si="128"/>
        <v>42373.180636574078</v>
      </c>
      <c r="K1668">
        <v>1449116407</v>
      </c>
      <c r="L1668" s="7">
        <f t="shared" si="129"/>
        <v>42341.180636574078</v>
      </c>
      <c r="M1668" t="b">
        <v>0</v>
      </c>
      <c r="N1668">
        <v>46</v>
      </c>
      <c r="O1668" t="b">
        <v>1</v>
      </c>
      <c r="P1668" t="s">
        <v>8271</v>
      </c>
      <c r="Q1668">
        <f>ROUND(E1668/D1668*100,2)</f>
        <v>104.54</v>
      </c>
      <c r="R1668" s="12">
        <f>IFERROR(ROUND(IFERROR(E1668/N1668,""),2),"No pledges")</f>
        <v>79.540000000000006</v>
      </c>
      <c r="S1668" t="s">
        <v>8317</v>
      </c>
      <c r="T1668" t="s">
        <v>8318</v>
      </c>
    </row>
    <row r="1669" spans="1:20" ht="15" customHeight="1">
      <c r="A1669">
        <v>1667</v>
      </c>
      <c r="B1669" s="2" t="s">
        <v>1668</v>
      </c>
      <c r="C1669" s="2" t="s">
        <v>5777</v>
      </c>
      <c r="D1669">
        <v>3871</v>
      </c>
      <c r="E1669">
        <v>5366</v>
      </c>
      <c r="F1669" t="s">
        <v>8219</v>
      </c>
      <c r="G1669" t="s">
        <v>8224</v>
      </c>
      <c r="H1669" t="s">
        <v>8246</v>
      </c>
      <c r="I1669">
        <v>1438259422</v>
      </c>
      <c r="J1669" s="7">
        <f t="shared" si="128"/>
        <v>42215.521087962959</v>
      </c>
      <c r="K1669">
        <v>1435667422</v>
      </c>
      <c r="L1669" s="7">
        <f t="shared" si="129"/>
        <v>42185.521087962959</v>
      </c>
      <c r="M1669" t="b">
        <v>0</v>
      </c>
      <c r="N1669">
        <v>46</v>
      </c>
      <c r="O1669" t="b">
        <v>1</v>
      </c>
      <c r="P1669" t="s">
        <v>8271</v>
      </c>
      <c r="Q1669">
        <f>ROUND(E1669/D1669*100,2)</f>
        <v>138.62</v>
      </c>
      <c r="R1669" s="12">
        <f>IFERROR(ROUND(IFERROR(E1669/N1669,""),2),"No pledges")</f>
        <v>116.65</v>
      </c>
      <c r="S1669" t="s">
        <v>8317</v>
      </c>
      <c r="T1669" t="s">
        <v>8318</v>
      </c>
    </row>
    <row r="1670" spans="1:20" ht="15" customHeight="1">
      <c r="A1670">
        <v>1668</v>
      </c>
      <c r="B1670" s="2" t="s">
        <v>1669</v>
      </c>
      <c r="C1670" s="2" t="s">
        <v>5778</v>
      </c>
      <c r="D1670">
        <v>1000</v>
      </c>
      <c r="E1670">
        <v>2053</v>
      </c>
      <c r="F1670" t="s">
        <v>8219</v>
      </c>
      <c r="G1670" t="s">
        <v>8224</v>
      </c>
      <c r="H1670" t="s">
        <v>8246</v>
      </c>
      <c r="I1670">
        <v>1475342382</v>
      </c>
      <c r="J1670" s="7">
        <f t="shared" si="128"/>
        <v>42644.722013888888</v>
      </c>
      <c r="K1670">
        <v>1472750382</v>
      </c>
      <c r="L1670" s="7">
        <f t="shared" si="129"/>
        <v>42614.722013888888</v>
      </c>
      <c r="M1670" t="b">
        <v>0</v>
      </c>
      <c r="N1670">
        <v>45</v>
      </c>
      <c r="O1670" t="b">
        <v>1</v>
      </c>
      <c r="P1670" t="s">
        <v>8276</v>
      </c>
      <c r="Q1670">
        <f>ROUND(E1670/D1670*100,2)</f>
        <v>205.3</v>
      </c>
      <c r="R1670" s="12">
        <f>IFERROR(ROUND(IFERROR(E1670/N1670,""),2),"No pledges")</f>
        <v>45.62</v>
      </c>
      <c r="S1670" t="s">
        <v>8325</v>
      </c>
      <c r="T1670" t="s">
        <v>8326</v>
      </c>
    </row>
    <row r="1671" spans="1:20" ht="15" customHeight="1">
      <c r="A1671">
        <v>1669</v>
      </c>
      <c r="B1671" s="2" t="s">
        <v>1670</v>
      </c>
      <c r="C1671" s="2" t="s">
        <v>5779</v>
      </c>
      <c r="D1671">
        <v>1000</v>
      </c>
      <c r="E1671">
        <v>1855</v>
      </c>
      <c r="F1671" t="s">
        <v>8219</v>
      </c>
      <c r="G1671" t="s">
        <v>8224</v>
      </c>
      <c r="H1671" t="s">
        <v>8246</v>
      </c>
      <c r="I1671">
        <v>1410266146</v>
      </c>
      <c r="J1671" s="7">
        <f t="shared" si="128"/>
        <v>41891.524837962963</v>
      </c>
      <c r="K1671">
        <v>1407674146</v>
      </c>
      <c r="L1671" s="7">
        <f t="shared" si="129"/>
        <v>41861.524837962963</v>
      </c>
      <c r="M1671" t="b">
        <v>0</v>
      </c>
      <c r="N1671">
        <v>45</v>
      </c>
      <c r="O1671" t="b">
        <v>1</v>
      </c>
      <c r="P1671" t="s">
        <v>8271</v>
      </c>
      <c r="Q1671">
        <f>ROUND(E1671/D1671*100,2)</f>
        <v>185.5</v>
      </c>
      <c r="R1671" s="12">
        <f>IFERROR(ROUND(IFERROR(E1671/N1671,""),2),"No pledges")</f>
        <v>41.22</v>
      </c>
      <c r="S1671" t="s">
        <v>8317</v>
      </c>
      <c r="T1671" t="s">
        <v>8318</v>
      </c>
    </row>
    <row r="1672" spans="1:20" ht="15" customHeight="1">
      <c r="A1672">
        <v>1670</v>
      </c>
      <c r="B1672" s="2" t="s">
        <v>1671</v>
      </c>
      <c r="C1672" s="2" t="s">
        <v>5780</v>
      </c>
      <c r="D1672">
        <v>1200</v>
      </c>
      <c r="E1672">
        <v>1437</v>
      </c>
      <c r="F1672" t="s">
        <v>8219</v>
      </c>
      <c r="G1672" t="s">
        <v>8225</v>
      </c>
      <c r="H1672" t="s">
        <v>8247</v>
      </c>
      <c r="I1672">
        <v>1403258049</v>
      </c>
      <c r="J1672" s="7">
        <f t="shared" si="128"/>
        <v>41810.412604166668</v>
      </c>
      <c r="K1672">
        <v>1400666049</v>
      </c>
      <c r="L1672" s="7">
        <f t="shared" si="129"/>
        <v>41780.412604166668</v>
      </c>
      <c r="M1672" t="b">
        <v>1</v>
      </c>
      <c r="N1672">
        <v>45</v>
      </c>
      <c r="O1672" t="b">
        <v>1</v>
      </c>
      <c r="P1672" t="s">
        <v>8271</v>
      </c>
      <c r="Q1672">
        <f>ROUND(E1672/D1672*100,2)</f>
        <v>119.75</v>
      </c>
      <c r="R1672" s="12">
        <f>IFERROR(ROUND(IFERROR(E1672/N1672,""),2),"No pledges")</f>
        <v>31.93</v>
      </c>
      <c r="S1672" t="s">
        <v>8317</v>
      </c>
      <c r="T1672" t="s">
        <v>8318</v>
      </c>
    </row>
    <row r="1673" spans="1:20" ht="15" customHeight="1">
      <c r="A1673">
        <v>1671</v>
      </c>
      <c r="B1673" s="2" t="s">
        <v>1672</v>
      </c>
      <c r="C1673" s="2" t="s">
        <v>5781</v>
      </c>
      <c r="D1673">
        <v>1500</v>
      </c>
      <c r="E1673">
        <v>1557</v>
      </c>
      <c r="F1673" t="s">
        <v>8219</v>
      </c>
      <c r="G1673" t="s">
        <v>8225</v>
      </c>
      <c r="H1673" t="s">
        <v>8247</v>
      </c>
      <c r="I1673">
        <v>1434625441</v>
      </c>
      <c r="J1673" s="7">
        <f t="shared" si="128"/>
        <v>42173.461122685185</v>
      </c>
      <c r="K1673">
        <v>1432033441</v>
      </c>
      <c r="L1673" s="7">
        <f t="shared" si="129"/>
        <v>42143.461122685185</v>
      </c>
      <c r="M1673" t="b">
        <v>0</v>
      </c>
      <c r="N1673">
        <v>45</v>
      </c>
      <c r="O1673" t="b">
        <v>1</v>
      </c>
      <c r="P1673" t="s">
        <v>8271</v>
      </c>
      <c r="Q1673">
        <f>ROUND(E1673/D1673*100,2)</f>
        <v>103.8</v>
      </c>
      <c r="R1673" s="12">
        <f>IFERROR(ROUND(IFERROR(E1673/N1673,""),2),"No pledges")</f>
        <v>34.6</v>
      </c>
      <c r="S1673" t="s">
        <v>8317</v>
      </c>
      <c r="T1673" t="s">
        <v>8318</v>
      </c>
    </row>
    <row r="1674" spans="1:20" ht="15" customHeight="1">
      <c r="A1674">
        <v>1672</v>
      </c>
      <c r="B1674" s="2" t="s">
        <v>1673</v>
      </c>
      <c r="C1674" s="2" t="s">
        <v>5782</v>
      </c>
      <c r="D1674">
        <v>1500</v>
      </c>
      <c r="E1674">
        <v>1500</v>
      </c>
      <c r="F1674" t="s">
        <v>8219</v>
      </c>
      <c r="G1674" t="s">
        <v>8225</v>
      </c>
      <c r="H1674" t="s">
        <v>8247</v>
      </c>
      <c r="I1674">
        <v>1406719110</v>
      </c>
      <c r="J1674" s="7">
        <f t="shared" si="128"/>
        <v>41850.471180555556</v>
      </c>
      <c r="K1674">
        <v>1405509510</v>
      </c>
      <c r="L1674" s="7">
        <f t="shared" si="129"/>
        <v>41836.471180555556</v>
      </c>
      <c r="M1674" t="b">
        <v>0</v>
      </c>
      <c r="N1674">
        <v>45</v>
      </c>
      <c r="O1674" t="b">
        <v>1</v>
      </c>
      <c r="P1674" t="s">
        <v>8271</v>
      </c>
      <c r="Q1674">
        <f>ROUND(E1674/D1674*100,2)</f>
        <v>100</v>
      </c>
      <c r="R1674" s="12">
        <f>IFERROR(ROUND(IFERROR(E1674/N1674,""),2),"No pledges")</f>
        <v>33.33</v>
      </c>
      <c r="S1674" t="s">
        <v>8317</v>
      </c>
      <c r="T1674" t="s">
        <v>8318</v>
      </c>
    </row>
    <row r="1675" spans="1:20" ht="15" customHeight="1">
      <c r="A1675">
        <v>1673</v>
      </c>
      <c r="B1675" s="2" t="s">
        <v>1674</v>
      </c>
      <c r="C1675" s="2" t="s">
        <v>5783</v>
      </c>
      <c r="D1675">
        <v>1700</v>
      </c>
      <c r="E1675">
        <v>1700.01</v>
      </c>
      <c r="F1675" t="s">
        <v>8219</v>
      </c>
      <c r="G1675" t="s">
        <v>8224</v>
      </c>
      <c r="H1675" t="s">
        <v>8246</v>
      </c>
      <c r="I1675">
        <v>1414284180</v>
      </c>
      <c r="J1675" s="7">
        <f t="shared" si="128"/>
        <v>41938.029861111114</v>
      </c>
      <c r="K1675">
        <v>1410558948</v>
      </c>
      <c r="L1675" s="7">
        <f t="shared" si="129"/>
        <v>41894.91375</v>
      </c>
      <c r="M1675" t="b">
        <v>0</v>
      </c>
      <c r="N1675">
        <v>45</v>
      </c>
      <c r="O1675" t="b">
        <v>1</v>
      </c>
      <c r="P1675" t="s">
        <v>8271</v>
      </c>
      <c r="Q1675">
        <f>ROUND(E1675/D1675*100,2)</f>
        <v>100</v>
      </c>
      <c r="R1675" s="12">
        <f>IFERROR(ROUND(IFERROR(E1675/N1675,""),2),"No pledges")</f>
        <v>37.78</v>
      </c>
      <c r="S1675" t="s">
        <v>8317</v>
      </c>
      <c r="T1675" t="s">
        <v>8318</v>
      </c>
    </row>
    <row r="1676" spans="1:20" ht="15" customHeight="1">
      <c r="A1676">
        <v>1674</v>
      </c>
      <c r="B1676" s="2" t="s">
        <v>1675</v>
      </c>
      <c r="C1676" s="2" t="s">
        <v>5784</v>
      </c>
      <c r="D1676">
        <v>2000</v>
      </c>
      <c r="E1676">
        <v>2076</v>
      </c>
      <c r="F1676" t="s">
        <v>8219</v>
      </c>
      <c r="G1676" t="s">
        <v>8224</v>
      </c>
      <c r="H1676" t="s">
        <v>8246</v>
      </c>
      <c r="I1676">
        <v>1366664400</v>
      </c>
      <c r="J1676" s="7">
        <f t="shared" si="128"/>
        <v>41386.875</v>
      </c>
      <c r="K1676">
        <v>1363981723</v>
      </c>
      <c r="L1676" s="7">
        <f t="shared" si="129"/>
        <v>41355.825497685182</v>
      </c>
      <c r="M1676" t="b">
        <v>1</v>
      </c>
      <c r="N1676">
        <v>45</v>
      </c>
      <c r="O1676" t="b">
        <v>1</v>
      </c>
      <c r="P1676" t="s">
        <v>8276</v>
      </c>
      <c r="Q1676">
        <f>ROUND(E1676/D1676*100,2)</f>
        <v>103.8</v>
      </c>
      <c r="R1676" s="12">
        <f>IFERROR(ROUND(IFERROR(E1676/N1676,""),2),"No pledges")</f>
        <v>46.13</v>
      </c>
      <c r="S1676" t="s">
        <v>8325</v>
      </c>
      <c r="T1676" t="s">
        <v>8326</v>
      </c>
    </row>
    <row r="1677" spans="1:20" ht="15" customHeight="1">
      <c r="A1677">
        <v>1675</v>
      </c>
      <c r="B1677" s="2" t="s">
        <v>1676</v>
      </c>
      <c r="C1677" s="2" t="s">
        <v>5785</v>
      </c>
      <c r="D1677">
        <v>2100</v>
      </c>
      <c r="E1677">
        <v>2305</v>
      </c>
      <c r="F1677" t="s">
        <v>8219</v>
      </c>
      <c r="G1677" t="s">
        <v>8224</v>
      </c>
      <c r="H1677" t="s">
        <v>8246</v>
      </c>
      <c r="I1677">
        <v>1418784689</v>
      </c>
      <c r="J1677" s="7">
        <f t="shared" si="128"/>
        <v>41990.119085648148</v>
      </c>
      <c r="K1677">
        <v>1416192689</v>
      </c>
      <c r="L1677" s="7">
        <f t="shared" si="129"/>
        <v>41960.119085648148</v>
      </c>
      <c r="M1677" t="b">
        <v>0</v>
      </c>
      <c r="N1677">
        <v>45</v>
      </c>
      <c r="O1677" t="b">
        <v>1</v>
      </c>
      <c r="P1677" t="s">
        <v>8271</v>
      </c>
      <c r="Q1677">
        <f>ROUND(E1677/D1677*100,2)</f>
        <v>109.76</v>
      </c>
      <c r="R1677" s="12">
        <f>IFERROR(ROUND(IFERROR(E1677/N1677,""),2),"No pledges")</f>
        <v>51.22</v>
      </c>
      <c r="S1677" t="s">
        <v>8317</v>
      </c>
      <c r="T1677" t="s">
        <v>8318</v>
      </c>
    </row>
    <row r="1678" spans="1:20" ht="15" customHeight="1">
      <c r="A1678">
        <v>1676</v>
      </c>
      <c r="B1678" s="2" t="s">
        <v>1677</v>
      </c>
      <c r="C1678" s="2" t="s">
        <v>5786</v>
      </c>
      <c r="D1678">
        <v>2500</v>
      </c>
      <c r="E1678">
        <v>2600</v>
      </c>
      <c r="F1678" t="s">
        <v>8219</v>
      </c>
      <c r="G1678" t="s">
        <v>8224</v>
      </c>
      <c r="H1678" t="s">
        <v>8246</v>
      </c>
      <c r="I1678">
        <v>1302926340</v>
      </c>
      <c r="J1678" s="7">
        <f t="shared" si="128"/>
        <v>40649.165972222225</v>
      </c>
      <c r="K1678">
        <v>1301524585</v>
      </c>
      <c r="L1678" s="7">
        <f t="shared" si="129"/>
        <v>40632.94195601852</v>
      </c>
      <c r="M1678" t="b">
        <v>0</v>
      </c>
      <c r="N1678">
        <v>45</v>
      </c>
      <c r="O1678" t="b">
        <v>1</v>
      </c>
      <c r="P1678" t="s">
        <v>8279</v>
      </c>
      <c r="Q1678">
        <f>ROUND(E1678/D1678*100,2)</f>
        <v>104</v>
      </c>
      <c r="R1678" s="12">
        <f>IFERROR(ROUND(IFERROR(E1678/N1678,""),2),"No pledges")</f>
        <v>57.78</v>
      </c>
      <c r="S1678" t="s">
        <v>8325</v>
      </c>
      <c r="T1678" t="s">
        <v>8329</v>
      </c>
    </row>
    <row r="1679" spans="1:20" ht="15" customHeight="1">
      <c r="A1679">
        <v>1677</v>
      </c>
      <c r="B1679" s="2" t="s">
        <v>1678</v>
      </c>
      <c r="C1679" s="2" t="s">
        <v>5787</v>
      </c>
      <c r="D1679">
        <v>2500</v>
      </c>
      <c r="E1679">
        <v>2746</v>
      </c>
      <c r="F1679" t="s">
        <v>8219</v>
      </c>
      <c r="G1679" t="s">
        <v>8224</v>
      </c>
      <c r="H1679" t="s">
        <v>8246</v>
      </c>
      <c r="I1679">
        <v>1445065210</v>
      </c>
      <c r="J1679" s="7">
        <f t="shared" si="128"/>
        <v>42294.29178240741</v>
      </c>
      <c r="K1679">
        <v>1442473210</v>
      </c>
      <c r="L1679" s="7">
        <f t="shared" si="129"/>
        <v>42264.29178240741</v>
      </c>
      <c r="M1679" t="b">
        <v>0</v>
      </c>
      <c r="N1679">
        <v>45</v>
      </c>
      <c r="O1679" t="b">
        <v>1</v>
      </c>
      <c r="P1679" t="s">
        <v>8271</v>
      </c>
      <c r="Q1679">
        <f>ROUND(E1679/D1679*100,2)</f>
        <v>109.84</v>
      </c>
      <c r="R1679" s="12">
        <f>IFERROR(ROUND(IFERROR(E1679/N1679,""),2),"No pledges")</f>
        <v>61.02</v>
      </c>
      <c r="S1679" t="s">
        <v>8317</v>
      </c>
      <c r="T1679" t="s">
        <v>8318</v>
      </c>
    </row>
    <row r="1680" spans="1:20" ht="15" customHeight="1">
      <c r="A1680">
        <v>1678</v>
      </c>
      <c r="B1680" s="2" t="s">
        <v>1679</v>
      </c>
      <c r="C1680" s="2" t="s">
        <v>5788</v>
      </c>
      <c r="D1680">
        <v>2500</v>
      </c>
      <c r="E1680">
        <v>3120</v>
      </c>
      <c r="F1680" t="s">
        <v>8219</v>
      </c>
      <c r="G1680" t="s">
        <v>8225</v>
      </c>
      <c r="H1680" t="s">
        <v>8247</v>
      </c>
      <c r="I1680">
        <v>1426801664</v>
      </c>
      <c r="J1680" s="7">
        <f t="shared" si="128"/>
        <v>42082.908148148148</v>
      </c>
      <c r="K1680">
        <v>1424213264</v>
      </c>
      <c r="L1680" s="7">
        <f t="shared" si="129"/>
        <v>42052.949814814812</v>
      </c>
      <c r="M1680" t="b">
        <v>0</v>
      </c>
      <c r="N1680">
        <v>45</v>
      </c>
      <c r="O1680" t="b">
        <v>1</v>
      </c>
      <c r="P1680" t="s">
        <v>8271</v>
      </c>
      <c r="Q1680">
        <f>ROUND(E1680/D1680*100,2)</f>
        <v>124.8</v>
      </c>
      <c r="R1680" s="12">
        <f>IFERROR(ROUND(IFERROR(E1680/N1680,""),2),"No pledges")</f>
        <v>69.33</v>
      </c>
      <c r="S1680" t="s">
        <v>8317</v>
      </c>
      <c r="T1680" t="s">
        <v>8318</v>
      </c>
    </row>
    <row r="1681" spans="1:20" ht="15" customHeight="1">
      <c r="A1681">
        <v>1679</v>
      </c>
      <c r="B1681" s="2" t="s">
        <v>1680</v>
      </c>
      <c r="C1681" s="2" t="s">
        <v>5789</v>
      </c>
      <c r="D1681">
        <v>1500</v>
      </c>
      <c r="E1681">
        <v>1587</v>
      </c>
      <c r="F1681" t="s">
        <v>8219</v>
      </c>
      <c r="G1681" t="s">
        <v>8224</v>
      </c>
      <c r="H1681" t="s">
        <v>8246</v>
      </c>
      <c r="I1681">
        <v>1415234760</v>
      </c>
      <c r="J1681" s="7">
        <f t="shared" si="128"/>
        <v>41949.031944444447</v>
      </c>
      <c r="K1681">
        <v>1413065230</v>
      </c>
      <c r="L1681" s="7">
        <f t="shared" si="129"/>
        <v>41923.921643518523</v>
      </c>
      <c r="M1681" t="b">
        <v>0</v>
      </c>
      <c r="N1681">
        <v>44</v>
      </c>
      <c r="O1681" t="b">
        <v>1</v>
      </c>
      <c r="P1681" t="s">
        <v>8271</v>
      </c>
      <c r="Q1681">
        <f>ROUND(E1681/D1681*100,2)</f>
        <v>105.8</v>
      </c>
      <c r="R1681" s="12">
        <f>IFERROR(ROUND(IFERROR(E1681/N1681,""),2),"No pledges")</f>
        <v>36.07</v>
      </c>
      <c r="S1681" t="s">
        <v>8317</v>
      </c>
      <c r="T1681" t="s">
        <v>8318</v>
      </c>
    </row>
    <row r="1682" spans="1:20" ht="15" customHeight="1">
      <c r="A1682">
        <v>1680</v>
      </c>
      <c r="B1682" s="2" t="s">
        <v>1681</v>
      </c>
      <c r="C1682" s="2" t="s">
        <v>5790</v>
      </c>
      <c r="D1682">
        <v>2000</v>
      </c>
      <c r="E1682">
        <v>2005</v>
      </c>
      <c r="F1682" t="s">
        <v>8219</v>
      </c>
      <c r="G1682" t="s">
        <v>8224</v>
      </c>
      <c r="H1682" t="s">
        <v>8246</v>
      </c>
      <c r="I1682">
        <v>1407701966</v>
      </c>
      <c r="J1682" s="7">
        <f t="shared" si="128"/>
        <v>41861.846828703703</v>
      </c>
      <c r="K1682">
        <v>1405109966</v>
      </c>
      <c r="L1682" s="7">
        <f t="shared" si="129"/>
        <v>41831.846828703703</v>
      </c>
      <c r="M1682" t="b">
        <v>0</v>
      </c>
      <c r="N1682">
        <v>44</v>
      </c>
      <c r="O1682" t="b">
        <v>1</v>
      </c>
      <c r="P1682" t="s">
        <v>8274</v>
      </c>
      <c r="Q1682">
        <f>ROUND(E1682/D1682*100,2)</f>
        <v>100.25</v>
      </c>
      <c r="R1682" s="12">
        <f>IFERROR(ROUND(IFERROR(E1682/N1682,""),2),"No pledges")</f>
        <v>45.57</v>
      </c>
      <c r="S1682" t="s">
        <v>8322</v>
      </c>
      <c r="T1682" t="s">
        <v>8323</v>
      </c>
    </row>
    <row r="1683" spans="1:20" ht="60" hidden="1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7">
        <f>(((K1683/60)/60)/24)+DATE(1970,1,1)</f>
        <v>42774.121342592596</v>
      </c>
      <c r="K1683">
        <v>1486522484</v>
      </c>
      <c r="L1683" s="7">
        <f>(((I1683/60)/60)/24)+DATE(1970,1,1)</f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>
        <f>ROUND(E1683/D1683*100,2)</f>
        <v>101.42</v>
      </c>
      <c r="R1683" s="12">
        <f>IFERROR(ROUND(IFERROR(E1683/N1683,""),2),"No pledges")</f>
        <v>74.58</v>
      </c>
      <c r="S1683" t="s">
        <v>8325</v>
      </c>
      <c r="T1683" t="s">
        <v>8347</v>
      </c>
    </row>
    <row r="1684" spans="1:20" ht="45" hidden="1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7">
        <f>(((K1684/60)/60)/24)+DATE(1970,1,1)</f>
        <v>42779.21365740741</v>
      </c>
      <c r="K1684">
        <v>1486962460</v>
      </c>
      <c r="L1684" s="7">
        <f>(((I1684/60)/60)/24)+DATE(1970,1,1)</f>
        <v>42839.171990740739</v>
      </c>
      <c r="M1684" t="b">
        <v>0</v>
      </c>
      <c r="N1684">
        <v>0</v>
      </c>
      <c r="O1684" t="b">
        <v>0</v>
      </c>
      <c r="P1684" t="s">
        <v>8293</v>
      </c>
      <c r="Q1684">
        <f>ROUND(E1684/D1684*100,2)</f>
        <v>0</v>
      </c>
      <c r="R1684" s="12" t="str">
        <f>IFERROR(ROUND(IFERROR(E1684/N1684,""),2),"No pledges")</f>
        <v>No pledges</v>
      </c>
      <c r="S1684" t="s">
        <v>8325</v>
      </c>
      <c r="T1684" t="s">
        <v>8347</v>
      </c>
    </row>
    <row r="1685" spans="1:20" ht="15" customHeight="1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7">
        <f>(((I1685/60)/60)/24)+DATE(1970,1,1)</f>
        <v>42832.781689814816</v>
      </c>
      <c r="K1685">
        <v>1489517138</v>
      </c>
      <c r="L1685" s="7">
        <f>(((K1685/60)/60)/24)+DATE(1970,1,1)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>ROUND(E1685/D1685*100,2)</f>
        <v>21.71</v>
      </c>
      <c r="R1685" s="12">
        <f>IFERROR(ROUND(IFERROR(E1685/N1685,""),2),"No pledges")</f>
        <v>76</v>
      </c>
      <c r="S1685" t="s">
        <v>8325</v>
      </c>
      <c r="T1685" t="s">
        <v>8347</v>
      </c>
    </row>
    <row r="1686" spans="1:20" ht="30" hidden="1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7">
        <f>(((K1686/60)/60)/24)+DATE(1970,1,1)</f>
        <v>42783.815289351856</v>
      </c>
      <c r="K1686">
        <v>1487360041</v>
      </c>
      <c r="L1686" s="7">
        <f>(((I1686/60)/60)/24)+DATE(1970,1,1)</f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>
        <f>ROUND(E1686/D1686*100,2)</f>
        <v>109.13</v>
      </c>
      <c r="R1686" s="12">
        <f>IFERROR(ROUND(IFERROR(E1686/N1686,""),2),"No pledges")</f>
        <v>86.44</v>
      </c>
      <c r="S1686" t="s">
        <v>8325</v>
      </c>
      <c r="T1686" t="s">
        <v>8347</v>
      </c>
    </row>
    <row r="1687" spans="1:20" ht="60" hidden="1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7">
        <f>(((K1687/60)/60)/24)+DATE(1970,1,1)</f>
        <v>42788.2502662037</v>
      </c>
      <c r="K1687">
        <v>1487743223</v>
      </c>
      <c r="L1687" s="7">
        <f>(((I1687/60)/60)/24)+DATE(1970,1,1)</f>
        <v>42818.208599537036</v>
      </c>
      <c r="M1687" t="b">
        <v>0</v>
      </c>
      <c r="N1687">
        <v>15</v>
      </c>
      <c r="O1687" t="b">
        <v>0</v>
      </c>
      <c r="P1687" t="s">
        <v>8293</v>
      </c>
      <c r="Q1687">
        <f>ROUND(E1687/D1687*100,2)</f>
        <v>102.86</v>
      </c>
      <c r="R1687" s="12">
        <f>IFERROR(ROUND(IFERROR(E1687/N1687,""),2),"No pledges")</f>
        <v>24</v>
      </c>
      <c r="S1687" t="s">
        <v>8325</v>
      </c>
      <c r="T1687" t="s">
        <v>8347</v>
      </c>
    </row>
    <row r="1688" spans="1:20" ht="60" hidden="1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7">
        <f>(((K1688/60)/60)/24)+DATE(1970,1,1)</f>
        <v>42792.843969907408</v>
      </c>
      <c r="K1688">
        <v>1488140119</v>
      </c>
      <c r="L1688" s="7">
        <f>(((I1688/60)/60)/24)+DATE(1970,1,1)</f>
        <v>42852.802303240736</v>
      </c>
      <c r="M1688" t="b">
        <v>0</v>
      </c>
      <c r="N1688">
        <v>1</v>
      </c>
      <c r="O1688" t="b">
        <v>0</v>
      </c>
      <c r="P1688" t="s">
        <v>8293</v>
      </c>
      <c r="Q1688">
        <f>ROUND(E1688/D1688*100,2)</f>
        <v>0.36</v>
      </c>
      <c r="R1688" s="12">
        <f>IFERROR(ROUND(IFERROR(E1688/N1688,""),2),"No pledges")</f>
        <v>18</v>
      </c>
      <c r="S1688" t="s">
        <v>8325</v>
      </c>
      <c r="T1688" t="s">
        <v>8347</v>
      </c>
    </row>
    <row r="1689" spans="1:20" ht="60" hidden="1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7">
        <f>(((K1689/60)/60)/24)+DATE(1970,1,1)</f>
        <v>42802.046817129631</v>
      </c>
      <c r="K1689">
        <v>1488935245</v>
      </c>
      <c r="L1689" s="7">
        <f>(((I1689/60)/60)/24)+DATE(1970,1,1)</f>
        <v>42835.84375</v>
      </c>
      <c r="M1689" t="b">
        <v>0</v>
      </c>
      <c r="N1689">
        <v>39</v>
      </c>
      <c r="O1689" t="b">
        <v>0</v>
      </c>
      <c r="P1689" t="s">
        <v>8293</v>
      </c>
      <c r="Q1689">
        <f>ROUND(E1689/D1689*100,2)</f>
        <v>31.25</v>
      </c>
      <c r="R1689" s="12">
        <f>IFERROR(ROUND(IFERROR(E1689/N1689,""),2),"No pledges")</f>
        <v>80.13</v>
      </c>
      <c r="S1689" t="s">
        <v>8325</v>
      </c>
      <c r="T1689" t="s">
        <v>8347</v>
      </c>
    </row>
    <row r="1690" spans="1:20" ht="15" customHeight="1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7">
        <f t="shared" ref="J1690:J1692" si="130">(((I1690/60)/60)/24)+DATE(1970,1,1)</f>
        <v>42834.492986111116</v>
      </c>
      <c r="K1690">
        <v>1489150194</v>
      </c>
      <c r="L1690" s="7">
        <f t="shared" ref="L1690:L1692" si="131">(((K1690/60)/60)/24)+DATE(1970,1,1)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>ROUND(E1690/D1690*100,2)</f>
        <v>44.3</v>
      </c>
      <c r="R1690" s="12">
        <f>IFERROR(ROUND(IFERROR(E1690/N1690,""),2),"No pledges")</f>
        <v>253.14</v>
      </c>
      <c r="S1690" t="s">
        <v>8325</v>
      </c>
      <c r="T1690" t="s">
        <v>8347</v>
      </c>
    </row>
    <row r="1691" spans="1:20" ht="15" customHeight="1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7">
        <f t="shared" si="130"/>
        <v>42810.900810185187</v>
      </c>
      <c r="K1691">
        <v>1487111830</v>
      </c>
      <c r="L1691" s="7">
        <f t="shared" si="13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>ROUND(E1691/D1691*100,2)</f>
        <v>100</v>
      </c>
      <c r="R1691" s="12">
        <f>IFERROR(ROUND(IFERROR(E1691/N1691,""),2),"No pledges")</f>
        <v>171.43</v>
      </c>
      <c r="S1691" t="s">
        <v>8325</v>
      </c>
      <c r="T1691" t="s">
        <v>8347</v>
      </c>
    </row>
    <row r="1692" spans="1:20" ht="15" customHeight="1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7">
        <f t="shared" si="130"/>
        <v>42831.389374999999</v>
      </c>
      <c r="K1692">
        <v>1488882042</v>
      </c>
      <c r="L1692" s="7">
        <f t="shared" si="13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>ROUND(E1692/D1692*100,2)</f>
        <v>25.4</v>
      </c>
      <c r="R1692" s="12">
        <f>IFERROR(ROUND(IFERROR(E1692/N1692,""),2),"No pledges")</f>
        <v>57.73</v>
      </c>
      <c r="S1692" t="s">
        <v>8325</v>
      </c>
      <c r="T1692" t="s">
        <v>8347</v>
      </c>
    </row>
    <row r="1693" spans="1:20" ht="60" hidden="1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7">
        <f>(((K1693/60)/60)/24)+DATE(1970,1,1)</f>
        <v>42795.701481481476</v>
      </c>
      <c r="K1693">
        <v>1488387008</v>
      </c>
      <c r="L1693" s="7">
        <f>(((I1693/60)/60)/24)+DATE(1970,1,1)</f>
        <v>42828.041666666672</v>
      </c>
      <c r="M1693" t="b">
        <v>0</v>
      </c>
      <c r="N1693">
        <v>38</v>
      </c>
      <c r="O1693" t="b">
        <v>0</v>
      </c>
      <c r="P1693" t="s">
        <v>8293</v>
      </c>
      <c r="Q1693">
        <f>ROUND(E1693/D1693*100,2)</f>
        <v>33.47</v>
      </c>
      <c r="R1693" s="12">
        <f>IFERROR(ROUND(IFERROR(E1693/N1693,""),2),"No pledges")</f>
        <v>264.26</v>
      </c>
      <c r="S1693" t="s">
        <v>8325</v>
      </c>
      <c r="T1693" t="s">
        <v>8347</v>
      </c>
    </row>
    <row r="1694" spans="1:20" ht="45" hidden="1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7">
        <f>(((K1694/60)/60)/24)+DATE(1970,1,1)</f>
        <v>42788.151238425926</v>
      </c>
      <c r="K1694">
        <v>1487734667</v>
      </c>
      <c r="L1694" s="7">
        <f>(((I1694/60)/60)/24)+DATE(1970,1,1)</f>
        <v>42820.999305555553</v>
      </c>
      <c r="M1694" t="b">
        <v>0</v>
      </c>
      <c r="N1694">
        <v>15</v>
      </c>
      <c r="O1694" t="b">
        <v>0</v>
      </c>
      <c r="P1694" t="s">
        <v>8293</v>
      </c>
      <c r="Q1694">
        <f>ROUND(E1694/D1694*100,2)</f>
        <v>47.8</v>
      </c>
      <c r="R1694" s="12">
        <f>IFERROR(ROUND(IFERROR(E1694/N1694,""),2),"No pledges")</f>
        <v>159.33000000000001</v>
      </c>
      <c r="S1694" t="s">
        <v>8325</v>
      </c>
      <c r="T1694" t="s">
        <v>8347</v>
      </c>
    </row>
    <row r="1695" spans="1:20" ht="15" customHeight="1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7">
        <f>(((I1695/60)/60)/24)+DATE(1970,1,1)</f>
        <v>42834.833333333328</v>
      </c>
      <c r="K1695">
        <v>1489097112</v>
      </c>
      <c r="L1695" s="7">
        <f>(((K1695/60)/60)/24)+DATE(1970,1,1)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>ROUND(E1695/D1695*100,2)</f>
        <v>9.33</v>
      </c>
      <c r="R1695" s="12">
        <f>IFERROR(ROUND(IFERROR(E1695/N1695,""),2),"No pledges")</f>
        <v>35</v>
      </c>
      <c r="S1695" t="s">
        <v>8325</v>
      </c>
      <c r="T1695" t="s">
        <v>8347</v>
      </c>
    </row>
    <row r="1696" spans="1:20" ht="60" hidden="1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7">
        <f>(((K1696/60)/60)/24)+DATE(1970,1,1)</f>
        <v>42791.669837962967</v>
      </c>
      <c r="K1696">
        <v>1488038674</v>
      </c>
      <c r="L1696" s="7">
        <f>(((I1696/60)/60)/24)+DATE(1970,1,1)</f>
        <v>42821.191666666666</v>
      </c>
      <c r="M1696" t="b">
        <v>0</v>
      </c>
      <c r="N1696">
        <v>1</v>
      </c>
      <c r="O1696" t="b">
        <v>0</v>
      </c>
      <c r="P1696" t="s">
        <v>8293</v>
      </c>
      <c r="Q1696">
        <f>ROUND(E1696/D1696*100,2)</f>
        <v>0.05</v>
      </c>
      <c r="R1696" s="12">
        <f>IFERROR(ROUND(IFERROR(E1696/N1696,""),2),"No pledges")</f>
        <v>5</v>
      </c>
      <c r="S1696" t="s">
        <v>8325</v>
      </c>
      <c r="T1696" t="s">
        <v>8347</v>
      </c>
    </row>
    <row r="1697" spans="1:20" ht="60" hidden="1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7">
        <f>(((K1697/60)/60)/24)+DATE(1970,1,1)</f>
        <v>42801.031412037039</v>
      </c>
      <c r="K1697">
        <v>1488847514</v>
      </c>
      <c r="L1697" s="7">
        <f>(((I1697/60)/60)/24)+DATE(1970,1,1)</f>
        <v>42835.041666666672</v>
      </c>
      <c r="M1697" t="b">
        <v>0</v>
      </c>
      <c r="N1697">
        <v>23</v>
      </c>
      <c r="O1697" t="b">
        <v>0</v>
      </c>
      <c r="P1697" t="s">
        <v>8293</v>
      </c>
      <c r="Q1697">
        <f>ROUND(E1697/D1697*100,2)</f>
        <v>11.71</v>
      </c>
      <c r="R1697" s="12">
        <f>IFERROR(ROUND(IFERROR(E1697/N1697,""),2),"No pledges")</f>
        <v>61.09</v>
      </c>
      <c r="S1697" t="s">
        <v>8325</v>
      </c>
      <c r="T1697" t="s">
        <v>8347</v>
      </c>
    </row>
    <row r="1698" spans="1:20" ht="60" hidden="1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7">
        <f>(((K1698/60)/60)/24)+DATE(1970,1,1)</f>
        <v>42796.069571759261</v>
      </c>
      <c r="K1698">
        <v>1488418811</v>
      </c>
      <c r="L1698" s="7">
        <f>(((I1698/60)/60)/24)+DATE(1970,1,1)</f>
        <v>42826.027905092589</v>
      </c>
      <c r="M1698" t="b">
        <v>0</v>
      </c>
      <c r="N1698">
        <v>0</v>
      </c>
      <c r="O1698" t="b">
        <v>0</v>
      </c>
      <c r="P1698" t="s">
        <v>8293</v>
      </c>
      <c r="Q1698">
        <f>ROUND(E1698/D1698*100,2)</f>
        <v>0</v>
      </c>
      <c r="R1698" s="12" t="str">
        <f>IFERROR(ROUND(IFERROR(E1698/N1698,""),2),"No pledges")</f>
        <v>No pledges</v>
      </c>
      <c r="S1698" t="s">
        <v>8325</v>
      </c>
      <c r="T1698" t="s">
        <v>8347</v>
      </c>
    </row>
    <row r="1699" spans="1:20" ht="45" hidden="1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7">
        <f>(((K1699/60)/60)/24)+DATE(1970,1,1)</f>
        <v>42805.032962962956</v>
      </c>
      <c r="K1699">
        <v>1489193248</v>
      </c>
      <c r="L1699" s="7">
        <f>(((I1699/60)/60)/24)+DATE(1970,1,1)</f>
        <v>42834.991296296299</v>
      </c>
      <c r="M1699" t="b">
        <v>0</v>
      </c>
      <c r="N1699">
        <v>22</v>
      </c>
      <c r="O1699" t="b">
        <v>0</v>
      </c>
      <c r="P1699" t="s">
        <v>8293</v>
      </c>
      <c r="Q1699">
        <f>ROUND(E1699/D1699*100,2)</f>
        <v>20.21</v>
      </c>
      <c r="R1699" s="12">
        <f>IFERROR(ROUND(IFERROR(E1699/N1699,""),2),"No pledges")</f>
        <v>114.82</v>
      </c>
      <c r="S1699" t="s">
        <v>8325</v>
      </c>
      <c r="T1699" t="s">
        <v>8347</v>
      </c>
    </row>
    <row r="1700" spans="1:20" ht="75" hidden="1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7">
        <f>(((K1700/60)/60)/24)+DATE(1970,1,1)</f>
        <v>42796.207870370374</v>
      </c>
      <c r="K1700">
        <v>1488430760</v>
      </c>
      <c r="L1700" s="7">
        <f>(((I1700/60)/60)/24)+DATE(1970,1,1)</f>
        <v>42820.147916666669</v>
      </c>
      <c r="M1700" t="b">
        <v>0</v>
      </c>
      <c r="N1700">
        <v>0</v>
      </c>
      <c r="O1700" t="b">
        <v>0</v>
      </c>
      <c r="P1700" t="s">
        <v>8293</v>
      </c>
      <c r="Q1700">
        <f>ROUND(E1700/D1700*100,2)</f>
        <v>0</v>
      </c>
      <c r="R1700" s="12" t="str">
        <f>IFERROR(ROUND(IFERROR(E1700/N1700,""),2),"No pledges")</f>
        <v>No pledges</v>
      </c>
      <c r="S1700" t="s">
        <v>8325</v>
      </c>
      <c r="T1700" t="s">
        <v>8347</v>
      </c>
    </row>
    <row r="1701" spans="1:20" ht="60" hidden="1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7">
        <f>(((K1701/60)/60)/24)+DATE(1970,1,1)</f>
        <v>42806.863946759258</v>
      </c>
      <c r="K1701">
        <v>1489351445</v>
      </c>
      <c r="L1701" s="7">
        <f>(((I1701/60)/60)/24)+DATE(1970,1,1)</f>
        <v>42836.863946759258</v>
      </c>
      <c r="M1701" t="b">
        <v>0</v>
      </c>
      <c r="N1701">
        <v>4</v>
      </c>
      <c r="O1701" t="b">
        <v>0</v>
      </c>
      <c r="P1701" t="s">
        <v>8293</v>
      </c>
      <c r="Q1701">
        <f>ROUND(E1701/D1701*100,2)</f>
        <v>4.2300000000000004</v>
      </c>
      <c r="R1701" s="12">
        <f>IFERROR(ROUND(IFERROR(E1701/N1701,""),2),"No pledges")</f>
        <v>54</v>
      </c>
      <c r="S1701" t="s">
        <v>8325</v>
      </c>
      <c r="T1701" t="s">
        <v>8347</v>
      </c>
    </row>
    <row r="1702" spans="1:20" ht="60" hidden="1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7">
        <f>(((K1702/60)/60)/24)+DATE(1970,1,1)</f>
        <v>42796.071643518517</v>
      </c>
      <c r="K1702">
        <v>1488418990</v>
      </c>
      <c r="L1702" s="7">
        <f>(((I1702/60)/60)/24)+DATE(1970,1,1)</f>
        <v>42826.166666666672</v>
      </c>
      <c r="M1702" t="b">
        <v>0</v>
      </c>
      <c r="N1702">
        <v>79</v>
      </c>
      <c r="O1702" t="b">
        <v>0</v>
      </c>
      <c r="P1702" t="s">
        <v>8293</v>
      </c>
      <c r="Q1702">
        <f>ROUND(E1702/D1702*100,2)</f>
        <v>26.06</v>
      </c>
      <c r="R1702" s="12">
        <f>IFERROR(ROUND(IFERROR(E1702/N1702,""),2),"No pledges")</f>
        <v>65.97</v>
      </c>
      <c r="S1702" t="s">
        <v>8325</v>
      </c>
      <c r="T1702" t="s">
        <v>8347</v>
      </c>
    </row>
    <row r="1703" spans="1:20" ht="60" hidden="1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7">
        <f>(((K1703/60)/60)/24)+DATE(1970,1,1)</f>
        <v>41989.664409722223</v>
      </c>
      <c r="K1703">
        <v>1418745405</v>
      </c>
      <c r="L1703" s="7">
        <f>(((I1703/60)/60)/24)+DATE(1970,1,1)</f>
        <v>42019.664409722223</v>
      </c>
      <c r="M1703" t="b">
        <v>0</v>
      </c>
      <c r="N1703">
        <v>2</v>
      </c>
      <c r="O1703" t="b">
        <v>0</v>
      </c>
      <c r="P1703" t="s">
        <v>8293</v>
      </c>
      <c r="Q1703">
        <f>ROUND(E1703/D1703*100,2)</f>
        <v>0.2</v>
      </c>
      <c r="R1703" s="12">
        <f>IFERROR(ROUND(IFERROR(E1703/N1703,""),2),"No pledges")</f>
        <v>5</v>
      </c>
      <c r="S1703" t="s">
        <v>8325</v>
      </c>
      <c r="T1703" t="s">
        <v>8347</v>
      </c>
    </row>
    <row r="1704" spans="1:20" ht="30" hidden="1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7">
        <f>(((K1704/60)/60)/24)+DATE(1970,1,1)</f>
        <v>42063.869791666672</v>
      </c>
      <c r="K1704">
        <v>1425156750</v>
      </c>
      <c r="L1704" s="7">
        <f>(((I1704/60)/60)/24)+DATE(1970,1,1)</f>
        <v>42093.828125</v>
      </c>
      <c r="M1704" t="b">
        <v>0</v>
      </c>
      <c r="N1704">
        <v>1</v>
      </c>
      <c r="O1704" t="b">
        <v>0</v>
      </c>
      <c r="P1704" t="s">
        <v>8293</v>
      </c>
      <c r="Q1704">
        <f>ROUND(E1704/D1704*100,2)</f>
        <v>0.01</v>
      </c>
      <c r="R1704" s="12">
        <f>IFERROR(ROUND(IFERROR(E1704/N1704,""),2),"No pledges")</f>
        <v>1</v>
      </c>
      <c r="S1704" t="s">
        <v>8325</v>
      </c>
      <c r="T1704" t="s">
        <v>8347</v>
      </c>
    </row>
    <row r="1705" spans="1:20" ht="60" hidden="1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7">
        <f>(((K1705/60)/60)/24)+DATE(1970,1,1)</f>
        <v>42187.281678240746</v>
      </c>
      <c r="K1705">
        <v>1435819537</v>
      </c>
      <c r="L1705" s="7">
        <f>(((I1705/60)/60)/24)+DATE(1970,1,1)</f>
        <v>42247.281678240746</v>
      </c>
      <c r="M1705" t="b">
        <v>0</v>
      </c>
      <c r="N1705">
        <v>2</v>
      </c>
      <c r="O1705" t="b">
        <v>0</v>
      </c>
      <c r="P1705" t="s">
        <v>8293</v>
      </c>
      <c r="Q1705">
        <f>ROUND(E1705/D1705*100,2)</f>
        <v>1.02</v>
      </c>
      <c r="R1705" s="12">
        <f>IFERROR(ROUND(IFERROR(E1705/N1705,""),2),"No pledges")</f>
        <v>25.5</v>
      </c>
      <c r="S1705" t="s">
        <v>8325</v>
      </c>
      <c r="T1705" t="s">
        <v>8347</v>
      </c>
    </row>
    <row r="1706" spans="1:20" ht="15" customHeight="1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7">
        <f t="shared" ref="J1706:J1707" si="132">(((I1706/60)/60)/24)+DATE(1970,1,1)</f>
        <v>42051.139733796299</v>
      </c>
      <c r="K1706">
        <v>1421464873</v>
      </c>
      <c r="L1706" s="7">
        <f t="shared" ref="L1706:L1707" si="133">(((K1706/60)/60)/24)+DATE(1970,1,1)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>ROUND(E1706/D1706*100,2)</f>
        <v>65.099999999999994</v>
      </c>
      <c r="R1706" s="12">
        <f>IFERROR(ROUND(IFERROR(E1706/N1706,""),2),"No pledges")</f>
        <v>118.36</v>
      </c>
      <c r="S1706" t="s">
        <v>8325</v>
      </c>
      <c r="T1706" t="s">
        <v>8347</v>
      </c>
    </row>
    <row r="1707" spans="1:20" ht="15" customHeight="1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7">
        <f t="shared" si="132"/>
        <v>42256.666666666672</v>
      </c>
      <c r="K1707">
        <v>1440807846</v>
      </c>
      <c r="L1707" s="7">
        <f t="shared" si="133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>ROUND(E1707/D1707*100,2)</f>
        <v>0</v>
      </c>
      <c r="R1707" s="12" t="str">
        <f>IFERROR(ROUND(IFERROR(E1707/N1707,""),2),"No pledges")</f>
        <v>No pledges</v>
      </c>
      <c r="S1707" t="s">
        <v>8325</v>
      </c>
      <c r="T1707" t="s">
        <v>8347</v>
      </c>
    </row>
    <row r="1708" spans="1:20" ht="45" hidden="1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7">
        <f>(((K1708/60)/60)/24)+DATE(1970,1,1)</f>
        <v>42179.306388888886</v>
      </c>
      <c r="K1708">
        <v>1435130472</v>
      </c>
      <c r="L1708" s="7">
        <f>(((I1708/60)/60)/24)+DATE(1970,1,1)</f>
        <v>42239.306388888886</v>
      </c>
      <c r="M1708" t="b">
        <v>0</v>
      </c>
      <c r="N1708">
        <v>0</v>
      </c>
      <c r="O1708" t="b">
        <v>0</v>
      </c>
      <c r="P1708" t="s">
        <v>8293</v>
      </c>
      <c r="Q1708">
        <f>ROUND(E1708/D1708*100,2)</f>
        <v>0</v>
      </c>
      <c r="R1708" s="12" t="str">
        <f>IFERROR(ROUND(IFERROR(E1708/N1708,""),2),"No pledges")</f>
        <v>No pledges</v>
      </c>
      <c r="S1708" t="s">
        <v>8325</v>
      </c>
      <c r="T1708" t="s">
        <v>8347</v>
      </c>
    </row>
    <row r="1709" spans="1:20" ht="60" hidden="1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7">
        <f>(((K1709/60)/60)/24)+DATE(1970,1,1)</f>
        <v>42427.721006944441</v>
      </c>
      <c r="K1709">
        <v>1456593495</v>
      </c>
      <c r="L1709" s="7">
        <f>(((I1709/60)/60)/24)+DATE(1970,1,1)</f>
        <v>42457.679340277777</v>
      </c>
      <c r="M1709" t="b">
        <v>0</v>
      </c>
      <c r="N1709">
        <v>9</v>
      </c>
      <c r="O1709" t="b">
        <v>0</v>
      </c>
      <c r="P1709" t="s">
        <v>8293</v>
      </c>
      <c r="Q1709">
        <f>ROUND(E1709/D1709*100,2)</f>
        <v>9.74</v>
      </c>
      <c r="R1709" s="12">
        <f>IFERROR(ROUND(IFERROR(E1709/N1709,""),2),"No pledges")</f>
        <v>54.11</v>
      </c>
      <c r="S1709" t="s">
        <v>8325</v>
      </c>
      <c r="T1709" t="s">
        <v>8347</v>
      </c>
    </row>
    <row r="1710" spans="1:20" ht="60" hidden="1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7">
        <f>(((K1710/60)/60)/24)+DATE(1970,1,1)</f>
        <v>42451.866967592592</v>
      </c>
      <c r="K1710">
        <v>1458679706</v>
      </c>
      <c r="L1710" s="7">
        <f>(((I1710/60)/60)/24)+DATE(1970,1,1)</f>
        <v>42491.866967592592</v>
      </c>
      <c r="M1710" t="b">
        <v>0</v>
      </c>
      <c r="N1710">
        <v>0</v>
      </c>
      <c r="O1710" t="b">
        <v>0</v>
      </c>
      <c r="P1710" t="s">
        <v>8293</v>
      </c>
      <c r="Q1710">
        <f>ROUND(E1710/D1710*100,2)</f>
        <v>0</v>
      </c>
      <c r="R1710" s="12" t="str">
        <f>IFERROR(ROUND(IFERROR(E1710/N1710,""),2),"No pledges")</f>
        <v>No pledges</v>
      </c>
      <c r="S1710" t="s">
        <v>8325</v>
      </c>
      <c r="T1710" t="s">
        <v>8347</v>
      </c>
    </row>
    <row r="1711" spans="1:20" ht="15" customHeight="1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7">
        <f>(((I1711/60)/60)/24)+DATE(1970,1,1)</f>
        <v>41882.818749999999</v>
      </c>
      <c r="K1711">
        <v>1405949514</v>
      </c>
      <c r="L1711" s="7">
        <f>(((K1711/60)/60)/24)+DATE(1970,1,1)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>ROUND(E1711/D1711*100,2)</f>
        <v>4.8600000000000003</v>
      </c>
      <c r="R1711" s="12">
        <f>IFERROR(ROUND(IFERROR(E1711/N1711,""),2),"No pledges")</f>
        <v>21.25</v>
      </c>
      <c r="S1711" t="s">
        <v>8325</v>
      </c>
      <c r="T1711" t="s">
        <v>8347</v>
      </c>
    </row>
    <row r="1712" spans="1:20" ht="30" hidden="1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7">
        <f>(((K1712/60)/60)/24)+DATE(1970,1,1)</f>
        <v>42341.59129629629</v>
      </c>
      <c r="K1712">
        <v>1449151888</v>
      </c>
      <c r="L1712" s="7">
        <f>(((I1712/60)/60)/24)+DATE(1970,1,1)</f>
        <v>42387.541666666672</v>
      </c>
      <c r="M1712" t="b">
        <v>0</v>
      </c>
      <c r="N1712">
        <v>1</v>
      </c>
      <c r="O1712" t="b">
        <v>0</v>
      </c>
      <c r="P1712" t="s">
        <v>8293</v>
      </c>
      <c r="Q1712">
        <f>ROUND(E1712/D1712*100,2)</f>
        <v>0.68</v>
      </c>
      <c r="R1712" s="12">
        <f>IFERROR(ROUND(IFERROR(E1712/N1712,""),2),"No pledges")</f>
        <v>34</v>
      </c>
      <c r="S1712" t="s">
        <v>8325</v>
      </c>
      <c r="T1712" t="s">
        <v>8347</v>
      </c>
    </row>
    <row r="1713" spans="1:20" ht="60" hidden="1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7">
        <f>(((K1713/60)/60)/24)+DATE(1970,1,1)</f>
        <v>41852.646226851852</v>
      </c>
      <c r="K1713">
        <v>1406907034</v>
      </c>
      <c r="L1713" s="7">
        <f>(((I1713/60)/60)/24)+DATE(1970,1,1)</f>
        <v>41883.646226851852</v>
      </c>
      <c r="M1713" t="b">
        <v>0</v>
      </c>
      <c r="N1713">
        <v>2</v>
      </c>
      <c r="O1713" t="b">
        <v>0</v>
      </c>
      <c r="P1713" t="s">
        <v>8293</v>
      </c>
      <c r="Q1713">
        <f>ROUND(E1713/D1713*100,2)</f>
        <v>10.5</v>
      </c>
      <c r="R1713" s="12">
        <f>IFERROR(ROUND(IFERROR(E1713/N1713,""),2),"No pledges")</f>
        <v>525</v>
      </c>
      <c r="S1713" t="s">
        <v>8325</v>
      </c>
      <c r="T1713" t="s">
        <v>8347</v>
      </c>
    </row>
    <row r="1714" spans="1:20" ht="60" hidden="1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7">
        <f>(((K1714/60)/60)/24)+DATE(1970,1,1)</f>
        <v>42125.913807870369</v>
      </c>
      <c r="K1714">
        <v>1430517353</v>
      </c>
      <c r="L1714" s="7">
        <f>(((I1714/60)/60)/24)+DATE(1970,1,1)</f>
        <v>42185.913807870369</v>
      </c>
      <c r="M1714" t="b">
        <v>0</v>
      </c>
      <c r="N1714">
        <v>0</v>
      </c>
      <c r="O1714" t="b">
        <v>0</v>
      </c>
      <c r="P1714" t="s">
        <v>8293</v>
      </c>
      <c r="Q1714">
        <f>ROUND(E1714/D1714*100,2)</f>
        <v>0</v>
      </c>
      <c r="R1714" s="12" t="str">
        <f>IFERROR(ROUND(IFERROR(E1714/N1714,""),2),"No pledges")</f>
        <v>No pledges</v>
      </c>
      <c r="S1714" t="s">
        <v>8325</v>
      </c>
      <c r="T1714" t="s">
        <v>8347</v>
      </c>
    </row>
    <row r="1715" spans="1:20" ht="15" customHeight="1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7">
        <f>(((I1715/60)/60)/24)+DATE(1970,1,1)</f>
        <v>41917.801064814819</v>
      </c>
      <c r="K1715">
        <v>1409944412</v>
      </c>
      <c r="L1715" s="7">
        <f>(((K1715/60)/60)/24)+DATE(1970,1,1)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>ROUND(E1715/D1715*100,2)</f>
        <v>1.67</v>
      </c>
      <c r="R1715" s="12">
        <f>IFERROR(ROUND(IFERROR(E1715/N1715,""),2),"No pledges")</f>
        <v>50</v>
      </c>
      <c r="S1715" t="s">
        <v>8325</v>
      </c>
      <c r="T1715" t="s">
        <v>8347</v>
      </c>
    </row>
    <row r="1716" spans="1:20" ht="60" hidden="1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7">
        <f>(((K1716/60)/60)/24)+DATE(1970,1,1)</f>
        <v>42095.918530092589</v>
      </c>
      <c r="K1716">
        <v>1427925761</v>
      </c>
      <c r="L1716" s="7">
        <f>(((I1716/60)/60)/24)+DATE(1970,1,1)</f>
        <v>42125.918530092589</v>
      </c>
      <c r="M1716" t="b">
        <v>0</v>
      </c>
      <c r="N1716">
        <v>17</v>
      </c>
      <c r="O1716" t="b">
        <v>0</v>
      </c>
      <c r="P1716" t="s">
        <v>8293</v>
      </c>
      <c r="Q1716">
        <f>ROUND(E1716/D1716*100,2)</f>
        <v>7.87</v>
      </c>
      <c r="R1716" s="12">
        <f>IFERROR(ROUND(IFERROR(E1716/N1716,""),2),"No pledges")</f>
        <v>115.71</v>
      </c>
      <c r="S1716" t="s">
        <v>8325</v>
      </c>
      <c r="T1716" t="s">
        <v>8347</v>
      </c>
    </row>
    <row r="1717" spans="1:20" ht="45" hidden="1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7">
        <f>(((K1717/60)/60)/24)+DATE(1970,1,1)</f>
        <v>42064.217418981483</v>
      </c>
      <c r="K1717">
        <v>1425186785</v>
      </c>
      <c r="L1717" s="7">
        <f>(((I1717/60)/60)/24)+DATE(1970,1,1)</f>
        <v>42094.140277777777</v>
      </c>
      <c r="M1717" t="b">
        <v>0</v>
      </c>
      <c r="N1717">
        <v>2</v>
      </c>
      <c r="O1717" t="b">
        <v>0</v>
      </c>
      <c r="P1717" t="s">
        <v>8293</v>
      </c>
      <c r="Q1717">
        <f>ROUND(E1717/D1717*100,2)</f>
        <v>0.22</v>
      </c>
      <c r="R1717" s="12">
        <f>IFERROR(ROUND(IFERROR(E1717/N1717,""),2),"No pledges")</f>
        <v>5.5</v>
      </c>
      <c r="S1717" t="s">
        <v>8325</v>
      </c>
      <c r="T1717" t="s">
        <v>8347</v>
      </c>
    </row>
    <row r="1718" spans="1:20" ht="15" customHeight="1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7">
        <f>(((I1718/60)/60)/24)+DATE(1970,1,1)</f>
        <v>42713.619201388887</v>
      </c>
      <c r="K1718">
        <v>1477835499</v>
      </c>
      <c r="L1718" s="7">
        <f>(((K1718/60)/60)/24)+DATE(1970,1,1)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>ROUND(E1718/D1718*100,2)</f>
        <v>7.5</v>
      </c>
      <c r="R1718" s="12">
        <f>IFERROR(ROUND(IFERROR(E1718/N1718,""),2),"No pledges")</f>
        <v>50</v>
      </c>
      <c r="S1718" t="s">
        <v>8325</v>
      </c>
      <c r="T1718" t="s">
        <v>8347</v>
      </c>
    </row>
    <row r="1719" spans="1:20" ht="45" hidden="1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7">
        <f>(((K1719/60)/60)/24)+DATE(1970,1,1)</f>
        <v>42460.98192129629</v>
      </c>
      <c r="K1719">
        <v>1459467238</v>
      </c>
      <c r="L1719" s="7">
        <f>(((I1719/60)/60)/24)+DATE(1970,1,1)</f>
        <v>42481.166666666672</v>
      </c>
      <c r="M1719" t="b">
        <v>0</v>
      </c>
      <c r="N1719">
        <v>41</v>
      </c>
      <c r="O1719" t="b">
        <v>0</v>
      </c>
      <c r="P1719" t="s">
        <v>8293</v>
      </c>
      <c r="Q1719">
        <f>ROUND(E1719/D1719*100,2)</f>
        <v>42.73</v>
      </c>
      <c r="R1719" s="12">
        <f>IFERROR(ROUND(IFERROR(E1719/N1719,""),2),"No pledges")</f>
        <v>34.020000000000003</v>
      </c>
      <c r="S1719" t="s">
        <v>8325</v>
      </c>
      <c r="T1719" t="s">
        <v>8347</v>
      </c>
    </row>
    <row r="1720" spans="1:20" hidden="1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7">
        <f>(((K1720/60)/60)/24)+DATE(1970,1,1)</f>
        <v>42460.610520833332</v>
      </c>
      <c r="K1720">
        <v>1459435149</v>
      </c>
      <c r="L1720" s="7">
        <f>(((I1720/60)/60)/24)+DATE(1970,1,1)</f>
        <v>42504.207638888889</v>
      </c>
      <c r="M1720" t="b">
        <v>0</v>
      </c>
      <c r="N1720">
        <v>2</v>
      </c>
      <c r="O1720" t="b">
        <v>0</v>
      </c>
      <c r="P1720" t="s">
        <v>8293</v>
      </c>
      <c r="Q1720">
        <f>ROUND(E1720/D1720*100,2)</f>
        <v>0.21</v>
      </c>
      <c r="R1720" s="12">
        <f>IFERROR(ROUND(IFERROR(E1720/N1720,""),2),"No pledges")</f>
        <v>37.5</v>
      </c>
      <c r="S1720" t="s">
        <v>8325</v>
      </c>
      <c r="T1720" t="s">
        <v>8347</v>
      </c>
    </row>
    <row r="1721" spans="1:20" ht="15" customHeight="1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7">
        <f t="shared" ref="J1721:J1722" si="134">(((I1721/60)/60)/24)+DATE(1970,1,1)</f>
        <v>41899.534618055557</v>
      </c>
      <c r="K1721">
        <v>1408366191</v>
      </c>
      <c r="L1721" s="7">
        <f t="shared" ref="L1721:L1722" si="135">(((K1721/60)/60)/24)+DATE(1970,1,1)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>ROUND(E1721/D1721*100,2)</f>
        <v>0.88</v>
      </c>
      <c r="R1721" s="12">
        <f>IFERROR(ROUND(IFERROR(E1721/N1721,""),2),"No pledges")</f>
        <v>11.67</v>
      </c>
      <c r="S1721" t="s">
        <v>8325</v>
      </c>
      <c r="T1721" t="s">
        <v>8347</v>
      </c>
    </row>
    <row r="1722" spans="1:20" ht="15" customHeight="1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7">
        <f t="shared" si="134"/>
        <v>41952.824895833335</v>
      </c>
      <c r="K1722">
        <v>1412966871</v>
      </c>
      <c r="L1722" s="7">
        <f t="shared" si="13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>ROUND(E1722/D1722*100,2)</f>
        <v>5.63</v>
      </c>
      <c r="R1722" s="12">
        <f>IFERROR(ROUND(IFERROR(E1722/N1722,""),2),"No pledges")</f>
        <v>28.13</v>
      </c>
      <c r="S1722" t="s">
        <v>8325</v>
      </c>
      <c r="T1722" t="s">
        <v>8347</v>
      </c>
    </row>
    <row r="1723" spans="1:20" ht="45" hidden="1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7">
        <f>(((K1723/60)/60)/24)+DATE(1970,1,1)</f>
        <v>42319.461377314816</v>
      </c>
      <c r="K1723">
        <v>1447239863</v>
      </c>
      <c r="L1723" s="7">
        <f>(((I1723/60)/60)/24)+DATE(1970,1,1)</f>
        <v>42349.461377314816</v>
      </c>
      <c r="M1723" t="b">
        <v>0</v>
      </c>
      <c r="N1723">
        <v>0</v>
      </c>
      <c r="O1723" t="b">
        <v>0</v>
      </c>
      <c r="P1723" t="s">
        <v>8293</v>
      </c>
      <c r="Q1723">
        <f>ROUND(E1723/D1723*100,2)</f>
        <v>0</v>
      </c>
      <c r="R1723" s="12" t="str">
        <f>IFERROR(ROUND(IFERROR(E1723/N1723,""),2),"No pledges")</f>
        <v>No pledges</v>
      </c>
      <c r="S1723" t="s">
        <v>8325</v>
      </c>
      <c r="T1723" t="s">
        <v>8347</v>
      </c>
    </row>
    <row r="1724" spans="1:20" ht="45" hidden="1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7">
        <f>(((K1724/60)/60)/24)+DATE(1970,1,1)</f>
        <v>42425.960983796293</v>
      </c>
      <c r="K1724">
        <v>1456441429</v>
      </c>
      <c r="L1724" s="7">
        <f>(((I1724/60)/60)/24)+DATE(1970,1,1)</f>
        <v>42463.006944444445</v>
      </c>
      <c r="M1724" t="b">
        <v>0</v>
      </c>
      <c r="N1724">
        <v>1</v>
      </c>
      <c r="O1724" t="b">
        <v>0</v>
      </c>
      <c r="P1724" t="s">
        <v>8293</v>
      </c>
      <c r="Q1724">
        <f>ROUND(E1724/D1724*100,2)</f>
        <v>0.03</v>
      </c>
      <c r="R1724" s="12">
        <f>IFERROR(ROUND(IFERROR(E1724/N1724,""),2),"No pledges")</f>
        <v>1</v>
      </c>
      <c r="S1724" t="s">
        <v>8325</v>
      </c>
      <c r="T1724" t="s">
        <v>8347</v>
      </c>
    </row>
    <row r="1725" spans="1:20" ht="60" hidden="1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7">
        <f>(((K1725/60)/60)/24)+DATE(1970,1,1)</f>
        <v>42129.82540509259</v>
      </c>
      <c r="K1725">
        <v>1430855315</v>
      </c>
      <c r="L1725" s="7">
        <f>(((I1725/60)/60)/24)+DATE(1970,1,1)</f>
        <v>42186.25</v>
      </c>
      <c r="M1725" t="b">
        <v>0</v>
      </c>
      <c r="N1725">
        <v>3</v>
      </c>
      <c r="O1725" t="b">
        <v>0</v>
      </c>
      <c r="P1725" t="s">
        <v>8293</v>
      </c>
      <c r="Q1725">
        <f>ROUND(E1725/D1725*100,2)</f>
        <v>6.5</v>
      </c>
      <c r="R1725" s="12">
        <f>IFERROR(ROUND(IFERROR(E1725/N1725,""),2),"No pledges")</f>
        <v>216.67</v>
      </c>
      <c r="S1725" t="s">
        <v>8325</v>
      </c>
      <c r="T1725" t="s">
        <v>8347</v>
      </c>
    </row>
    <row r="1726" spans="1:20" ht="60" hidden="1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7">
        <f>(((K1726/60)/60)/24)+DATE(1970,1,1)</f>
        <v>41912.932430555556</v>
      </c>
      <c r="K1726">
        <v>1412115762</v>
      </c>
      <c r="L1726" s="7">
        <f>(((I1726/60)/60)/24)+DATE(1970,1,1)</f>
        <v>41942.932430555556</v>
      </c>
      <c r="M1726" t="b">
        <v>0</v>
      </c>
      <c r="N1726">
        <v>4</v>
      </c>
      <c r="O1726" t="b">
        <v>0</v>
      </c>
      <c r="P1726" t="s">
        <v>8293</v>
      </c>
      <c r="Q1726">
        <f>ROUND(E1726/D1726*100,2)</f>
        <v>0.57999999999999996</v>
      </c>
      <c r="R1726" s="12">
        <f>IFERROR(ROUND(IFERROR(E1726/N1726,""),2),"No pledges")</f>
        <v>8.75</v>
      </c>
      <c r="S1726" t="s">
        <v>8325</v>
      </c>
      <c r="T1726" t="s">
        <v>8347</v>
      </c>
    </row>
    <row r="1727" spans="1:20" ht="60" hidden="1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7">
        <f>(((K1727/60)/60)/24)+DATE(1970,1,1)</f>
        <v>41845.968159722222</v>
      </c>
      <c r="K1727">
        <v>1406330049</v>
      </c>
      <c r="L1727" s="7">
        <f>(((I1727/60)/60)/24)+DATE(1970,1,1)</f>
        <v>41875.968159722222</v>
      </c>
      <c r="M1727" t="b">
        <v>0</v>
      </c>
      <c r="N1727">
        <v>9</v>
      </c>
      <c r="O1727" t="b">
        <v>0</v>
      </c>
      <c r="P1727" t="s">
        <v>8293</v>
      </c>
      <c r="Q1727">
        <f>ROUND(E1727/D1727*100,2)</f>
        <v>10.18</v>
      </c>
      <c r="R1727" s="12">
        <f>IFERROR(ROUND(IFERROR(E1727/N1727,""),2),"No pledges")</f>
        <v>62.22</v>
      </c>
      <c r="S1727" t="s">
        <v>8325</v>
      </c>
      <c r="T1727" t="s">
        <v>8347</v>
      </c>
    </row>
    <row r="1728" spans="1:20" ht="30" hidden="1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7">
        <f>(((K1728/60)/60)/24)+DATE(1970,1,1)</f>
        <v>41788.919722222221</v>
      </c>
      <c r="K1728">
        <v>1401401064</v>
      </c>
      <c r="L1728" s="7">
        <f>(((I1728/60)/60)/24)+DATE(1970,1,1)</f>
        <v>41817.919722222221</v>
      </c>
      <c r="M1728" t="b">
        <v>0</v>
      </c>
      <c r="N1728">
        <v>16</v>
      </c>
      <c r="O1728" t="b">
        <v>0</v>
      </c>
      <c r="P1728" t="s">
        <v>8293</v>
      </c>
      <c r="Q1728">
        <f>ROUND(E1728/D1728*100,2)</f>
        <v>33.78</v>
      </c>
      <c r="R1728" s="12">
        <f>IFERROR(ROUND(IFERROR(E1728/N1728,""),2),"No pledges")</f>
        <v>137.25</v>
      </c>
      <c r="S1728" t="s">
        <v>8325</v>
      </c>
      <c r="T1728" t="s">
        <v>8347</v>
      </c>
    </row>
    <row r="1729" spans="1:20" ht="15" customHeight="1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7">
        <f t="shared" ref="J1729:J1730" si="136">(((I1729/60)/60)/24)+DATE(1970,1,1)</f>
        <v>42099.458333333328</v>
      </c>
      <c r="K1729">
        <v>1423520177</v>
      </c>
      <c r="L1729" s="7">
        <f t="shared" ref="L1729:L1730" si="137">(((K1729/60)/60)/24)+DATE(1970,1,1)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>ROUND(E1729/D1729*100,2)</f>
        <v>0.03</v>
      </c>
      <c r="R1729" s="12">
        <f>IFERROR(ROUND(IFERROR(E1729/N1729,""),2),"No pledges")</f>
        <v>1</v>
      </c>
      <c r="S1729" t="s">
        <v>8325</v>
      </c>
      <c r="T1729" t="s">
        <v>8347</v>
      </c>
    </row>
    <row r="1730" spans="1:20" ht="15" customHeight="1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7">
        <f t="shared" si="136"/>
        <v>42298.625856481478</v>
      </c>
      <c r="K1730">
        <v>1442847674</v>
      </c>
      <c r="L1730" s="7">
        <f t="shared" si="13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>ROUND(E1730/D1730*100,2)</f>
        <v>68.400000000000006</v>
      </c>
      <c r="R1730" s="12">
        <f>IFERROR(ROUND(IFERROR(E1730/N1730,""),2),"No pledges")</f>
        <v>122.14</v>
      </c>
      <c r="S1730" t="s">
        <v>8325</v>
      </c>
      <c r="T1730" t="s">
        <v>8347</v>
      </c>
    </row>
    <row r="1731" spans="1:20" ht="60" hidden="1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7">
        <f>(((K1731/60)/60)/24)+DATE(1970,1,1)</f>
        <v>42471.052152777775</v>
      </c>
      <c r="K1731">
        <v>1460337306</v>
      </c>
      <c r="L1731" s="7">
        <f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>
        <f>ROUND(E1731/D1731*100,2)</f>
        <v>0</v>
      </c>
      <c r="R1731" s="12" t="str">
        <f>IFERROR(ROUND(IFERROR(E1731/N1731,""),2),"No pledges")</f>
        <v>No pledges</v>
      </c>
      <c r="S1731" t="s">
        <v>8325</v>
      </c>
      <c r="T1731" t="s">
        <v>8347</v>
      </c>
    </row>
    <row r="1732" spans="1:20" ht="15" customHeight="1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7">
        <f t="shared" ref="J1732:J1734" si="138">(((I1732/60)/60)/24)+DATE(1970,1,1)</f>
        <v>42302.087766203709</v>
      </c>
      <c r="K1732">
        <v>1443146783</v>
      </c>
      <c r="L1732" s="7">
        <f t="shared" ref="L1732:L1734" si="139"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>ROUND(E1732/D1732*100,2)</f>
        <v>0</v>
      </c>
      <c r="R1732" s="12" t="str">
        <f>IFERROR(ROUND(IFERROR(E1732/N1732,""),2),"No pledges")</f>
        <v>No pledges</v>
      </c>
      <c r="S1732" t="s">
        <v>8325</v>
      </c>
      <c r="T1732" t="s">
        <v>8347</v>
      </c>
    </row>
    <row r="1733" spans="1:20" ht="15" customHeight="1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7">
        <f t="shared" si="138"/>
        <v>42166.625</v>
      </c>
      <c r="K1733">
        <v>1432849552</v>
      </c>
      <c r="L1733" s="7">
        <f t="shared" si="13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>ROUND(E1733/D1733*100,2)</f>
        <v>0</v>
      </c>
      <c r="R1733" s="12" t="str">
        <f>IFERROR(ROUND(IFERROR(E1733/N1733,""),2),"No pledges")</f>
        <v>No pledges</v>
      </c>
      <c r="S1733" t="s">
        <v>8325</v>
      </c>
      <c r="T1733" t="s">
        <v>8347</v>
      </c>
    </row>
    <row r="1734" spans="1:20" ht="15" customHeight="1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7">
        <f t="shared" si="138"/>
        <v>42385.208333333328</v>
      </c>
      <c r="K1734">
        <v>1447777481</v>
      </c>
      <c r="L1734" s="7">
        <f t="shared" si="13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>ROUND(E1734/D1734*100,2)</f>
        <v>0</v>
      </c>
      <c r="R1734" s="12" t="str">
        <f>IFERROR(ROUND(IFERROR(E1734/N1734,""),2),"No pledges")</f>
        <v>No pledges</v>
      </c>
      <c r="S1734" t="s">
        <v>8325</v>
      </c>
      <c r="T1734" t="s">
        <v>8347</v>
      </c>
    </row>
    <row r="1735" spans="1:20" ht="60" hidden="1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7">
        <f>(((K1735/60)/60)/24)+DATE(1970,1,1)</f>
        <v>42614.675625000003</v>
      </c>
      <c r="K1735">
        <v>1472746374</v>
      </c>
      <c r="L1735" s="7">
        <f>(((I1735/60)/60)/24)+DATE(1970,1,1)</f>
        <v>42626.895833333328</v>
      </c>
      <c r="M1735" t="b">
        <v>0</v>
      </c>
      <c r="N1735">
        <v>0</v>
      </c>
      <c r="O1735" t="b">
        <v>0</v>
      </c>
      <c r="P1735" t="s">
        <v>8293</v>
      </c>
      <c r="Q1735">
        <f>ROUND(E1735/D1735*100,2)</f>
        <v>0</v>
      </c>
      <c r="R1735" s="12" t="str">
        <f>IFERROR(ROUND(IFERROR(E1735/N1735,""),2),"No pledges")</f>
        <v>No pledges</v>
      </c>
      <c r="S1735" t="s">
        <v>8325</v>
      </c>
      <c r="T1735" t="s">
        <v>8347</v>
      </c>
    </row>
    <row r="1736" spans="1:20" ht="15" customHeight="1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7">
        <f t="shared" ref="J1736:J1739" si="140">(((I1736/60)/60)/24)+DATE(1970,1,1)</f>
        <v>42132.036527777775</v>
      </c>
      <c r="K1736">
        <v>1428454356</v>
      </c>
      <c r="L1736" s="7">
        <f t="shared" ref="L1736:L1739" si="141">(((K1736/60)/60)/24)+DATE(1970,1,1)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>ROUND(E1736/D1736*100,2)</f>
        <v>0.02</v>
      </c>
      <c r="R1736" s="12">
        <f>IFERROR(ROUND(IFERROR(E1736/N1736,""),2),"No pledges")</f>
        <v>1</v>
      </c>
      <c r="S1736" t="s">
        <v>8325</v>
      </c>
      <c r="T1736" t="s">
        <v>8347</v>
      </c>
    </row>
    <row r="1737" spans="1:20" ht="15" customHeight="1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7">
        <f t="shared" si="140"/>
        <v>42589.814178240747</v>
      </c>
      <c r="K1737">
        <v>1468006345</v>
      </c>
      <c r="L1737" s="7">
        <f t="shared" si="14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>ROUND(E1737/D1737*100,2)</f>
        <v>11</v>
      </c>
      <c r="R1737" s="12">
        <f>IFERROR(ROUND(IFERROR(E1737/N1737,""),2),"No pledges")</f>
        <v>55</v>
      </c>
      <c r="S1737" t="s">
        <v>8325</v>
      </c>
      <c r="T1737" t="s">
        <v>8347</v>
      </c>
    </row>
    <row r="1738" spans="1:20" ht="15" customHeight="1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7">
        <f t="shared" si="140"/>
        <v>42316.90315972222</v>
      </c>
      <c r="K1738">
        <v>1444423233</v>
      </c>
      <c r="L1738" s="7">
        <f t="shared" si="14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>ROUND(E1738/D1738*100,2)</f>
        <v>0.73</v>
      </c>
      <c r="R1738" s="12">
        <f>IFERROR(ROUND(IFERROR(E1738/N1738,""),2),"No pledges")</f>
        <v>22</v>
      </c>
      <c r="S1738" t="s">
        <v>8325</v>
      </c>
      <c r="T1738" t="s">
        <v>8347</v>
      </c>
    </row>
    <row r="1739" spans="1:20" ht="15" customHeight="1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7">
        <f t="shared" si="140"/>
        <v>42205.948981481488</v>
      </c>
      <c r="K1739">
        <v>1434840392</v>
      </c>
      <c r="L1739" s="7">
        <f t="shared" si="14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>ROUND(E1739/D1739*100,2)</f>
        <v>21.25</v>
      </c>
      <c r="R1739" s="12">
        <f>IFERROR(ROUND(IFERROR(E1739/N1739,""),2),"No pledges")</f>
        <v>56.67</v>
      </c>
      <c r="S1739" t="s">
        <v>8325</v>
      </c>
      <c r="T1739" t="s">
        <v>8347</v>
      </c>
    </row>
    <row r="1740" spans="1:20" ht="45" hidden="1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7">
        <f>(((K1740/60)/60)/24)+DATE(1970,1,1)</f>
        <v>41884.874328703707</v>
      </c>
      <c r="K1740">
        <v>1409691542</v>
      </c>
      <c r="L1740" s="7">
        <f>(((I1740/60)/60)/24)+DATE(1970,1,1)</f>
        <v>41914.874328703707</v>
      </c>
      <c r="M1740" t="b">
        <v>0</v>
      </c>
      <c r="N1740">
        <v>1</v>
      </c>
      <c r="O1740" t="b">
        <v>0</v>
      </c>
      <c r="P1740" t="s">
        <v>8293</v>
      </c>
      <c r="Q1740">
        <f>ROUND(E1740/D1740*100,2)</f>
        <v>0.4</v>
      </c>
      <c r="R1740" s="12">
        <f>IFERROR(ROUND(IFERROR(E1740/N1740,""),2),"No pledges")</f>
        <v>20</v>
      </c>
      <c r="S1740" t="s">
        <v>8325</v>
      </c>
      <c r="T1740" t="s">
        <v>8347</v>
      </c>
    </row>
    <row r="1741" spans="1:20" ht="15" customHeight="1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7">
        <f t="shared" ref="J1741:J1765" si="142">(((I1741/60)/60)/24)+DATE(1970,1,1)</f>
        <v>42494.832546296297</v>
      </c>
      <c r="K1741">
        <v>1457297932</v>
      </c>
      <c r="L1741" s="7">
        <f t="shared" ref="L1741:L1765" si="143">(((K1741/60)/60)/24)+DATE(1970,1,1)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>ROUND(E1741/D1741*100,2)</f>
        <v>0.1</v>
      </c>
      <c r="R1741" s="12">
        <f>IFERROR(ROUND(IFERROR(E1741/N1741,""),2),"No pledges")</f>
        <v>1</v>
      </c>
      <c r="S1741" t="s">
        <v>8325</v>
      </c>
      <c r="T1741" t="s">
        <v>8347</v>
      </c>
    </row>
    <row r="1742" spans="1:20" ht="15" customHeight="1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7">
        <f t="shared" si="142"/>
        <v>42201.817384259266</v>
      </c>
      <c r="K1742">
        <v>1434483422</v>
      </c>
      <c r="L1742" s="7">
        <f t="shared" si="14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>ROUND(E1742/D1742*100,2)</f>
        <v>0</v>
      </c>
      <c r="R1742" s="12" t="str">
        <f>IFERROR(ROUND(IFERROR(E1742/N1742,""),2),"No pledges")</f>
        <v>No pledges</v>
      </c>
      <c r="S1742" t="s">
        <v>8325</v>
      </c>
      <c r="T1742" t="s">
        <v>8347</v>
      </c>
    </row>
    <row r="1743" spans="1:20" ht="15" customHeight="1">
      <c r="A1743">
        <v>1741</v>
      </c>
      <c r="B1743" s="2" t="s">
        <v>1742</v>
      </c>
      <c r="C1743" s="2" t="s">
        <v>5851</v>
      </c>
      <c r="D1743">
        <v>2000</v>
      </c>
      <c r="E1743">
        <v>2132</v>
      </c>
      <c r="F1743" t="s">
        <v>8219</v>
      </c>
      <c r="G1743" t="s">
        <v>8224</v>
      </c>
      <c r="H1743" t="s">
        <v>8246</v>
      </c>
      <c r="I1743">
        <v>1363024946</v>
      </c>
      <c r="J1743" s="7">
        <f t="shared" si="142"/>
        <v>41344.751689814817</v>
      </c>
      <c r="K1743">
        <v>1359140546</v>
      </c>
      <c r="L1743" s="7">
        <f t="shared" si="143"/>
        <v>41299.793356481481</v>
      </c>
      <c r="M1743" t="b">
        <v>0</v>
      </c>
      <c r="N1743">
        <v>44</v>
      </c>
      <c r="O1743" t="b">
        <v>1</v>
      </c>
      <c r="P1743" t="s">
        <v>8279</v>
      </c>
      <c r="Q1743">
        <f>ROUND(E1743/D1743*100,2)</f>
        <v>106.6</v>
      </c>
      <c r="R1743" s="12">
        <f>IFERROR(ROUND(IFERROR(E1743/N1743,""),2),"No pledges")</f>
        <v>48.45</v>
      </c>
      <c r="S1743" t="s">
        <v>8325</v>
      </c>
      <c r="T1743" t="s">
        <v>8329</v>
      </c>
    </row>
    <row r="1744" spans="1:20" ht="15" customHeight="1">
      <c r="A1744">
        <v>1742</v>
      </c>
      <c r="B1744" s="2" t="s">
        <v>1743</v>
      </c>
      <c r="C1744" s="2" t="s">
        <v>5852</v>
      </c>
      <c r="D1744">
        <v>2000</v>
      </c>
      <c r="E1744">
        <v>2265</v>
      </c>
      <c r="F1744" t="s">
        <v>8219</v>
      </c>
      <c r="G1744" t="s">
        <v>8224</v>
      </c>
      <c r="H1744" t="s">
        <v>8246</v>
      </c>
      <c r="I1744">
        <v>1329104114</v>
      </c>
      <c r="J1744" s="7">
        <f t="shared" si="142"/>
        <v>40952.149467592593</v>
      </c>
      <c r="K1744">
        <v>1323920114</v>
      </c>
      <c r="L1744" s="7">
        <f t="shared" si="143"/>
        <v>40892.149467592593</v>
      </c>
      <c r="M1744" t="b">
        <v>0</v>
      </c>
      <c r="N1744">
        <v>44</v>
      </c>
      <c r="O1744" t="b">
        <v>1</v>
      </c>
      <c r="P1744" t="s">
        <v>8279</v>
      </c>
      <c r="Q1744">
        <f>ROUND(E1744/D1744*100,2)</f>
        <v>113.25</v>
      </c>
      <c r="R1744" s="12">
        <f>IFERROR(ROUND(IFERROR(E1744/N1744,""),2),"No pledges")</f>
        <v>51.48</v>
      </c>
      <c r="S1744" t="s">
        <v>8325</v>
      </c>
      <c r="T1744" t="s">
        <v>8329</v>
      </c>
    </row>
    <row r="1745" spans="1:20" ht="15" customHeight="1">
      <c r="A1745">
        <v>1743</v>
      </c>
      <c r="B1745" s="2" t="s">
        <v>1744</v>
      </c>
      <c r="C1745" s="2" t="s">
        <v>5853</v>
      </c>
      <c r="D1745">
        <v>2200</v>
      </c>
      <c r="E1745">
        <v>2355</v>
      </c>
      <c r="F1745" t="s">
        <v>8219</v>
      </c>
      <c r="G1745" t="s">
        <v>8224</v>
      </c>
      <c r="H1745" t="s">
        <v>8246</v>
      </c>
      <c r="I1745">
        <v>1359176974</v>
      </c>
      <c r="J1745" s="7">
        <f t="shared" si="142"/>
        <v>41300.21497685185</v>
      </c>
      <c r="K1745">
        <v>1356584974</v>
      </c>
      <c r="L1745" s="7">
        <f t="shared" si="143"/>
        <v>41270.21497685185</v>
      </c>
      <c r="M1745" t="b">
        <v>0</v>
      </c>
      <c r="N1745">
        <v>44</v>
      </c>
      <c r="O1745" t="b">
        <v>1</v>
      </c>
      <c r="P1745" t="s">
        <v>8279</v>
      </c>
      <c r="Q1745">
        <f>ROUND(E1745/D1745*100,2)</f>
        <v>107.05</v>
      </c>
      <c r="R1745" s="12">
        <f>IFERROR(ROUND(IFERROR(E1745/N1745,""),2),"No pledges")</f>
        <v>53.52</v>
      </c>
      <c r="S1745" t="s">
        <v>8325</v>
      </c>
      <c r="T1745" t="s">
        <v>8329</v>
      </c>
    </row>
    <row r="1746" spans="1:20" ht="15" customHeight="1">
      <c r="A1746">
        <v>1744</v>
      </c>
      <c r="B1746" s="2" t="s">
        <v>1745</v>
      </c>
      <c r="C1746" s="2" t="s">
        <v>5854</v>
      </c>
      <c r="D1746">
        <v>2500</v>
      </c>
      <c r="E1746">
        <v>3305</v>
      </c>
      <c r="F1746" t="s">
        <v>8219</v>
      </c>
      <c r="G1746" t="s">
        <v>8224</v>
      </c>
      <c r="H1746" t="s">
        <v>8246</v>
      </c>
      <c r="I1746">
        <v>1433735400</v>
      </c>
      <c r="J1746" s="7">
        <f t="shared" si="142"/>
        <v>42163.159722222219</v>
      </c>
      <c r="K1746">
        <v>1429306520</v>
      </c>
      <c r="L1746" s="7">
        <f t="shared" si="143"/>
        <v>42111.899537037039</v>
      </c>
      <c r="M1746" t="b">
        <v>0</v>
      </c>
      <c r="N1746">
        <v>44</v>
      </c>
      <c r="O1746" t="b">
        <v>1</v>
      </c>
      <c r="P1746" t="s">
        <v>8276</v>
      </c>
      <c r="Q1746">
        <f>ROUND(E1746/D1746*100,2)</f>
        <v>132.19999999999999</v>
      </c>
      <c r="R1746" s="12">
        <f>IFERROR(ROUND(IFERROR(E1746/N1746,""),2),"No pledges")</f>
        <v>75.11</v>
      </c>
      <c r="S1746" t="s">
        <v>8325</v>
      </c>
      <c r="T1746" t="s">
        <v>8326</v>
      </c>
    </row>
    <row r="1747" spans="1:20" ht="15" customHeight="1">
      <c r="A1747">
        <v>1745</v>
      </c>
      <c r="B1747" s="2" t="s">
        <v>1746</v>
      </c>
      <c r="C1747" s="2" t="s">
        <v>5855</v>
      </c>
      <c r="D1747">
        <v>2500</v>
      </c>
      <c r="E1747">
        <v>2856</v>
      </c>
      <c r="F1747" t="s">
        <v>8219</v>
      </c>
      <c r="G1747" t="s">
        <v>8224</v>
      </c>
      <c r="H1747" t="s">
        <v>8246</v>
      </c>
      <c r="I1747">
        <v>1466014499</v>
      </c>
      <c r="J1747" s="7">
        <f t="shared" si="142"/>
        <v>42536.760405092587</v>
      </c>
      <c r="K1747">
        <v>1463422499</v>
      </c>
      <c r="L1747" s="7">
        <f t="shared" si="143"/>
        <v>42506.760405092587</v>
      </c>
      <c r="M1747" t="b">
        <v>0</v>
      </c>
      <c r="N1747">
        <v>44</v>
      </c>
      <c r="O1747" t="b">
        <v>1</v>
      </c>
      <c r="P1747" t="s">
        <v>8271</v>
      </c>
      <c r="Q1747">
        <f>ROUND(E1747/D1747*100,2)</f>
        <v>114.24</v>
      </c>
      <c r="R1747" s="12">
        <f>IFERROR(ROUND(IFERROR(E1747/N1747,""),2),"No pledges")</f>
        <v>64.91</v>
      </c>
      <c r="S1747" t="s">
        <v>8317</v>
      </c>
      <c r="T1747" t="s">
        <v>8318</v>
      </c>
    </row>
    <row r="1748" spans="1:20" ht="15" customHeight="1">
      <c r="A1748">
        <v>1746</v>
      </c>
      <c r="B1748" s="2" t="s">
        <v>1747</v>
      </c>
      <c r="C1748" s="2" t="s">
        <v>5856</v>
      </c>
      <c r="D1748">
        <v>2800</v>
      </c>
      <c r="E1748">
        <v>3315</v>
      </c>
      <c r="F1748" t="s">
        <v>8219</v>
      </c>
      <c r="G1748" t="s">
        <v>8224</v>
      </c>
      <c r="H1748" t="s">
        <v>8246</v>
      </c>
      <c r="I1748">
        <v>1401857940</v>
      </c>
      <c r="J1748" s="7">
        <f t="shared" si="142"/>
        <v>41794.207638888889</v>
      </c>
      <c r="K1748">
        <v>1400725112</v>
      </c>
      <c r="L1748" s="7">
        <f t="shared" si="143"/>
        <v>41781.096203703702</v>
      </c>
      <c r="M1748" t="b">
        <v>0</v>
      </c>
      <c r="N1748">
        <v>44</v>
      </c>
      <c r="O1748" t="b">
        <v>1</v>
      </c>
      <c r="P1748" t="s">
        <v>8271</v>
      </c>
      <c r="Q1748">
        <f>ROUND(E1748/D1748*100,2)</f>
        <v>118.39</v>
      </c>
      <c r="R1748" s="12">
        <f>IFERROR(ROUND(IFERROR(E1748/N1748,""),2),"No pledges")</f>
        <v>75.34</v>
      </c>
      <c r="S1748" t="s">
        <v>8317</v>
      </c>
      <c r="T1748" t="s">
        <v>8318</v>
      </c>
    </row>
    <row r="1749" spans="1:20" ht="15" customHeight="1">
      <c r="A1749">
        <v>1747</v>
      </c>
      <c r="B1749" s="2" t="s">
        <v>1748</v>
      </c>
      <c r="C1749" s="2" t="s">
        <v>5857</v>
      </c>
      <c r="D1749">
        <v>3000</v>
      </c>
      <c r="E1749">
        <v>3105</v>
      </c>
      <c r="F1749" t="s">
        <v>8219</v>
      </c>
      <c r="G1749" t="s">
        <v>8224</v>
      </c>
      <c r="H1749" t="s">
        <v>8246</v>
      </c>
      <c r="I1749">
        <v>1480579140</v>
      </c>
      <c r="J1749" s="7">
        <f t="shared" si="142"/>
        <v>42705.332638888889</v>
      </c>
      <c r="K1749">
        <v>1478030325</v>
      </c>
      <c r="L1749" s="7">
        <f t="shared" si="143"/>
        <v>42675.832465277781</v>
      </c>
      <c r="M1749" t="b">
        <v>0</v>
      </c>
      <c r="N1749">
        <v>44</v>
      </c>
      <c r="O1749" t="b">
        <v>1</v>
      </c>
      <c r="P1749" t="s">
        <v>8271</v>
      </c>
      <c r="Q1749">
        <f>ROUND(E1749/D1749*100,2)</f>
        <v>103.5</v>
      </c>
      <c r="R1749" s="12">
        <f>IFERROR(ROUND(IFERROR(E1749/N1749,""),2),"No pledges")</f>
        <v>70.569999999999993</v>
      </c>
      <c r="S1749" t="s">
        <v>8317</v>
      </c>
      <c r="T1749" t="s">
        <v>8318</v>
      </c>
    </row>
    <row r="1750" spans="1:20" ht="15" customHeight="1">
      <c r="A1750">
        <v>1748</v>
      </c>
      <c r="B1750" s="2" t="s">
        <v>1749</v>
      </c>
      <c r="C1750" s="2" t="s">
        <v>5858</v>
      </c>
      <c r="D1750">
        <v>1000</v>
      </c>
      <c r="E1750">
        <v>1185</v>
      </c>
      <c r="F1750" t="s">
        <v>8219</v>
      </c>
      <c r="G1750" t="s">
        <v>8224</v>
      </c>
      <c r="H1750" t="s">
        <v>8246</v>
      </c>
      <c r="I1750">
        <v>1336669200</v>
      </c>
      <c r="J1750" s="7">
        <f t="shared" si="142"/>
        <v>41039.708333333336</v>
      </c>
      <c r="K1750">
        <v>1335473931</v>
      </c>
      <c r="L1750" s="7">
        <f t="shared" si="143"/>
        <v>41025.874201388891</v>
      </c>
      <c r="M1750" t="b">
        <v>0</v>
      </c>
      <c r="N1750">
        <v>43</v>
      </c>
      <c r="O1750" t="b">
        <v>1</v>
      </c>
      <c r="P1750" t="s">
        <v>8279</v>
      </c>
      <c r="Q1750">
        <f>ROUND(E1750/D1750*100,2)</f>
        <v>118.5</v>
      </c>
      <c r="R1750" s="12">
        <f>IFERROR(ROUND(IFERROR(E1750/N1750,""),2),"No pledges")</f>
        <v>27.56</v>
      </c>
      <c r="S1750" t="s">
        <v>8325</v>
      </c>
      <c r="T1750" t="s">
        <v>8329</v>
      </c>
    </row>
    <row r="1751" spans="1:20" ht="15" customHeight="1">
      <c r="A1751">
        <v>1749</v>
      </c>
      <c r="B1751" s="2" t="s">
        <v>1750</v>
      </c>
      <c r="C1751" s="2" t="s">
        <v>5859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 s="7">
        <f t="shared" si="142"/>
        <v>41844.785925925928</v>
      </c>
      <c r="K1751">
        <v>1403635904</v>
      </c>
      <c r="L1751" s="7">
        <f t="shared" si="143"/>
        <v>41814.785925925928</v>
      </c>
      <c r="M1751" t="b">
        <v>1</v>
      </c>
      <c r="N1751">
        <v>43</v>
      </c>
      <c r="O1751" t="b">
        <v>1</v>
      </c>
      <c r="P1751" t="s">
        <v>8285</v>
      </c>
      <c r="Q1751">
        <f>ROUND(E1751/D1751*100,2)</f>
        <v>111.4</v>
      </c>
      <c r="R1751" s="12">
        <f>IFERROR(ROUND(IFERROR(E1751/N1751,""),2),"No pledges")</f>
        <v>38.86</v>
      </c>
      <c r="S1751" t="s">
        <v>8338</v>
      </c>
      <c r="T1751" t="s">
        <v>8339</v>
      </c>
    </row>
    <row r="1752" spans="1:20" ht="15" customHeight="1">
      <c r="A1752">
        <v>1750</v>
      </c>
      <c r="B1752" s="2" t="s">
        <v>1751</v>
      </c>
      <c r="C1752" s="2" t="s">
        <v>5860</v>
      </c>
      <c r="D1752">
        <v>2000</v>
      </c>
      <c r="E1752">
        <v>2833</v>
      </c>
      <c r="F1752" t="s">
        <v>8219</v>
      </c>
      <c r="G1752" t="s">
        <v>8224</v>
      </c>
      <c r="H1752" t="s">
        <v>8246</v>
      </c>
      <c r="I1752">
        <v>1446731817</v>
      </c>
      <c r="J1752" s="7">
        <f t="shared" si="142"/>
        <v>42313.58121527778</v>
      </c>
      <c r="K1752">
        <v>1444913817</v>
      </c>
      <c r="L1752" s="7">
        <f t="shared" si="143"/>
        <v>42292.539548611108</v>
      </c>
      <c r="M1752" t="b">
        <v>0</v>
      </c>
      <c r="N1752">
        <v>43</v>
      </c>
      <c r="O1752" t="b">
        <v>1</v>
      </c>
      <c r="P1752" t="s">
        <v>8269</v>
      </c>
      <c r="Q1752">
        <f>ROUND(E1752/D1752*100,2)</f>
        <v>141.65</v>
      </c>
      <c r="R1752" s="12">
        <f>IFERROR(ROUND(IFERROR(E1752/N1752,""),2),"No pledges")</f>
        <v>65.88</v>
      </c>
      <c r="S1752" t="s">
        <v>8310</v>
      </c>
      <c r="T1752" t="s">
        <v>8315</v>
      </c>
    </row>
    <row r="1753" spans="1:20" ht="15" customHeight="1">
      <c r="A1753">
        <v>1751</v>
      </c>
      <c r="B1753" s="2" t="s">
        <v>1752</v>
      </c>
      <c r="C1753" s="2" t="s">
        <v>5861</v>
      </c>
      <c r="D1753">
        <v>2000</v>
      </c>
      <c r="E1753">
        <v>2222</v>
      </c>
      <c r="F1753" t="s">
        <v>8219</v>
      </c>
      <c r="G1753" t="s">
        <v>8229</v>
      </c>
      <c r="H1753" t="s">
        <v>8251</v>
      </c>
      <c r="I1753">
        <v>1443641340</v>
      </c>
      <c r="J1753" s="7">
        <f t="shared" si="142"/>
        <v>42277.811805555553</v>
      </c>
      <c r="K1753">
        <v>1441143397</v>
      </c>
      <c r="L1753" s="7">
        <f t="shared" si="143"/>
        <v>42248.90042824074</v>
      </c>
      <c r="M1753" t="b">
        <v>0</v>
      </c>
      <c r="N1753">
        <v>43</v>
      </c>
      <c r="O1753" t="b">
        <v>1</v>
      </c>
      <c r="P1753" t="s">
        <v>8279</v>
      </c>
      <c r="Q1753">
        <f>ROUND(E1753/D1753*100,2)</f>
        <v>111.1</v>
      </c>
      <c r="R1753" s="12">
        <f>IFERROR(ROUND(IFERROR(E1753/N1753,""),2),"No pledges")</f>
        <v>51.67</v>
      </c>
      <c r="S1753" t="s">
        <v>8325</v>
      </c>
      <c r="T1753" t="s">
        <v>8329</v>
      </c>
    </row>
    <row r="1754" spans="1:20" ht="15" customHeight="1">
      <c r="A1754">
        <v>1752</v>
      </c>
      <c r="B1754" s="2" t="s">
        <v>1753</v>
      </c>
      <c r="C1754" s="2" t="s">
        <v>5862</v>
      </c>
      <c r="D1754">
        <v>2500</v>
      </c>
      <c r="E1754">
        <v>4320</v>
      </c>
      <c r="F1754" t="s">
        <v>8219</v>
      </c>
      <c r="G1754" t="s">
        <v>8224</v>
      </c>
      <c r="H1754" t="s">
        <v>8246</v>
      </c>
      <c r="I1754">
        <v>1335153600</v>
      </c>
      <c r="J1754" s="7">
        <f t="shared" si="142"/>
        <v>41022.166666666664</v>
      </c>
      <c r="K1754">
        <v>1332199618</v>
      </c>
      <c r="L1754" s="7">
        <f t="shared" si="143"/>
        <v>40987.977060185185</v>
      </c>
      <c r="M1754" t="b">
        <v>0</v>
      </c>
      <c r="N1754">
        <v>43</v>
      </c>
      <c r="O1754" t="b">
        <v>1</v>
      </c>
      <c r="P1754" t="s">
        <v>8276</v>
      </c>
      <c r="Q1754">
        <f>ROUND(E1754/D1754*100,2)</f>
        <v>172.8</v>
      </c>
      <c r="R1754" s="12">
        <f>IFERROR(ROUND(IFERROR(E1754/N1754,""),2),"No pledges")</f>
        <v>100.47</v>
      </c>
      <c r="S1754" t="s">
        <v>8325</v>
      </c>
      <c r="T1754" t="s">
        <v>8326</v>
      </c>
    </row>
    <row r="1755" spans="1:20" ht="15" customHeight="1">
      <c r="A1755">
        <v>1753</v>
      </c>
      <c r="B1755" s="2" t="s">
        <v>1754</v>
      </c>
      <c r="C1755" s="2" t="s">
        <v>5863</v>
      </c>
      <c r="D1755">
        <v>2500</v>
      </c>
      <c r="E1755">
        <v>2565</v>
      </c>
      <c r="F1755" t="s">
        <v>8219</v>
      </c>
      <c r="G1755" t="s">
        <v>8224</v>
      </c>
      <c r="H1755" t="s">
        <v>8246</v>
      </c>
      <c r="I1755">
        <v>1447445820</v>
      </c>
      <c r="J1755" s="7">
        <f t="shared" si="142"/>
        <v>42321.845138888893</v>
      </c>
      <c r="K1755">
        <v>1445077121</v>
      </c>
      <c r="L1755" s="7">
        <f t="shared" si="143"/>
        <v>42294.429641203707</v>
      </c>
      <c r="M1755" t="b">
        <v>0</v>
      </c>
      <c r="N1755">
        <v>43</v>
      </c>
      <c r="O1755" t="b">
        <v>1</v>
      </c>
      <c r="P1755" t="s">
        <v>8271</v>
      </c>
      <c r="Q1755">
        <f>ROUND(E1755/D1755*100,2)</f>
        <v>102.6</v>
      </c>
      <c r="R1755" s="12">
        <f>IFERROR(ROUND(IFERROR(E1755/N1755,""),2),"No pledges")</f>
        <v>59.65</v>
      </c>
      <c r="S1755" t="s">
        <v>8317</v>
      </c>
      <c r="T1755" t="s">
        <v>8318</v>
      </c>
    </row>
    <row r="1756" spans="1:20" ht="15" customHeight="1">
      <c r="A1756">
        <v>1754</v>
      </c>
      <c r="B1756" s="2" t="s">
        <v>1755</v>
      </c>
      <c r="C1756" s="2" t="s">
        <v>5864</v>
      </c>
      <c r="D1756">
        <v>3000</v>
      </c>
      <c r="E1756">
        <v>3319</v>
      </c>
      <c r="F1756" t="s">
        <v>8219</v>
      </c>
      <c r="G1756" t="s">
        <v>8224</v>
      </c>
      <c r="H1756" t="s">
        <v>8246</v>
      </c>
      <c r="I1756">
        <v>1420489560</v>
      </c>
      <c r="J1756" s="7">
        <f t="shared" si="142"/>
        <v>42009.851388888885</v>
      </c>
      <c r="K1756">
        <v>1417469639</v>
      </c>
      <c r="L1756" s="7">
        <f t="shared" si="143"/>
        <v>41974.898599537039</v>
      </c>
      <c r="M1756" t="b">
        <v>0</v>
      </c>
      <c r="N1756">
        <v>43</v>
      </c>
      <c r="O1756" t="b">
        <v>1</v>
      </c>
      <c r="P1756" t="s">
        <v>8271</v>
      </c>
      <c r="Q1756">
        <f>ROUND(E1756/D1756*100,2)</f>
        <v>110.63</v>
      </c>
      <c r="R1756" s="12">
        <f>IFERROR(ROUND(IFERROR(E1756/N1756,""),2),"No pledges")</f>
        <v>77.19</v>
      </c>
      <c r="S1756" t="s">
        <v>8317</v>
      </c>
      <c r="T1756" t="s">
        <v>8318</v>
      </c>
    </row>
    <row r="1757" spans="1:20" ht="15" customHeight="1">
      <c r="A1757">
        <v>1755</v>
      </c>
      <c r="B1757" s="2" t="s">
        <v>1756</v>
      </c>
      <c r="C1757" s="2" t="s">
        <v>5865</v>
      </c>
      <c r="D1757">
        <v>3200</v>
      </c>
      <c r="E1757">
        <v>3205</v>
      </c>
      <c r="F1757" t="s">
        <v>8219</v>
      </c>
      <c r="G1757" t="s">
        <v>8224</v>
      </c>
      <c r="H1757" t="s">
        <v>8246</v>
      </c>
      <c r="I1757">
        <v>1409500078</v>
      </c>
      <c r="J1757" s="7">
        <f t="shared" si="142"/>
        <v>41882.658310185187</v>
      </c>
      <c r="K1757">
        <v>1406908078</v>
      </c>
      <c r="L1757" s="7">
        <f t="shared" si="143"/>
        <v>41852.658310185187</v>
      </c>
      <c r="M1757" t="b">
        <v>0</v>
      </c>
      <c r="N1757">
        <v>43</v>
      </c>
      <c r="O1757" t="b">
        <v>1</v>
      </c>
      <c r="P1757" t="s">
        <v>8271</v>
      </c>
      <c r="Q1757">
        <f>ROUND(E1757/D1757*100,2)</f>
        <v>100.16</v>
      </c>
      <c r="R1757" s="12">
        <f>IFERROR(ROUND(IFERROR(E1757/N1757,""),2),"No pledges")</f>
        <v>74.53</v>
      </c>
      <c r="S1757" t="s">
        <v>8317</v>
      </c>
      <c r="T1757" t="s">
        <v>8318</v>
      </c>
    </row>
    <row r="1758" spans="1:20" ht="15" customHeight="1">
      <c r="A1758">
        <v>1756</v>
      </c>
      <c r="B1758" s="2" t="s">
        <v>1757</v>
      </c>
      <c r="C1758" s="2" t="s">
        <v>5866</v>
      </c>
      <c r="D1758">
        <v>4000</v>
      </c>
      <c r="E1758">
        <v>4280</v>
      </c>
      <c r="F1758" t="s">
        <v>8219</v>
      </c>
      <c r="G1758" t="s">
        <v>8224</v>
      </c>
      <c r="H1758" t="s">
        <v>8246</v>
      </c>
      <c r="I1758">
        <v>1414879303</v>
      </c>
      <c r="J1758" s="7">
        <f t="shared" si="142"/>
        <v>41944.917858796296</v>
      </c>
      <c r="K1758">
        <v>1412287303</v>
      </c>
      <c r="L1758" s="7">
        <f t="shared" si="143"/>
        <v>41914.917858796296</v>
      </c>
      <c r="M1758" t="b">
        <v>0</v>
      </c>
      <c r="N1758">
        <v>43</v>
      </c>
      <c r="O1758" t="b">
        <v>1</v>
      </c>
      <c r="P1758" t="s">
        <v>8276</v>
      </c>
      <c r="Q1758">
        <f>ROUND(E1758/D1758*100,2)</f>
        <v>107</v>
      </c>
      <c r="R1758" s="12">
        <f>IFERROR(ROUND(IFERROR(E1758/N1758,""),2),"No pledges")</f>
        <v>99.53</v>
      </c>
      <c r="S1758" t="s">
        <v>8325</v>
      </c>
      <c r="T1758" t="s">
        <v>8326</v>
      </c>
    </row>
    <row r="1759" spans="1:20" ht="15" customHeight="1">
      <c r="A1759">
        <v>1757</v>
      </c>
      <c r="B1759" s="2" t="s">
        <v>1758</v>
      </c>
      <c r="C1759" s="2" t="s">
        <v>5867</v>
      </c>
      <c r="D1759">
        <v>4500</v>
      </c>
      <c r="E1759">
        <v>4500</v>
      </c>
      <c r="F1759" t="s">
        <v>8219</v>
      </c>
      <c r="G1759" t="s">
        <v>8229</v>
      </c>
      <c r="H1759" t="s">
        <v>8251</v>
      </c>
      <c r="I1759">
        <v>1419224340</v>
      </c>
      <c r="J1759" s="7">
        <f t="shared" si="142"/>
        <v>41995.207638888889</v>
      </c>
      <c r="K1759">
        <v>1416363886</v>
      </c>
      <c r="L1759" s="7">
        <f t="shared" si="143"/>
        <v>41962.100532407407</v>
      </c>
      <c r="M1759" t="b">
        <v>0</v>
      </c>
      <c r="N1759">
        <v>43</v>
      </c>
      <c r="O1759" t="b">
        <v>1</v>
      </c>
      <c r="P1759" t="s">
        <v>8276</v>
      </c>
      <c r="Q1759">
        <f>ROUND(E1759/D1759*100,2)</f>
        <v>100</v>
      </c>
      <c r="R1759" s="12">
        <f>IFERROR(ROUND(IFERROR(E1759/N1759,""),2),"No pledges")</f>
        <v>104.65</v>
      </c>
      <c r="S1759" t="s">
        <v>8325</v>
      </c>
      <c r="T1759" t="s">
        <v>8326</v>
      </c>
    </row>
    <row r="1760" spans="1:20" ht="15" customHeight="1">
      <c r="A1760">
        <v>1758</v>
      </c>
      <c r="B1760" s="2" t="s">
        <v>1759</v>
      </c>
      <c r="C1760" s="2" t="s">
        <v>5868</v>
      </c>
      <c r="D1760">
        <v>1000</v>
      </c>
      <c r="E1760">
        <v>1336</v>
      </c>
      <c r="F1760" t="s">
        <v>8219</v>
      </c>
      <c r="G1760" t="s">
        <v>8224</v>
      </c>
      <c r="H1760" t="s">
        <v>8246</v>
      </c>
      <c r="I1760">
        <v>1362960000</v>
      </c>
      <c r="J1760" s="7">
        <f t="shared" si="142"/>
        <v>41344</v>
      </c>
      <c r="K1760">
        <v>1359946188</v>
      </c>
      <c r="L1760" s="7">
        <f t="shared" si="143"/>
        <v>41309.11791666667</v>
      </c>
      <c r="M1760" t="b">
        <v>0</v>
      </c>
      <c r="N1760">
        <v>42</v>
      </c>
      <c r="O1760" t="b">
        <v>1</v>
      </c>
      <c r="P1760" t="s">
        <v>8274</v>
      </c>
      <c r="Q1760">
        <f>ROUND(E1760/D1760*100,2)</f>
        <v>133.6</v>
      </c>
      <c r="R1760" s="12">
        <f>IFERROR(ROUND(IFERROR(E1760/N1760,""),2),"No pledges")</f>
        <v>31.81</v>
      </c>
      <c r="S1760" t="s">
        <v>8322</v>
      </c>
      <c r="T1760" t="s">
        <v>8323</v>
      </c>
    </row>
    <row r="1761" spans="1:20" ht="15" customHeight="1">
      <c r="A1761">
        <v>1759</v>
      </c>
      <c r="B1761" s="2" t="s">
        <v>1760</v>
      </c>
      <c r="C1761" s="2" t="s">
        <v>5869</v>
      </c>
      <c r="D1761">
        <v>1000</v>
      </c>
      <c r="E1761">
        <v>1063</v>
      </c>
      <c r="F1761" t="s">
        <v>8219</v>
      </c>
      <c r="G1761" t="s">
        <v>8224</v>
      </c>
      <c r="H1761" t="s">
        <v>8246</v>
      </c>
      <c r="I1761">
        <v>1457326740</v>
      </c>
      <c r="J1761" s="7">
        <f t="shared" si="142"/>
        <v>42436.207638888889</v>
      </c>
      <c r="K1761">
        <v>1455919438</v>
      </c>
      <c r="L1761" s="7">
        <f t="shared" si="143"/>
        <v>42419.91942129629</v>
      </c>
      <c r="M1761" t="b">
        <v>0</v>
      </c>
      <c r="N1761">
        <v>42</v>
      </c>
      <c r="O1761" t="b">
        <v>1</v>
      </c>
      <c r="P1761" t="s">
        <v>8271</v>
      </c>
      <c r="Q1761">
        <f>ROUND(E1761/D1761*100,2)</f>
        <v>106.3</v>
      </c>
      <c r="R1761" s="12">
        <f>IFERROR(ROUND(IFERROR(E1761/N1761,""),2),"No pledges")</f>
        <v>25.31</v>
      </c>
      <c r="S1761" t="s">
        <v>8317</v>
      </c>
      <c r="T1761" t="s">
        <v>8318</v>
      </c>
    </row>
    <row r="1762" spans="1:20" ht="15" customHeight="1">
      <c r="A1762">
        <v>1760</v>
      </c>
      <c r="B1762" s="2" t="s">
        <v>1761</v>
      </c>
      <c r="C1762" s="2" t="s">
        <v>5870</v>
      </c>
      <c r="D1762">
        <v>1000</v>
      </c>
      <c r="E1762">
        <v>1020</v>
      </c>
      <c r="F1762" t="s">
        <v>8219</v>
      </c>
      <c r="G1762" t="s">
        <v>8225</v>
      </c>
      <c r="H1762" t="s">
        <v>8247</v>
      </c>
      <c r="I1762">
        <v>1441358873</v>
      </c>
      <c r="J1762" s="7">
        <f t="shared" si="142"/>
        <v>42251.394363425927</v>
      </c>
      <c r="K1762">
        <v>1438939673</v>
      </c>
      <c r="L1762" s="7">
        <f t="shared" si="143"/>
        <v>42223.394363425927</v>
      </c>
      <c r="M1762" t="b">
        <v>0</v>
      </c>
      <c r="N1762">
        <v>42</v>
      </c>
      <c r="O1762" t="b">
        <v>1</v>
      </c>
      <c r="P1762" t="s">
        <v>8271</v>
      </c>
      <c r="Q1762">
        <f>ROUND(E1762/D1762*100,2)</f>
        <v>102</v>
      </c>
      <c r="R1762" s="12">
        <f>IFERROR(ROUND(IFERROR(E1762/N1762,""),2),"No pledges")</f>
        <v>24.29</v>
      </c>
      <c r="S1762" t="s">
        <v>8317</v>
      </c>
      <c r="T1762" t="s">
        <v>8318</v>
      </c>
    </row>
    <row r="1763" spans="1:20" ht="15" customHeight="1">
      <c r="A1763">
        <v>1761</v>
      </c>
      <c r="B1763" s="2" t="s">
        <v>1762</v>
      </c>
      <c r="C1763" s="2" t="s">
        <v>5871</v>
      </c>
      <c r="D1763">
        <v>1070</v>
      </c>
      <c r="E1763">
        <v>1466</v>
      </c>
      <c r="F1763" t="s">
        <v>8219</v>
      </c>
      <c r="G1763" t="s">
        <v>8224</v>
      </c>
      <c r="H1763" t="s">
        <v>8246</v>
      </c>
      <c r="I1763">
        <v>1464485339</v>
      </c>
      <c r="J1763" s="7">
        <f t="shared" si="142"/>
        <v>42519.061793981484</v>
      </c>
      <c r="K1763">
        <v>1462325339</v>
      </c>
      <c r="L1763" s="7">
        <f t="shared" si="143"/>
        <v>42494.061793981484</v>
      </c>
      <c r="M1763" t="b">
        <v>0</v>
      </c>
      <c r="N1763">
        <v>42</v>
      </c>
      <c r="O1763" t="b">
        <v>1</v>
      </c>
      <c r="P1763" t="s">
        <v>8301</v>
      </c>
      <c r="Q1763">
        <f>ROUND(E1763/D1763*100,2)</f>
        <v>137.01</v>
      </c>
      <c r="R1763" s="12">
        <f>IFERROR(ROUND(IFERROR(E1763/N1763,""),2),"No pledges")</f>
        <v>34.9</v>
      </c>
      <c r="S1763" t="s">
        <v>8319</v>
      </c>
      <c r="T1763" t="s">
        <v>8355</v>
      </c>
    </row>
    <row r="1764" spans="1:20" ht="15" customHeight="1">
      <c r="A1764">
        <v>1762</v>
      </c>
      <c r="B1764" s="2" t="s">
        <v>1763</v>
      </c>
      <c r="C1764" s="2" t="s">
        <v>5872</v>
      </c>
      <c r="D1764">
        <v>1500</v>
      </c>
      <c r="E1764">
        <v>1913.05</v>
      </c>
      <c r="F1764" t="s">
        <v>8219</v>
      </c>
      <c r="G1764" t="s">
        <v>8224</v>
      </c>
      <c r="H1764" t="s">
        <v>8246</v>
      </c>
      <c r="I1764">
        <v>1339022575</v>
      </c>
      <c r="J1764" s="7">
        <f t="shared" si="142"/>
        <v>41066.946469907409</v>
      </c>
      <c r="K1764">
        <v>1336430575</v>
      </c>
      <c r="L1764" s="7">
        <f t="shared" si="143"/>
        <v>41036.946469907409</v>
      </c>
      <c r="M1764" t="b">
        <v>0</v>
      </c>
      <c r="N1764">
        <v>42</v>
      </c>
      <c r="O1764" t="b">
        <v>1</v>
      </c>
      <c r="P1764" t="s">
        <v>8279</v>
      </c>
      <c r="Q1764">
        <f>ROUND(E1764/D1764*100,2)</f>
        <v>127.54</v>
      </c>
      <c r="R1764" s="12">
        <f>IFERROR(ROUND(IFERROR(E1764/N1764,""),2),"No pledges")</f>
        <v>45.55</v>
      </c>
      <c r="S1764" t="s">
        <v>8325</v>
      </c>
      <c r="T1764" t="s">
        <v>8329</v>
      </c>
    </row>
    <row r="1765" spans="1:20" ht="15" customHeight="1">
      <c r="A1765">
        <v>1763</v>
      </c>
      <c r="B1765" s="2" t="s">
        <v>1764</v>
      </c>
      <c r="C1765" s="2" t="s">
        <v>5873</v>
      </c>
      <c r="D1765">
        <v>1500</v>
      </c>
      <c r="E1765">
        <v>1510</v>
      </c>
      <c r="F1765" t="s">
        <v>8219</v>
      </c>
      <c r="G1765" t="s">
        <v>8225</v>
      </c>
      <c r="H1765" t="s">
        <v>8247</v>
      </c>
      <c r="I1765">
        <v>1441995595</v>
      </c>
      <c r="J1765" s="7">
        <f t="shared" si="142"/>
        <v>42258.763831018514</v>
      </c>
      <c r="K1765">
        <v>1439835595</v>
      </c>
      <c r="L1765" s="7">
        <f t="shared" si="143"/>
        <v>42233.763831018514</v>
      </c>
      <c r="M1765" t="b">
        <v>0</v>
      </c>
      <c r="N1765">
        <v>42</v>
      </c>
      <c r="O1765" t="b">
        <v>1</v>
      </c>
      <c r="P1765" t="s">
        <v>8271</v>
      </c>
      <c r="Q1765">
        <f>ROUND(E1765/D1765*100,2)</f>
        <v>100.67</v>
      </c>
      <c r="R1765" s="12">
        <f>IFERROR(ROUND(IFERROR(E1765/N1765,""),2),"No pledges")</f>
        <v>35.950000000000003</v>
      </c>
      <c r="S1765" t="s">
        <v>8317</v>
      </c>
      <c r="T1765" t="s">
        <v>8318</v>
      </c>
    </row>
    <row r="1766" spans="1:20" ht="60" hidden="1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7">
        <f>(((K1766/60)/60)/24)+DATE(1970,1,1)</f>
        <v>41825.485868055555</v>
      </c>
      <c r="K1766">
        <v>1404560379</v>
      </c>
      <c r="L1766" s="7">
        <f>(((I1766/60)/60)/24)+DATE(1970,1,1)</f>
        <v>41854.485868055555</v>
      </c>
      <c r="M1766" t="b">
        <v>1</v>
      </c>
      <c r="N1766">
        <v>39</v>
      </c>
      <c r="O1766" t="b">
        <v>0</v>
      </c>
      <c r="P1766" t="s">
        <v>8285</v>
      </c>
      <c r="Q1766">
        <f>ROUND(E1766/D1766*100,2)</f>
        <v>19.600000000000001</v>
      </c>
      <c r="R1766" s="12">
        <f>IFERROR(ROUND(IFERROR(E1766/N1766,""),2),"No pledges")</f>
        <v>55.28</v>
      </c>
      <c r="S1766" t="s">
        <v>8338</v>
      </c>
      <c r="T1766" t="s">
        <v>8339</v>
      </c>
    </row>
    <row r="1767" spans="1:20" ht="60" hidden="1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7">
        <f>(((K1767/60)/60)/24)+DATE(1970,1,1)</f>
        <v>41834.980462962965</v>
      </c>
      <c r="K1767">
        <v>1405380712</v>
      </c>
      <c r="L1767" s="7">
        <f>(((I1767/60)/60)/24)+DATE(1970,1,1)</f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>
        <f>ROUND(E1767/D1767*100,2)</f>
        <v>59.47</v>
      </c>
      <c r="R1767" s="12">
        <f>IFERROR(ROUND(IFERROR(E1767/N1767,""),2),"No pledges")</f>
        <v>72.17</v>
      </c>
      <c r="S1767" t="s">
        <v>8338</v>
      </c>
      <c r="T1767" t="s">
        <v>8339</v>
      </c>
    </row>
    <row r="1768" spans="1:20" ht="15" customHeight="1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7">
        <f>(((I1768/60)/60)/24)+DATE(1970,1,1)</f>
        <v>41876.859814814816</v>
      </c>
      <c r="K1768">
        <v>1407184688</v>
      </c>
      <c r="L1768" s="7">
        <f>(((K1768/60)/60)/24)+DATE(1970,1,1)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>ROUND(E1768/D1768*100,2)</f>
        <v>0</v>
      </c>
      <c r="R1768" s="12" t="str">
        <f>IFERROR(ROUND(IFERROR(E1768/N1768,""),2),"No pledges")</f>
        <v>No pledges</v>
      </c>
      <c r="S1768" t="s">
        <v>8338</v>
      </c>
      <c r="T1768" t="s">
        <v>8339</v>
      </c>
    </row>
    <row r="1769" spans="1:20" ht="45" hidden="1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7">
        <f>(((K1769/60)/60)/24)+DATE(1970,1,1)</f>
        <v>41824.658379629633</v>
      </c>
      <c r="K1769">
        <v>1404488884</v>
      </c>
      <c r="L1769" s="7">
        <f>(((I1769/60)/60)/24)+DATE(1970,1,1)</f>
        <v>41854.658379629633</v>
      </c>
      <c r="M1769" t="b">
        <v>1</v>
      </c>
      <c r="N1769">
        <v>39</v>
      </c>
      <c r="O1769" t="b">
        <v>0</v>
      </c>
      <c r="P1769" t="s">
        <v>8285</v>
      </c>
      <c r="Q1769">
        <f>ROUND(E1769/D1769*100,2)</f>
        <v>45.72</v>
      </c>
      <c r="R1769" s="12">
        <f>IFERROR(ROUND(IFERROR(E1769/N1769,""),2),"No pledges")</f>
        <v>58.62</v>
      </c>
      <c r="S1769" t="s">
        <v>8338</v>
      </c>
      <c r="T1769" t="s">
        <v>8339</v>
      </c>
    </row>
    <row r="1770" spans="1:20" ht="45" hidden="1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7">
        <f>(((K1770/60)/60)/24)+DATE(1970,1,1)</f>
        <v>41849.560694444444</v>
      </c>
      <c r="K1770">
        <v>1406640444</v>
      </c>
      <c r="L1770" s="7">
        <f>(((I1770/60)/60)/24)+DATE(1970,1,1)</f>
        <v>41909.560694444444</v>
      </c>
      <c r="M1770" t="b">
        <v>1</v>
      </c>
      <c r="N1770">
        <v>15</v>
      </c>
      <c r="O1770" t="b">
        <v>0</v>
      </c>
      <c r="P1770" t="s">
        <v>8285</v>
      </c>
      <c r="Q1770">
        <f>ROUND(E1770/D1770*100,2)</f>
        <v>3.74</v>
      </c>
      <c r="R1770" s="12">
        <f>IFERROR(ROUND(IFERROR(E1770/N1770,""),2),"No pledges")</f>
        <v>12.47</v>
      </c>
      <c r="S1770" t="s">
        <v>8338</v>
      </c>
      <c r="T1770" t="s">
        <v>8339</v>
      </c>
    </row>
    <row r="1771" spans="1:20" ht="45" hidden="1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7">
        <f>(((K1771/60)/60)/24)+DATE(1970,1,1)</f>
        <v>41987.818969907406</v>
      </c>
      <c r="K1771">
        <v>1418585959</v>
      </c>
      <c r="L1771" s="7">
        <f>(((I1771/60)/60)/24)+DATE(1970,1,1)</f>
        <v>42017.818969907406</v>
      </c>
      <c r="M1771" t="b">
        <v>1</v>
      </c>
      <c r="N1771">
        <v>22</v>
      </c>
      <c r="O1771" t="b">
        <v>0</v>
      </c>
      <c r="P1771" t="s">
        <v>8285</v>
      </c>
      <c r="Q1771">
        <f>ROUND(E1771/D1771*100,2)</f>
        <v>2.7</v>
      </c>
      <c r="R1771" s="12">
        <f>IFERROR(ROUND(IFERROR(E1771/N1771,""),2),"No pledges")</f>
        <v>49.14</v>
      </c>
      <c r="S1771" t="s">
        <v>8338</v>
      </c>
      <c r="T1771" t="s">
        <v>8339</v>
      </c>
    </row>
    <row r="1772" spans="1:20" ht="60" hidden="1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7">
        <f>(((K1772/60)/60)/24)+DATE(1970,1,1)</f>
        <v>41891.780023148152</v>
      </c>
      <c r="K1772">
        <v>1410288194</v>
      </c>
      <c r="L1772" s="7">
        <f>(((I1772/60)/60)/24)+DATE(1970,1,1)</f>
        <v>41926.780023148152</v>
      </c>
      <c r="M1772" t="b">
        <v>1</v>
      </c>
      <c r="N1772">
        <v>92</v>
      </c>
      <c r="O1772" t="b">
        <v>0</v>
      </c>
      <c r="P1772" t="s">
        <v>8285</v>
      </c>
      <c r="Q1772">
        <f>ROUND(E1772/D1772*100,2)</f>
        <v>56.51</v>
      </c>
      <c r="R1772" s="12">
        <f>IFERROR(ROUND(IFERROR(E1772/N1772,""),2),"No pledges")</f>
        <v>150.5</v>
      </c>
      <c r="S1772" t="s">
        <v>8338</v>
      </c>
      <c r="T1772" t="s">
        <v>8339</v>
      </c>
    </row>
    <row r="1773" spans="1:20" ht="15" customHeight="1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7">
        <f>(((I1773/60)/60)/24)+DATE(1970,1,1)</f>
        <v>41935.979629629634</v>
      </c>
      <c r="K1773">
        <v>1411515040</v>
      </c>
      <c r="L1773" s="7">
        <f>(((K1773/60)/60)/24)+DATE(1970,1,1)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>ROUND(E1773/D1773*100,2)</f>
        <v>21.31</v>
      </c>
      <c r="R1773" s="12">
        <f>IFERROR(ROUND(IFERROR(E1773/N1773,""),2),"No pledges")</f>
        <v>35.799999999999997</v>
      </c>
      <c r="S1773" t="s">
        <v>8338</v>
      </c>
      <c r="T1773" t="s">
        <v>8339</v>
      </c>
    </row>
    <row r="1774" spans="1:20" ht="45" hidden="1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7">
        <f>(((K1774/60)/60)/24)+DATE(1970,1,1)</f>
        <v>41766.718009259261</v>
      </c>
      <c r="K1774">
        <v>1399482836</v>
      </c>
      <c r="L1774" s="7">
        <f>(((I1774/60)/60)/24)+DATE(1970,1,1)</f>
        <v>41826.718009259261</v>
      </c>
      <c r="M1774" t="b">
        <v>1</v>
      </c>
      <c r="N1774">
        <v>19</v>
      </c>
      <c r="O1774" t="b">
        <v>0</v>
      </c>
      <c r="P1774" t="s">
        <v>8285</v>
      </c>
      <c r="Q1774">
        <f>ROUND(E1774/D1774*100,2)</f>
        <v>15.6</v>
      </c>
      <c r="R1774" s="12">
        <f>IFERROR(ROUND(IFERROR(E1774/N1774,""),2),"No pledges")</f>
        <v>45.16</v>
      </c>
      <c r="S1774" t="s">
        <v>8338</v>
      </c>
      <c r="T1774" t="s">
        <v>8339</v>
      </c>
    </row>
    <row r="1775" spans="1:20" ht="60" hidden="1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7">
        <f>(((K1775/60)/60)/24)+DATE(1970,1,1)</f>
        <v>41978.760393518518</v>
      </c>
      <c r="K1775">
        <v>1417803298</v>
      </c>
      <c r="L1775" s="7">
        <f>(((I1775/60)/60)/24)+DATE(1970,1,1)</f>
        <v>42023.760393518518</v>
      </c>
      <c r="M1775" t="b">
        <v>1</v>
      </c>
      <c r="N1775">
        <v>19</v>
      </c>
      <c r="O1775" t="b">
        <v>0</v>
      </c>
      <c r="P1775" t="s">
        <v>8285</v>
      </c>
      <c r="Q1775">
        <f>ROUND(E1775/D1775*100,2)</f>
        <v>6.26</v>
      </c>
      <c r="R1775" s="12">
        <f>IFERROR(ROUND(IFERROR(E1775/N1775,""),2),"No pledges")</f>
        <v>98.79</v>
      </c>
      <c r="S1775" t="s">
        <v>8338</v>
      </c>
      <c r="T1775" t="s">
        <v>8339</v>
      </c>
    </row>
    <row r="1776" spans="1:20" ht="15" customHeight="1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7">
        <f>(((I1776/60)/60)/24)+DATE(1970,1,1)</f>
        <v>41972.624305555553</v>
      </c>
      <c r="K1776">
        <v>1413609292</v>
      </c>
      <c r="L1776" s="7">
        <f>(((K1776/60)/60)/24)+DATE(1970,1,1)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>ROUND(E1776/D1776*100,2)</f>
        <v>45.92</v>
      </c>
      <c r="R1776" s="12">
        <f>IFERROR(ROUND(IFERROR(E1776/N1776,""),2),"No pledges")</f>
        <v>88.31</v>
      </c>
      <c r="S1776" t="s">
        <v>8338</v>
      </c>
      <c r="T1776" t="s">
        <v>8339</v>
      </c>
    </row>
    <row r="1777" spans="1:20" ht="45" hidden="1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7">
        <f>(((K1777/60)/60)/24)+DATE(1970,1,1)</f>
        <v>41891.976388888892</v>
      </c>
      <c r="K1777">
        <v>1410305160</v>
      </c>
      <c r="L1777" s="7">
        <f>(((I1777/60)/60)/24)+DATE(1970,1,1)</f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>
        <f>ROUND(E1777/D1777*100,2)</f>
        <v>65.099999999999994</v>
      </c>
      <c r="R1777" s="12">
        <f>IFERROR(ROUND(IFERROR(E1777/N1777,""),2),"No pledges")</f>
        <v>170.63</v>
      </c>
      <c r="S1777" t="s">
        <v>8338</v>
      </c>
      <c r="T1777" t="s">
        <v>8339</v>
      </c>
    </row>
    <row r="1778" spans="1:20" ht="45" hidden="1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7">
        <f>(((K1778/60)/60)/24)+DATE(1970,1,1)</f>
        <v>41905.95684027778</v>
      </c>
      <c r="K1778">
        <v>1411513071</v>
      </c>
      <c r="L1778" s="7">
        <f>(((I1778/60)/60)/24)+DATE(1970,1,1)</f>
        <v>41941.95684027778</v>
      </c>
      <c r="M1778" t="b">
        <v>1</v>
      </c>
      <c r="N1778">
        <v>4</v>
      </c>
      <c r="O1778" t="b">
        <v>0</v>
      </c>
      <c r="P1778" t="s">
        <v>8285</v>
      </c>
      <c r="Q1778">
        <f>ROUND(E1778/D1778*100,2)</f>
        <v>6.7</v>
      </c>
      <c r="R1778" s="12">
        <f>IFERROR(ROUND(IFERROR(E1778/N1778,""),2),"No pledges")</f>
        <v>83.75</v>
      </c>
      <c r="S1778" t="s">
        <v>8338</v>
      </c>
      <c r="T1778" t="s">
        <v>8339</v>
      </c>
    </row>
    <row r="1779" spans="1:20" ht="15" customHeight="1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7">
        <f>(((I1779/60)/60)/24)+DATE(1970,1,1)</f>
        <v>42055.357094907406</v>
      </c>
      <c r="K1779">
        <v>1421829253</v>
      </c>
      <c r="L1779" s="7">
        <f>(((K1779/60)/60)/24)+DATE(1970,1,1)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>ROUND(E1779/D1779*100,2)</f>
        <v>13.56</v>
      </c>
      <c r="R1779" s="12">
        <f>IFERROR(ROUND(IFERROR(E1779/N1779,""),2),"No pledges")</f>
        <v>65.099999999999994</v>
      </c>
      <c r="S1779" t="s">
        <v>8338</v>
      </c>
      <c r="T1779" t="s">
        <v>8339</v>
      </c>
    </row>
    <row r="1780" spans="1:20" ht="45" hidden="1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7">
        <f>(((K1780/60)/60)/24)+DATE(1970,1,1)</f>
        <v>42045.86336805555</v>
      </c>
      <c r="K1780">
        <v>1423600995</v>
      </c>
      <c r="L1780" s="7">
        <f>(((I1780/60)/60)/24)+DATE(1970,1,1)</f>
        <v>42090.821701388893</v>
      </c>
      <c r="M1780" t="b">
        <v>1</v>
      </c>
      <c r="N1780">
        <v>15</v>
      </c>
      <c r="O1780" t="b">
        <v>0</v>
      </c>
      <c r="P1780" t="s">
        <v>8285</v>
      </c>
      <c r="Q1780">
        <f>ROUND(E1780/D1780*100,2)</f>
        <v>1.99</v>
      </c>
      <c r="R1780" s="12">
        <f>IFERROR(ROUND(IFERROR(E1780/N1780,""),2),"No pledges")</f>
        <v>66.33</v>
      </c>
      <c r="S1780" t="s">
        <v>8338</v>
      </c>
      <c r="T1780" t="s">
        <v>8339</v>
      </c>
    </row>
    <row r="1781" spans="1:20" ht="60" hidden="1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7">
        <f>(((K1781/60)/60)/24)+DATE(1970,1,1)</f>
        <v>42585.691898148143</v>
      </c>
      <c r="K1781">
        <v>1470242180</v>
      </c>
      <c r="L1781" s="7">
        <f>(((I1781/60)/60)/24)+DATE(1970,1,1)</f>
        <v>42615.691898148143</v>
      </c>
      <c r="M1781" t="b">
        <v>1</v>
      </c>
      <c r="N1781">
        <v>38</v>
      </c>
      <c r="O1781" t="b">
        <v>0</v>
      </c>
      <c r="P1781" t="s">
        <v>8285</v>
      </c>
      <c r="Q1781">
        <f>ROUND(E1781/D1781*100,2)</f>
        <v>36.24</v>
      </c>
      <c r="R1781" s="12">
        <f>IFERROR(ROUND(IFERROR(E1781/N1781,""),2),"No pledges")</f>
        <v>104.89</v>
      </c>
      <c r="S1781" t="s">
        <v>8338</v>
      </c>
      <c r="T1781" t="s">
        <v>8339</v>
      </c>
    </row>
    <row r="1782" spans="1:20" ht="60" hidden="1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7">
        <f>(((K1782/60)/60)/24)+DATE(1970,1,1)</f>
        <v>42493.600810185191</v>
      </c>
      <c r="K1782">
        <v>1462285510</v>
      </c>
      <c r="L1782" s="7">
        <f>(((I1782/60)/60)/24)+DATE(1970,1,1)</f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>
        <f>ROUND(E1782/D1782*100,2)</f>
        <v>39.74</v>
      </c>
      <c r="R1782" s="12">
        <f>IFERROR(ROUND(IFERROR(E1782/N1782,""),2),"No pledges")</f>
        <v>78.44</v>
      </c>
      <c r="S1782" t="s">
        <v>8338</v>
      </c>
      <c r="T1782" t="s">
        <v>8339</v>
      </c>
    </row>
    <row r="1783" spans="1:20" ht="60" hidden="1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7">
        <f>(((K1783/60)/60)/24)+DATE(1970,1,1)</f>
        <v>42597.617418981477</v>
      </c>
      <c r="K1783">
        <v>1471272545</v>
      </c>
      <c r="L1783" s="7">
        <f>(((I1783/60)/60)/24)+DATE(1970,1,1)</f>
        <v>42628.617418981477</v>
      </c>
      <c r="M1783" t="b">
        <v>1</v>
      </c>
      <c r="N1783">
        <v>24</v>
      </c>
      <c r="O1783" t="b">
        <v>0</v>
      </c>
      <c r="P1783" t="s">
        <v>8285</v>
      </c>
      <c r="Q1783">
        <f>ROUND(E1783/D1783*100,2)</f>
        <v>25.76</v>
      </c>
      <c r="R1783" s="12">
        <f>IFERROR(ROUND(IFERROR(E1783/N1783,""),2),"No pledges")</f>
        <v>59.04</v>
      </c>
      <c r="S1783" t="s">
        <v>8338</v>
      </c>
      <c r="T1783" t="s">
        <v>8339</v>
      </c>
    </row>
    <row r="1784" spans="1:20" ht="60" hidden="1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7">
        <f>(((K1784/60)/60)/24)+DATE(1970,1,1)</f>
        <v>42388.575104166666</v>
      </c>
      <c r="K1784">
        <v>1453211289</v>
      </c>
      <c r="L1784" s="7">
        <f>(((I1784/60)/60)/24)+DATE(1970,1,1)</f>
        <v>42421.575104166666</v>
      </c>
      <c r="M1784" t="b">
        <v>1</v>
      </c>
      <c r="N1784">
        <v>76</v>
      </c>
      <c r="O1784" t="b">
        <v>0</v>
      </c>
      <c r="P1784" t="s">
        <v>8285</v>
      </c>
      <c r="Q1784">
        <f>ROUND(E1784/D1784*100,2)</f>
        <v>15.49</v>
      </c>
      <c r="R1784" s="12">
        <f>IFERROR(ROUND(IFERROR(E1784/N1784,""),2),"No pledges")</f>
        <v>71.34</v>
      </c>
      <c r="S1784" t="s">
        <v>8338</v>
      </c>
      <c r="T1784" t="s">
        <v>8339</v>
      </c>
    </row>
    <row r="1785" spans="1:20" ht="60" hidden="1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7">
        <f>(((K1785/60)/60)/24)+DATE(1970,1,1)</f>
        <v>42115.949976851851</v>
      </c>
      <c r="K1785">
        <v>1429656478</v>
      </c>
      <c r="L1785" s="7">
        <f>(((I1785/60)/60)/24)+DATE(1970,1,1)</f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>
        <f>ROUND(E1785/D1785*100,2)</f>
        <v>23.69</v>
      </c>
      <c r="R1785" s="12">
        <f>IFERROR(ROUND(IFERROR(E1785/N1785,""),2),"No pledges")</f>
        <v>51.23</v>
      </c>
      <c r="S1785" t="s">
        <v>8338</v>
      </c>
      <c r="T1785" t="s">
        <v>8339</v>
      </c>
    </row>
    <row r="1786" spans="1:20" ht="60" hidden="1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7">
        <f>(((K1786/60)/60)/24)+DATE(1970,1,1)</f>
        <v>42003.655555555553</v>
      </c>
      <c r="K1786">
        <v>1419954240</v>
      </c>
      <c r="L1786" s="7">
        <f>(((I1786/60)/60)/24)+DATE(1970,1,1)</f>
        <v>42035.142361111109</v>
      </c>
      <c r="M1786" t="b">
        <v>1</v>
      </c>
      <c r="N1786">
        <v>33</v>
      </c>
      <c r="O1786" t="b">
        <v>0</v>
      </c>
      <c r="P1786" t="s">
        <v>8285</v>
      </c>
      <c r="Q1786">
        <f>ROUND(E1786/D1786*100,2)</f>
        <v>39.76</v>
      </c>
      <c r="R1786" s="12">
        <f>IFERROR(ROUND(IFERROR(E1786/N1786,""),2),"No pledges")</f>
        <v>60.24</v>
      </c>
      <c r="S1786" t="s">
        <v>8338</v>
      </c>
      <c r="T1786" t="s">
        <v>8339</v>
      </c>
    </row>
    <row r="1787" spans="1:20" ht="45" hidden="1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7">
        <f>(((K1787/60)/60)/24)+DATE(1970,1,1)</f>
        <v>41897.134895833333</v>
      </c>
      <c r="K1787">
        <v>1410750855</v>
      </c>
      <c r="L1787" s="7">
        <f>(((I1787/60)/60)/24)+DATE(1970,1,1)</f>
        <v>41928</v>
      </c>
      <c r="M1787" t="b">
        <v>1</v>
      </c>
      <c r="N1787">
        <v>108</v>
      </c>
      <c r="O1787" t="b">
        <v>0</v>
      </c>
      <c r="P1787" t="s">
        <v>8285</v>
      </c>
      <c r="Q1787">
        <f>ROUND(E1787/D1787*100,2)</f>
        <v>20.22</v>
      </c>
      <c r="R1787" s="12">
        <f>IFERROR(ROUND(IFERROR(E1787/N1787,""),2),"No pledges")</f>
        <v>44.94</v>
      </c>
      <c r="S1787" t="s">
        <v>8338</v>
      </c>
      <c r="T1787" t="s">
        <v>8339</v>
      </c>
    </row>
    <row r="1788" spans="1:20" ht="15" customHeight="1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7">
        <f>(((I1788/60)/60)/24)+DATE(1970,1,1)</f>
        <v>41988.550659722227</v>
      </c>
      <c r="K1788">
        <v>1416057177</v>
      </c>
      <c r="L1788" s="7">
        <f>(((K1788/60)/60)/24)+DATE(1970,1,1)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>ROUND(E1788/D1788*100,2)</f>
        <v>47.63</v>
      </c>
      <c r="R1788" s="12">
        <f>IFERROR(ROUND(IFERROR(E1788/N1788,""),2),"No pledges")</f>
        <v>31.21</v>
      </c>
      <c r="S1788" t="s">
        <v>8338</v>
      </c>
      <c r="T1788" t="s">
        <v>8339</v>
      </c>
    </row>
    <row r="1789" spans="1:20" ht="45" hidden="1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7">
        <f>(((K1789/60)/60)/24)+DATE(1970,1,1)</f>
        <v>42068.65552083333</v>
      </c>
      <c r="K1789">
        <v>1425570237</v>
      </c>
      <c r="L1789" s="7">
        <f>(((I1789/60)/60)/24)+DATE(1970,1,1)</f>
        <v>42098.613854166666</v>
      </c>
      <c r="M1789" t="b">
        <v>1</v>
      </c>
      <c r="N1789">
        <v>24</v>
      </c>
      <c r="O1789" t="b">
        <v>0</v>
      </c>
      <c r="P1789" t="s">
        <v>8285</v>
      </c>
      <c r="Q1789">
        <f>ROUND(E1789/D1789*100,2)</f>
        <v>15.33</v>
      </c>
      <c r="R1789" s="12">
        <f>IFERROR(ROUND(IFERROR(E1789/N1789,""),2),"No pledges")</f>
        <v>63.88</v>
      </c>
      <c r="S1789" t="s">
        <v>8338</v>
      </c>
      <c r="T1789" t="s">
        <v>8339</v>
      </c>
    </row>
    <row r="1790" spans="1:20" ht="45" hidden="1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7">
        <f>(((K1790/60)/60)/24)+DATE(1970,1,1)</f>
        <v>41913.94840277778</v>
      </c>
      <c r="K1790">
        <v>1412203542</v>
      </c>
      <c r="L1790" s="7">
        <f>(((I1790/60)/60)/24)+DATE(1970,1,1)</f>
        <v>41943.94840277778</v>
      </c>
      <c r="M1790" t="b">
        <v>1</v>
      </c>
      <c r="N1790">
        <v>4</v>
      </c>
      <c r="O1790" t="b">
        <v>0</v>
      </c>
      <c r="P1790" t="s">
        <v>8285</v>
      </c>
      <c r="Q1790">
        <f>ROUND(E1790/D1790*100,2)</f>
        <v>1.38</v>
      </c>
      <c r="R1790" s="12">
        <f>IFERROR(ROUND(IFERROR(E1790/N1790,""),2),"No pledges")</f>
        <v>19</v>
      </c>
      <c r="S1790" t="s">
        <v>8338</v>
      </c>
      <c r="T1790" t="s">
        <v>8339</v>
      </c>
    </row>
    <row r="1791" spans="1:20" ht="45" hidden="1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7">
        <f>(((K1791/60)/60)/24)+DATE(1970,1,1)</f>
        <v>41956.250034722223</v>
      </c>
      <c r="K1791">
        <v>1415858403</v>
      </c>
      <c r="L1791" s="7">
        <f>(((I1791/60)/60)/24)+DATE(1970,1,1)</f>
        <v>42016.250034722223</v>
      </c>
      <c r="M1791" t="b">
        <v>1</v>
      </c>
      <c r="N1791">
        <v>4</v>
      </c>
      <c r="O1791" t="b">
        <v>0</v>
      </c>
      <c r="P1791" t="s">
        <v>8285</v>
      </c>
      <c r="Q1791">
        <f>ROUND(E1791/D1791*100,2)</f>
        <v>0.5</v>
      </c>
      <c r="R1791" s="12">
        <f>IFERROR(ROUND(IFERROR(E1791/N1791,""),2),"No pledges")</f>
        <v>10</v>
      </c>
      <c r="S1791" t="s">
        <v>8338</v>
      </c>
      <c r="T1791" t="s">
        <v>8339</v>
      </c>
    </row>
    <row r="1792" spans="1:20" ht="45" hidden="1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7">
        <f>(((K1792/60)/60)/24)+DATE(1970,1,1)</f>
        <v>42010.674513888895</v>
      </c>
      <c r="K1792">
        <v>1420560678</v>
      </c>
      <c r="L1792" s="7">
        <f>(((I1792/60)/60)/24)+DATE(1970,1,1)</f>
        <v>42040.674513888895</v>
      </c>
      <c r="M1792" t="b">
        <v>1</v>
      </c>
      <c r="N1792">
        <v>15</v>
      </c>
      <c r="O1792" t="b">
        <v>0</v>
      </c>
      <c r="P1792" t="s">
        <v>8285</v>
      </c>
      <c r="Q1792">
        <f>ROUND(E1792/D1792*100,2)</f>
        <v>4.96</v>
      </c>
      <c r="R1792" s="12">
        <f>IFERROR(ROUND(IFERROR(E1792/N1792,""),2),"No pledges")</f>
        <v>109.07</v>
      </c>
      <c r="S1792" t="s">
        <v>8338</v>
      </c>
      <c r="T1792" t="s">
        <v>8339</v>
      </c>
    </row>
    <row r="1793" spans="1:20" ht="15" customHeight="1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7">
        <f>(((I1793/60)/60)/24)+DATE(1970,1,1)</f>
        <v>42033.740335648152</v>
      </c>
      <c r="K1793">
        <v>1417369565</v>
      </c>
      <c r="L1793" s="7">
        <f>(((K1793/60)/60)/24)+DATE(1970,1,1)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>ROUND(E1793/D1793*100,2)</f>
        <v>3.57</v>
      </c>
      <c r="R1793" s="12">
        <f>IFERROR(ROUND(IFERROR(E1793/N1793,""),2),"No pledges")</f>
        <v>26.75</v>
      </c>
      <c r="S1793" t="s">
        <v>8338</v>
      </c>
      <c r="T1793" t="s">
        <v>8339</v>
      </c>
    </row>
    <row r="1794" spans="1:20" ht="45" hidden="1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7">
        <f>(((K1794/60)/60)/24)+DATE(1970,1,1)</f>
        <v>42189.031041666662</v>
      </c>
      <c r="K1794">
        <v>1435970682</v>
      </c>
      <c r="L1794" s="7">
        <f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>
        <f>ROUND(E1794/D1794*100,2)</f>
        <v>61.12</v>
      </c>
      <c r="R1794" s="12">
        <f>IFERROR(ROUND(IFERROR(E1794/N1794,""),2),"No pledges")</f>
        <v>109.94</v>
      </c>
      <c r="S1794" t="s">
        <v>8338</v>
      </c>
      <c r="T1794" t="s">
        <v>8339</v>
      </c>
    </row>
    <row r="1795" spans="1:20" ht="15" customHeight="1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7">
        <f>(((I1795/60)/60)/24)+DATE(1970,1,1)</f>
        <v>41970.933333333334</v>
      </c>
      <c r="K1795">
        <v>1414531440</v>
      </c>
      <c r="L1795" s="7">
        <f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>ROUND(E1795/D1795*100,2)</f>
        <v>1.33</v>
      </c>
      <c r="R1795" s="12">
        <f>IFERROR(ROUND(IFERROR(E1795/N1795,""),2),"No pledges")</f>
        <v>20</v>
      </c>
      <c r="S1795" t="s">
        <v>8338</v>
      </c>
      <c r="T1795" t="s">
        <v>8339</v>
      </c>
    </row>
    <row r="1796" spans="1:20" ht="60" hidden="1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7">
        <f>(((K1796/60)/60)/24)+DATE(1970,1,1)</f>
        <v>42011.551180555558</v>
      </c>
      <c r="K1796">
        <v>1420636422</v>
      </c>
      <c r="L1796" s="7">
        <f>(((I1796/60)/60)/24)+DATE(1970,1,1)</f>
        <v>42046.551180555558</v>
      </c>
      <c r="M1796" t="b">
        <v>1</v>
      </c>
      <c r="N1796">
        <v>18</v>
      </c>
      <c r="O1796" t="b">
        <v>0</v>
      </c>
      <c r="P1796" t="s">
        <v>8285</v>
      </c>
      <c r="Q1796">
        <f>ROUND(E1796/D1796*100,2)</f>
        <v>11.08</v>
      </c>
      <c r="R1796" s="12">
        <f>IFERROR(ROUND(IFERROR(E1796/N1796,""),2),"No pledges")</f>
        <v>55.39</v>
      </c>
      <c r="S1796" t="s">
        <v>8338</v>
      </c>
      <c r="T1796" t="s">
        <v>8339</v>
      </c>
    </row>
    <row r="1797" spans="1:20" ht="45" hidden="1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7">
        <f>(((K1797/60)/60)/24)+DATE(1970,1,1)</f>
        <v>42628.288668981477</v>
      </c>
      <c r="K1797">
        <v>1473922541</v>
      </c>
      <c r="L1797" s="7">
        <f>(((I1797/60)/60)/24)+DATE(1970,1,1)</f>
        <v>42657.666666666672</v>
      </c>
      <c r="M1797" t="b">
        <v>1</v>
      </c>
      <c r="N1797">
        <v>81</v>
      </c>
      <c r="O1797" t="b">
        <v>0</v>
      </c>
      <c r="P1797" t="s">
        <v>8285</v>
      </c>
      <c r="Q1797">
        <f>ROUND(E1797/D1797*100,2)</f>
        <v>38.74</v>
      </c>
      <c r="R1797" s="12">
        <f>IFERROR(ROUND(IFERROR(E1797/N1797,""),2),"No pledges")</f>
        <v>133.9</v>
      </c>
      <c r="S1797" t="s">
        <v>8338</v>
      </c>
      <c r="T1797" t="s">
        <v>8339</v>
      </c>
    </row>
    <row r="1798" spans="1:20" ht="60" hidden="1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7">
        <f>(((K1798/60)/60)/24)+DATE(1970,1,1)</f>
        <v>42515.439421296294</v>
      </c>
      <c r="K1798">
        <v>1464172366</v>
      </c>
      <c r="L1798" s="7">
        <f>(((I1798/60)/60)/24)+DATE(1970,1,1)</f>
        <v>42575.439421296294</v>
      </c>
      <c r="M1798" t="b">
        <v>1</v>
      </c>
      <c r="N1798">
        <v>86</v>
      </c>
      <c r="O1798" t="b">
        <v>0</v>
      </c>
      <c r="P1798" t="s">
        <v>8285</v>
      </c>
      <c r="Q1798">
        <f>ROUND(E1798/D1798*100,2)</f>
        <v>22.05</v>
      </c>
      <c r="R1798" s="12">
        <f>IFERROR(ROUND(IFERROR(E1798/N1798,""),2),"No pledges")</f>
        <v>48.72</v>
      </c>
      <c r="S1798" t="s">
        <v>8338</v>
      </c>
      <c r="T1798" t="s">
        <v>8339</v>
      </c>
    </row>
    <row r="1799" spans="1:20" ht="45" hidden="1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7">
        <f>(((K1799/60)/60)/24)+DATE(1970,1,1)</f>
        <v>42689.56931712963</v>
      </c>
      <c r="K1799">
        <v>1479217189</v>
      </c>
      <c r="L1799" s="7">
        <f>(((I1799/60)/60)/24)+DATE(1970,1,1)</f>
        <v>42719.56931712963</v>
      </c>
      <c r="M1799" t="b">
        <v>1</v>
      </c>
      <c r="N1799">
        <v>140</v>
      </c>
      <c r="O1799" t="b">
        <v>0</v>
      </c>
      <c r="P1799" t="s">
        <v>8285</v>
      </c>
      <c r="Q1799">
        <f>ROUND(E1799/D1799*100,2)</f>
        <v>67.55</v>
      </c>
      <c r="R1799" s="12">
        <f>IFERROR(ROUND(IFERROR(E1799/N1799,""),2),"No pledges")</f>
        <v>48.25</v>
      </c>
      <c r="S1799" t="s">
        <v>8338</v>
      </c>
      <c r="T1799" t="s">
        <v>8339</v>
      </c>
    </row>
    <row r="1800" spans="1:20" ht="45" hidden="1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7">
        <f>(((K1800/60)/60)/24)+DATE(1970,1,1)</f>
        <v>42344.32677083333</v>
      </c>
      <c r="K1800">
        <v>1449388233</v>
      </c>
      <c r="L1800" s="7">
        <f>(((I1800/60)/60)/24)+DATE(1970,1,1)</f>
        <v>42404.32677083333</v>
      </c>
      <c r="M1800" t="b">
        <v>1</v>
      </c>
      <c r="N1800">
        <v>37</v>
      </c>
      <c r="O1800" t="b">
        <v>0</v>
      </c>
      <c r="P1800" t="s">
        <v>8285</v>
      </c>
      <c r="Q1800">
        <f>ROUND(E1800/D1800*100,2)</f>
        <v>13.64</v>
      </c>
      <c r="R1800" s="12">
        <f>IFERROR(ROUND(IFERROR(E1800/N1800,""),2),"No pledges")</f>
        <v>58.97</v>
      </c>
      <c r="S1800" t="s">
        <v>8338</v>
      </c>
      <c r="T1800" t="s">
        <v>8339</v>
      </c>
    </row>
    <row r="1801" spans="1:20" ht="15" customHeight="1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7">
        <f>(((I1801/60)/60)/24)+DATE(1970,1,1)</f>
        <v>41954.884351851855</v>
      </c>
      <c r="K1801">
        <v>1414008808</v>
      </c>
      <c r="L1801" s="7">
        <f>(((K1801/60)/60)/24)+DATE(1970,1,1)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>ROUND(E1801/D1801*100,2)</f>
        <v>1.75</v>
      </c>
      <c r="R1801" s="12">
        <f>IFERROR(ROUND(IFERROR(E1801/N1801,""),2),"No pledges")</f>
        <v>11.64</v>
      </c>
      <c r="S1801" t="s">
        <v>8338</v>
      </c>
      <c r="T1801" t="s">
        <v>8339</v>
      </c>
    </row>
    <row r="1802" spans="1:20" ht="60" hidden="1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7">
        <f>(((K1802/60)/60)/24)+DATE(1970,1,1)</f>
        <v>42623.606134259258</v>
      </c>
      <c r="K1802">
        <v>1473517970</v>
      </c>
      <c r="L1802" s="7">
        <f>(((I1802/60)/60)/24)+DATE(1970,1,1)</f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>
        <f>ROUND(E1802/D1802*100,2)</f>
        <v>20.45</v>
      </c>
      <c r="R1802" s="12">
        <f>IFERROR(ROUND(IFERROR(E1802/N1802,""),2),"No pledges")</f>
        <v>83.72</v>
      </c>
      <c r="S1802" t="s">
        <v>8338</v>
      </c>
      <c r="T1802" t="s">
        <v>8339</v>
      </c>
    </row>
    <row r="1803" spans="1:20" ht="60" hidden="1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7">
        <f>(((K1803/60)/60)/24)+DATE(1970,1,1)</f>
        <v>42321.660509259258</v>
      </c>
      <c r="K1803">
        <v>1447429868</v>
      </c>
      <c r="L1803" s="7">
        <f>(((I1803/60)/60)/24)+DATE(1970,1,1)</f>
        <v>42353.506944444445</v>
      </c>
      <c r="M1803" t="b">
        <v>1</v>
      </c>
      <c r="N1803">
        <v>37</v>
      </c>
      <c r="O1803" t="b">
        <v>0</v>
      </c>
      <c r="P1803" t="s">
        <v>8285</v>
      </c>
      <c r="Q1803">
        <f>ROUND(E1803/D1803*100,2)</f>
        <v>13.85</v>
      </c>
      <c r="R1803" s="12">
        <f>IFERROR(ROUND(IFERROR(E1803/N1803,""),2),"No pledges")</f>
        <v>63.65</v>
      </c>
      <c r="S1803" t="s">
        <v>8338</v>
      </c>
      <c r="T1803" t="s">
        <v>8339</v>
      </c>
    </row>
    <row r="1804" spans="1:20" ht="15" customHeight="1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7">
        <f>(((I1804/60)/60)/24)+DATE(1970,1,1)</f>
        <v>42182.915972222225</v>
      </c>
      <c r="K1804">
        <v>1433416830</v>
      </c>
      <c r="L1804" s="7">
        <f>(((K1804/60)/60)/24)+DATE(1970,1,1)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>ROUND(E1804/D1804*100,2)</f>
        <v>48.49</v>
      </c>
      <c r="R1804" s="12">
        <f>IFERROR(ROUND(IFERROR(E1804/N1804,""),2),"No pledges")</f>
        <v>94.28</v>
      </c>
      <c r="S1804" t="s">
        <v>8338</v>
      </c>
      <c r="T1804" t="s">
        <v>8339</v>
      </c>
    </row>
    <row r="1805" spans="1:20" ht="45" hidden="1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7">
        <f>(((K1805/60)/60)/24)+DATE(1970,1,1)</f>
        <v>42018.071550925932</v>
      </c>
      <c r="K1805">
        <v>1421199782</v>
      </c>
      <c r="L1805" s="7">
        <f>(((I1805/60)/60)/24)+DATE(1970,1,1)</f>
        <v>42049.071550925932</v>
      </c>
      <c r="M1805" t="b">
        <v>1</v>
      </c>
      <c r="N1805">
        <v>75</v>
      </c>
      <c r="O1805" t="b">
        <v>0</v>
      </c>
      <c r="P1805" t="s">
        <v>8285</v>
      </c>
      <c r="Q1805">
        <f>ROUND(E1805/D1805*100,2)</f>
        <v>30.8</v>
      </c>
      <c r="R1805" s="12">
        <f>IFERROR(ROUND(IFERROR(E1805/N1805,""),2),"No pledges")</f>
        <v>71.87</v>
      </c>
      <c r="S1805" t="s">
        <v>8338</v>
      </c>
      <c r="T1805" t="s">
        <v>8339</v>
      </c>
    </row>
    <row r="1806" spans="1:20" ht="45" hidden="1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7">
        <f>(((K1806/60)/60)/24)+DATE(1970,1,1)</f>
        <v>42282.678287037037</v>
      </c>
      <c r="K1806">
        <v>1444061804</v>
      </c>
      <c r="L1806" s="7">
        <f>(((I1806/60)/60)/24)+DATE(1970,1,1)</f>
        <v>42322.719953703709</v>
      </c>
      <c r="M1806" t="b">
        <v>1</v>
      </c>
      <c r="N1806">
        <v>52</v>
      </c>
      <c r="O1806" t="b">
        <v>0</v>
      </c>
      <c r="P1806" t="s">
        <v>8285</v>
      </c>
      <c r="Q1806">
        <f>ROUND(E1806/D1806*100,2)</f>
        <v>35.17</v>
      </c>
      <c r="R1806" s="12">
        <f>IFERROR(ROUND(IFERROR(E1806/N1806,""),2),"No pledges")</f>
        <v>104.85</v>
      </c>
      <c r="S1806" t="s">
        <v>8338</v>
      </c>
      <c r="T1806" t="s">
        <v>8339</v>
      </c>
    </row>
    <row r="1807" spans="1:20" ht="60" hidden="1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7">
        <f>(((K1807/60)/60)/24)+DATE(1970,1,1)</f>
        <v>42247.803912037038</v>
      </c>
      <c r="K1807">
        <v>1441048658</v>
      </c>
      <c r="L1807" s="7">
        <f>(((I1807/60)/60)/24)+DATE(1970,1,1)</f>
        <v>42279.75</v>
      </c>
      <c r="M1807" t="b">
        <v>1</v>
      </c>
      <c r="N1807">
        <v>122</v>
      </c>
      <c r="O1807" t="b">
        <v>0</v>
      </c>
      <c r="P1807" t="s">
        <v>8285</v>
      </c>
      <c r="Q1807">
        <f>ROUND(E1807/D1807*100,2)</f>
        <v>36.4</v>
      </c>
      <c r="R1807" s="12">
        <f>IFERROR(ROUND(IFERROR(E1807/N1807,""),2),"No pledges")</f>
        <v>67.14</v>
      </c>
      <c r="S1807" t="s">
        <v>8338</v>
      </c>
      <c r="T1807" t="s">
        <v>8339</v>
      </c>
    </row>
    <row r="1808" spans="1:20" ht="60" hidden="1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7">
        <f>(((K1808/60)/60)/24)+DATE(1970,1,1)</f>
        <v>41877.638298611113</v>
      </c>
      <c r="K1808">
        <v>1409066349</v>
      </c>
      <c r="L1808" s="7">
        <f>(((I1808/60)/60)/24)+DATE(1970,1,1)</f>
        <v>41912.638298611113</v>
      </c>
      <c r="M1808" t="b">
        <v>1</v>
      </c>
      <c r="N1808">
        <v>8</v>
      </c>
      <c r="O1808" t="b">
        <v>0</v>
      </c>
      <c r="P1808" t="s">
        <v>8285</v>
      </c>
      <c r="Q1808">
        <f>ROUND(E1808/D1808*100,2)</f>
        <v>2.96</v>
      </c>
      <c r="R1808" s="12">
        <f>IFERROR(ROUND(IFERROR(E1808/N1808,""),2),"No pledges")</f>
        <v>73.88</v>
      </c>
      <c r="S1808" t="s">
        <v>8338</v>
      </c>
      <c r="T1808" t="s">
        <v>8339</v>
      </c>
    </row>
    <row r="1809" spans="1:20" ht="30" hidden="1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7">
        <f>(((K1809/60)/60)/24)+DATE(1970,1,1)</f>
        <v>41880.068437499998</v>
      </c>
      <c r="K1809">
        <v>1409276313</v>
      </c>
      <c r="L1809" s="7">
        <f>(((I1809/60)/60)/24)+DATE(1970,1,1)</f>
        <v>41910.068437499998</v>
      </c>
      <c r="M1809" t="b">
        <v>1</v>
      </c>
      <c r="N1809">
        <v>8</v>
      </c>
      <c r="O1809" t="b">
        <v>0</v>
      </c>
      <c r="P1809" t="s">
        <v>8285</v>
      </c>
      <c r="Q1809">
        <f>ROUND(E1809/D1809*100,2)</f>
        <v>11.06</v>
      </c>
      <c r="R1809" s="12">
        <f>IFERROR(ROUND(IFERROR(E1809/N1809,""),2),"No pledges")</f>
        <v>69.13</v>
      </c>
      <c r="S1809" t="s">
        <v>8338</v>
      </c>
      <c r="T1809" t="s">
        <v>8339</v>
      </c>
    </row>
    <row r="1810" spans="1:20" ht="60" hidden="1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7">
        <f>(((K1810/60)/60)/24)+DATE(1970,1,1)</f>
        <v>42742.680902777778</v>
      </c>
      <c r="K1810">
        <v>1483806030</v>
      </c>
      <c r="L1810" s="7">
        <f>(((I1810/60)/60)/24)+DATE(1970,1,1)</f>
        <v>42777.680902777778</v>
      </c>
      <c r="M1810" t="b">
        <v>1</v>
      </c>
      <c r="N1810">
        <v>96</v>
      </c>
      <c r="O1810" t="b">
        <v>0</v>
      </c>
      <c r="P1810" t="s">
        <v>8285</v>
      </c>
      <c r="Q1810">
        <f>ROUND(E1810/D1810*100,2)</f>
        <v>41.41</v>
      </c>
      <c r="R1810" s="12">
        <f>IFERROR(ROUND(IFERROR(E1810/N1810,""),2),"No pledges")</f>
        <v>120.77</v>
      </c>
      <c r="S1810" t="s">
        <v>8338</v>
      </c>
      <c r="T1810" t="s">
        <v>8339</v>
      </c>
    </row>
    <row r="1811" spans="1:20" ht="15" customHeight="1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7">
        <f>(((I1811/60)/60)/24)+DATE(1970,1,1)</f>
        <v>42064.907858796301</v>
      </c>
      <c r="K1811">
        <v>1422222439</v>
      </c>
      <c r="L1811" s="7">
        <f>(((K1811/60)/60)/24)+DATE(1970,1,1)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>ROUND(E1811/D1811*100,2)</f>
        <v>10.86</v>
      </c>
      <c r="R1811" s="12">
        <f>IFERROR(ROUND(IFERROR(E1811/N1811,""),2),"No pledges")</f>
        <v>42.22</v>
      </c>
      <c r="S1811" t="s">
        <v>8338</v>
      </c>
      <c r="T1811" t="s">
        <v>8339</v>
      </c>
    </row>
    <row r="1812" spans="1:20" ht="45" hidden="1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7">
        <f>(((K1812/60)/60)/24)+DATE(1970,1,1)</f>
        <v>41860.91002314815</v>
      </c>
      <c r="K1812">
        <v>1407621026</v>
      </c>
      <c r="L1812" s="7">
        <f>(((I1812/60)/60)/24)+DATE(1970,1,1)</f>
        <v>41872.91002314815</v>
      </c>
      <c r="M1812" t="b">
        <v>0</v>
      </c>
      <c r="N1812">
        <v>2</v>
      </c>
      <c r="O1812" t="b">
        <v>0</v>
      </c>
      <c r="P1812" t="s">
        <v>8285</v>
      </c>
      <c r="Q1812">
        <f>ROUND(E1812/D1812*100,2)</f>
        <v>3.33</v>
      </c>
      <c r="R1812" s="12">
        <f>IFERROR(ROUND(IFERROR(E1812/N1812,""),2),"No pledges")</f>
        <v>7.5</v>
      </c>
      <c r="S1812" t="s">
        <v>8338</v>
      </c>
      <c r="T1812" t="s">
        <v>8339</v>
      </c>
    </row>
    <row r="1813" spans="1:20" ht="45" hidden="1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7">
        <f>(((K1813/60)/60)/24)+DATE(1970,1,1)</f>
        <v>41876.433680555558</v>
      </c>
      <c r="K1813">
        <v>1408962270</v>
      </c>
      <c r="L1813" s="7">
        <f>(((I1813/60)/60)/24)+DATE(1970,1,1)</f>
        <v>41936.166666666664</v>
      </c>
      <c r="M1813" t="b">
        <v>0</v>
      </c>
      <c r="N1813">
        <v>26</v>
      </c>
      <c r="O1813" t="b">
        <v>0</v>
      </c>
      <c r="P1813" t="s">
        <v>8285</v>
      </c>
      <c r="Q1813">
        <f>ROUND(E1813/D1813*100,2)</f>
        <v>7.0000000000000007E-2</v>
      </c>
      <c r="R1813" s="12">
        <f>IFERROR(ROUND(IFERROR(E1813/N1813,""),2),"No pledges")</f>
        <v>1.54</v>
      </c>
      <c r="S1813" t="s">
        <v>8338</v>
      </c>
      <c r="T1813" t="s">
        <v>8339</v>
      </c>
    </row>
    <row r="1814" spans="1:20" ht="60" hidden="1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7">
        <f>(((K1814/60)/60)/24)+DATE(1970,1,1)</f>
        <v>42524.318703703699</v>
      </c>
      <c r="K1814">
        <v>1464939536</v>
      </c>
      <c r="L1814" s="7">
        <f>(((I1814/60)/60)/24)+DATE(1970,1,1)</f>
        <v>42554.318703703699</v>
      </c>
      <c r="M1814" t="b">
        <v>0</v>
      </c>
      <c r="N1814">
        <v>23</v>
      </c>
      <c r="O1814" t="b">
        <v>0</v>
      </c>
      <c r="P1814" t="s">
        <v>8285</v>
      </c>
      <c r="Q1814">
        <f>ROUND(E1814/D1814*100,2)</f>
        <v>13.31</v>
      </c>
      <c r="R1814" s="12">
        <f>IFERROR(ROUND(IFERROR(E1814/N1814,""),2),"No pledges")</f>
        <v>37.61</v>
      </c>
      <c r="S1814" t="s">
        <v>8338</v>
      </c>
      <c r="T1814" t="s">
        <v>8339</v>
      </c>
    </row>
    <row r="1815" spans="1:20" ht="45" hidden="1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7">
        <f>(((K1815/60)/60)/24)+DATE(1970,1,1)</f>
        <v>41829.889027777775</v>
      </c>
      <c r="K1815">
        <v>1404940812</v>
      </c>
      <c r="L1815" s="7">
        <f>(((I1815/60)/60)/24)+DATE(1970,1,1)</f>
        <v>41859.889027777775</v>
      </c>
      <c r="M1815" t="b">
        <v>0</v>
      </c>
      <c r="N1815">
        <v>0</v>
      </c>
      <c r="O1815" t="b">
        <v>0</v>
      </c>
      <c r="P1815" t="s">
        <v>8285</v>
      </c>
      <c r="Q1815">
        <f>ROUND(E1815/D1815*100,2)</f>
        <v>0</v>
      </c>
      <c r="R1815" s="12" t="str">
        <f>IFERROR(ROUND(IFERROR(E1815/N1815,""),2),"No pledges")</f>
        <v>No pledges</v>
      </c>
      <c r="S1815" t="s">
        <v>8338</v>
      </c>
      <c r="T1815" t="s">
        <v>8339</v>
      </c>
    </row>
    <row r="1816" spans="1:20" ht="45" hidden="1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7">
        <f>(((K1816/60)/60)/24)+DATE(1970,1,1)</f>
        <v>42033.314074074078</v>
      </c>
      <c r="K1816">
        <v>1422516736</v>
      </c>
      <c r="L1816" s="7">
        <f>(((I1816/60)/60)/24)+DATE(1970,1,1)</f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>
        <f>ROUND(E1816/D1816*100,2)</f>
        <v>49.18</v>
      </c>
      <c r="R1816" s="12">
        <f>IFERROR(ROUND(IFERROR(E1816/N1816,""),2),"No pledges")</f>
        <v>42.16</v>
      </c>
      <c r="S1816" t="s">
        <v>8338</v>
      </c>
      <c r="T1816" t="s">
        <v>8339</v>
      </c>
    </row>
    <row r="1817" spans="1:20" ht="15" customHeight="1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7">
        <f>(((I1817/60)/60)/24)+DATE(1970,1,1)</f>
        <v>42186.906678240746</v>
      </c>
      <c r="K1817">
        <v>1434577537</v>
      </c>
      <c r="L1817" s="7">
        <f>(((K1817/60)/60)/24)+DATE(1970,1,1)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>ROUND(E1817/D1817*100,2)</f>
        <v>0</v>
      </c>
      <c r="R1817" s="12" t="str">
        <f>IFERROR(ROUND(IFERROR(E1817/N1817,""),2),"No pledges")</f>
        <v>No pledges</v>
      </c>
      <c r="S1817" t="s">
        <v>8338</v>
      </c>
      <c r="T1817" t="s">
        <v>8339</v>
      </c>
    </row>
    <row r="1818" spans="1:20" ht="45" hidden="1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7">
        <f>(((K1818/60)/60)/24)+DATE(1970,1,1)</f>
        <v>42548.876192129625</v>
      </c>
      <c r="K1818">
        <v>1467061303</v>
      </c>
      <c r="L1818" s="7">
        <f>(((I1818/60)/60)/24)+DATE(1970,1,1)</f>
        <v>42576.791666666672</v>
      </c>
      <c r="M1818" t="b">
        <v>0</v>
      </c>
      <c r="N1818">
        <v>6</v>
      </c>
      <c r="O1818" t="b">
        <v>0</v>
      </c>
      <c r="P1818" t="s">
        <v>8285</v>
      </c>
      <c r="Q1818">
        <f>ROUND(E1818/D1818*100,2)</f>
        <v>2.04</v>
      </c>
      <c r="R1818" s="12">
        <f>IFERROR(ROUND(IFERROR(E1818/N1818,""),2),"No pledges")</f>
        <v>84.83</v>
      </c>
      <c r="S1818" t="s">
        <v>8338</v>
      </c>
      <c r="T1818" t="s">
        <v>8339</v>
      </c>
    </row>
    <row r="1819" spans="1:20" ht="45" hidden="1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7">
        <f>(((K1819/60)/60)/24)+DATE(1970,1,1)</f>
        <v>42705.662118055552</v>
      </c>
      <c r="K1819">
        <v>1480607607</v>
      </c>
      <c r="L1819" s="7">
        <f>(((I1819/60)/60)/24)+DATE(1970,1,1)</f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>
        <f>ROUND(E1819/D1819*100,2)</f>
        <v>52.33</v>
      </c>
      <c r="R1819" s="12">
        <f>IFERROR(ROUND(IFERROR(E1819/N1819,""),2),"No pledges")</f>
        <v>94.19</v>
      </c>
      <c r="S1819" t="s">
        <v>8338</v>
      </c>
      <c r="T1819" t="s">
        <v>8339</v>
      </c>
    </row>
    <row r="1820" spans="1:20" ht="45" hidden="1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7">
        <f>(((K1820/60)/60)/24)+DATE(1970,1,1)</f>
        <v>42067.234375</v>
      </c>
      <c r="K1820">
        <v>1425447450</v>
      </c>
      <c r="L1820" s="7">
        <f>(((I1820/60)/60)/24)+DATE(1970,1,1)</f>
        <v>42097.192708333328</v>
      </c>
      <c r="M1820" t="b">
        <v>0</v>
      </c>
      <c r="N1820">
        <v>0</v>
      </c>
      <c r="O1820" t="b">
        <v>0</v>
      </c>
      <c r="P1820" t="s">
        <v>8285</v>
      </c>
      <c r="Q1820">
        <f>ROUND(E1820/D1820*100,2)</f>
        <v>0</v>
      </c>
      <c r="R1820" s="12" t="str">
        <f>IFERROR(ROUND(IFERROR(E1820/N1820,""),2),"No pledges")</f>
        <v>No pledges</v>
      </c>
      <c r="S1820" t="s">
        <v>8338</v>
      </c>
      <c r="T1820" t="s">
        <v>8339</v>
      </c>
    </row>
    <row r="1821" spans="1:20" ht="15" customHeight="1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7">
        <f>(((I1821/60)/60)/24)+DATE(1970,1,1)</f>
        <v>41850.752268518518</v>
      </c>
      <c r="K1821">
        <v>1404151396</v>
      </c>
      <c r="L1821" s="7">
        <f>(((K1821/60)/60)/24)+DATE(1970,1,1)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>ROUND(E1821/D1821*100,2)</f>
        <v>2.08</v>
      </c>
      <c r="R1821" s="12">
        <f>IFERROR(ROUND(IFERROR(E1821/N1821,""),2),"No pledges")</f>
        <v>6.25</v>
      </c>
      <c r="S1821" t="s">
        <v>8338</v>
      </c>
      <c r="T1821" t="s">
        <v>8339</v>
      </c>
    </row>
    <row r="1822" spans="1:20" ht="60" hidden="1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7">
        <f>(((K1822/60)/60)/24)+DATE(1970,1,1)</f>
        <v>42065.084375000006</v>
      </c>
      <c r="K1822">
        <v>1425261690</v>
      </c>
      <c r="L1822" s="7">
        <f>(((I1822/60)/60)/24)+DATE(1970,1,1)</f>
        <v>42095.042708333334</v>
      </c>
      <c r="M1822" t="b">
        <v>0</v>
      </c>
      <c r="N1822">
        <v>8</v>
      </c>
      <c r="O1822" t="b">
        <v>0</v>
      </c>
      <c r="P1822" t="s">
        <v>8285</v>
      </c>
      <c r="Q1822">
        <f>ROUND(E1822/D1822*100,2)</f>
        <v>6.57</v>
      </c>
      <c r="R1822" s="12">
        <f>IFERROR(ROUND(IFERROR(E1822/N1822,""),2),"No pledges")</f>
        <v>213.38</v>
      </c>
      <c r="S1822" t="s">
        <v>8338</v>
      </c>
      <c r="T1822" t="s">
        <v>8339</v>
      </c>
    </row>
    <row r="1823" spans="1:20" ht="15" customHeight="1">
      <c r="A1823">
        <v>1821</v>
      </c>
      <c r="B1823" s="2" t="s">
        <v>1822</v>
      </c>
      <c r="C1823" s="2" t="s">
        <v>5931</v>
      </c>
      <c r="D1823">
        <v>1650</v>
      </c>
      <c r="E1823">
        <v>1690</v>
      </c>
      <c r="F1823" t="s">
        <v>8219</v>
      </c>
      <c r="G1823" t="s">
        <v>8229</v>
      </c>
      <c r="H1823" t="s">
        <v>8251</v>
      </c>
      <c r="I1823">
        <v>1464471840</v>
      </c>
      <c r="J1823" s="7">
        <f t="shared" ref="J1823:J1862" si="144">(((I1823/60)/60)/24)+DATE(1970,1,1)</f>
        <v>42518.905555555553</v>
      </c>
      <c r="K1823">
        <v>1459309704</v>
      </c>
      <c r="L1823" s="7">
        <f t="shared" ref="L1823:L1862" si="145">(((K1823/60)/60)/24)+DATE(1970,1,1)</f>
        <v>42459.15861111111</v>
      </c>
      <c r="M1823" t="b">
        <v>0</v>
      </c>
      <c r="N1823">
        <v>42</v>
      </c>
      <c r="O1823" t="b">
        <v>1</v>
      </c>
      <c r="P1823" t="s">
        <v>8271</v>
      </c>
      <c r="Q1823">
        <f>ROUND(E1823/D1823*100,2)</f>
        <v>102.42</v>
      </c>
      <c r="R1823" s="12">
        <f>IFERROR(ROUND(IFERROR(E1823/N1823,""),2),"No pledges")</f>
        <v>40.24</v>
      </c>
      <c r="S1823" t="s">
        <v>8317</v>
      </c>
      <c r="T1823" t="s">
        <v>8318</v>
      </c>
    </row>
    <row r="1824" spans="1:20" ht="15" customHeight="1">
      <c r="A1824">
        <v>1822</v>
      </c>
      <c r="B1824" s="2" t="s">
        <v>1823</v>
      </c>
      <c r="C1824" s="2" t="s">
        <v>5932</v>
      </c>
      <c r="D1824">
        <v>2000</v>
      </c>
      <c r="E1824">
        <v>2560</v>
      </c>
      <c r="F1824" t="s">
        <v>8219</v>
      </c>
      <c r="G1824" t="s">
        <v>8224</v>
      </c>
      <c r="H1824" t="s">
        <v>8246</v>
      </c>
      <c r="I1824">
        <v>1472074928</v>
      </c>
      <c r="J1824" s="7">
        <f t="shared" si="144"/>
        <v>42606.90425925926</v>
      </c>
      <c r="K1824">
        <v>1470692528</v>
      </c>
      <c r="L1824" s="7">
        <f t="shared" si="145"/>
        <v>42590.90425925926</v>
      </c>
      <c r="M1824" t="b">
        <v>1</v>
      </c>
      <c r="N1824">
        <v>42</v>
      </c>
      <c r="O1824" t="b">
        <v>1</v>
      </c>
      <c r="P1824" t="s">
        <v>8271</v>
      </c>
      <c r="Q1824">
        <f>ROUND(E1824/D1824*100,2)</f>
        <v>128</v>
      </c>
      <c r="R1824" s="12">
        <f>IFERROR(ROUND(IFERROR(E1824/N1824,""),2),"No pledges")</f>
        <v>60.95</v>
      </c>
      <c r="S1824" t="s">
        <v>8317</v>
      </c>
      <c r="T1824" t="s">
        <v>8318</v>
      </c>
    </row>
    <row r="1825" spans="1:20" ht="15" customHeight="1">
      <c r="A1825">
        <v>1823</v>
      </c>
      <c r="B1825" s="2" t="s">
        <v>1824</v>
      </c>
      <c r="C1825" s="2" t="s">
        <v>5933</v>
      </c>
      <c r="D1825">
        <v>2000</v>
      </c>
      <c r="E1825">
        <v>2193</v>
      </c>
      <c r="F1825" t="s">
        <v>8219</v>
      </c>
      <c r="G1825" t="s">
        <v>8224</v>
      </c>
      <c r="H1825" t="s">
        <v>8246</v>
      </c>
      <c r="I1825">
        <v>1454709600</v>
      </c>
      <c r="J1825" s="7">
        <f t="shared" si="144"/>
        <v>42405.916666666672</v>
      </c>
      <c r="K1825">
        <v>1452520614</v>
      </c>
      <c r="L1825" s="7">
        <f t="shared" si="145"/>
        <v>42380.581180555557</v>
      </c>
      <c r="M1825" t="b">
        <v>0</v>
      </c>
      <c r="N1825">
        <v>42</v>
      </c>
      <c r="O1825" t="b">
        <v>1</v>
      </c>
      <c r="P1825" t="s">
        <v>8271</v>
      </c>
      <c r="Q1825">
        <f>ROUND(E1825/D1825*100,2)</f>
        <v>109.65</v>
      </c>
      <c r="R1825" s="12">
        <f>IFERROR(ROUND(IFERROR(E1825/N1825,""),2),"No pledges")</f>
        <v>52.21</v>
      </c>
      <c r="S1825" t="s">
        <v>8317</v>
      </c>
      <c r="T1825" t="s">
        <v>8318</v>
      </c>
    </row>
    <row r="1826" spans="1:20" ht="15" customHeight="1">
      <c r="A1826">
        <v>1824</v>
      </c>
      <c r="B1826" s="2" t="s">
        <v>1825</v>
      </c>
      <c r="C1826" s="2" t="s">
        <v>5934</v>
      </c>
      <c r="D1826">
        <v>3000</v>
      </c>
      <c r="E1826">
        <v>4371</v>
      </c>
      <c r="F1826" t="s">
        <v>8219</v>
      </c>
      <c r="G1826" t="s">
        <v>8224</v>
      </c>
      <c r="H1826" t="s">
        <v>8246</v>
      </c>
      <c r="I1826">
        <v>1428390000</v>
      </c>
      <c r="J1826" s="7">
        <f t="shared" si="144"/>
        <v>42101.291666666672</v>
      </c>
      <c r="K1826">
        <v>1425224391</v>
      </c>
      <c r="L1826" s="7">
        <f t="shared" si="145"/>
        <v>42064.652673611112</v>
      </c>
      <c r="M1826" t="b">
        <v>0</v>
      </c>
      <c r="N1826">
        <v>42</v>
      </c>
      <c r="O1826" t="b">
        <v>1</v>
      </c>
      <c r="P1826" t="s">
        <v>8271</v>
      </c>
      <c r="Q1826">
        <f>ROUND(E1826/D1826*100,2)</f>
        <v>145.69999999999999</v>
      </c>
      <c r="R1826" s="12">
        <f>IFERROR(ROUND(IFERROR(E1826/N1826,""),2),"No pledges")</f>
        <v>104.07</v>
      </c>
      <c r="S1826" t="s">
        <v>8317</v>
      </c>
      <c r="T1826" t="s">
        <v>8318</v>
      </c>
    </row>
    <row r="1827" spans="1:20" ht="15" customHeight="1">
      <c r="A1827">
        <v>1825</v>
      </c>
      <c r="B1827" s="2" t="s">
        <v>1826</v>
      </c>
      <c r="C1827" s="2" t="s">
        <v>5935</v>
      </c>
      <c r="D1827">
        <v>3000</v>
      </c>
      <c r="E1827">
        <v>3460</v>
      </c>
      <c r="F1827" t="s">
        <v>8219</v>
      </c>
      <c r="G1827" t="s">
        <v>8224</v>
      </c>
      <c r="H1827" t="s">
        <v>8246</v>
      </c>
      <c r="I1827">
        <v>1334980740</v>
      </c>
      <c r="J1827" s="7">
        <f t="shared" si="144"/>
        <v>41020.165972222225</v>
      </c>
      <c r="K1827">
        <v>1330968347</v>
      </c>
      <c r="L1827" s="7">
        <f t="shared" si="145"/>
        <v>40973.72623842593</v>
      </c>
      <c r="M1827" t="b">
        <v>0</v>
      </c>
      <c r="N1827">
        <v>42</v>
      </c>
      <c r="O1827" t="b">
        <v>1</v>
      </c>
      <c r="P1827" t="s">
        <v>8292</v>
      </c>
      <c r="Q1827">
        <f>ROUND(E1827/D1827*100,2)</f>
        <v>115.33</v>
      </c>
      <c r="R1827" s="12">
        <f>IFERROR(ROUND(IFERROR(E1827/N1827,""),2),"No pledges")</f>
        <v>82.38</v>
      </c>
      <c r="S1827" t="s">
        <v>8325</v>
      </c>
      <c r="T1827" t="s">
        <v>8346</v>
      </c>
    </row>
    <row r="1828" spans="1:20" ht="15" customHeight="1">
      <c r="A1828">
        <v>1826</v>
      </c>
      <c r="B1828" s="2" t="s">
        <v>1827</v>
      </c>
      <c r="C1828" s="2" t="s">
        <v>5936</v>
      </c>
      <c r="D1828">
        <v>3000</v>
      </c>
      <c r="E1828">
        <v>3225</v>
      </c>
      <c r="F1828" t="s">
        <v>8219</v>
      </c>
      <c r="G1828" t="s">
        <v>8224</v>
      </c>
      <c r="H1828" t="s">
        <v>8246</v>
      </c>
      <c r="I1828">
        <v>1435359600</v>
      </c>
      <c r="J1828" s="7">
        <f t="shared" si="144"/>
        <v>42181.958333333328</v>
      </c>
      <c r="K1828">
        <v>1434999621</v>
      </c>
      <c r="L1828" s="7">
        <f t="shared" si="145"/>
        <v>42177.791909722218</v>
      </c>
      <c r="M1828" t="b">
        <v>0</v>
      </c>
      <c r="N1828">
        <v>42</v>
      </c>
      <c r="O1828" t="b">
        <v>1</v>
      </c>
      <c r="P1828" t="s">
        <v>8303</v>
      </c>
      <c r="Q1828">
        <f>ROUND(E1828/D1828*100,2)</f>
        <v>107.5</v>
      </c>
      <c r="R1828" s="12">
        <f>IFERROR(ROUND(IFERROR(E1828/N1828,""),2),"No pledges")</f>
        <v>76.790000000000006</v>
      </c>
      <c r="S1828" t="s">
        <v>8317</v>
      </c>
      <c r="T1828" t="s">
        <v>8357</v>
      </c>
    </row>
    <row r="1829" spans="1:20" ht="15" customHeight="1">
      <c r="A1829">
        <v>1827</v>
      </c>
      <c r="B1829" s="2" t="s">
        <v>1828</v>
      </c>
      <c r="C1829" s="2" t="s">
        <v>5937</v>
      </c>
      <c r="D1829">
        <v>1000</v>
      </c>
      <c r="E1829">
        <v>1088</v>
      </c>
      <c r="F1829" t="s">
        <v>8219</v>
      </c>
      <c r="G1829" t="s">
        <v>8225</v>
      </c>
      <c r="H1829" t="s">
        <v>8247</v>
      </c>
      <c r="I1829">
        <v>1433964444</v>
      </c>
      <c r="J1829" s="7">
        <f t="shared" si="144"/>
        <v>42165.810694444444</v>
      </c>
      <c r="K1829">
        <v>1431372444</v>
      </c>
      <c r="L1829" s="7">
        <f t="shared" si="145"/>
        <v>42135.810694444444</v>
      </c>
      <c r="M1829" t="b">
        <v>0</v>
      </c>
      <c r="N1829">
        <v>41</v>
      </c>
      <c r="O1829" t="b">
        <v>1</v>
      </c>
      <c r="P1829" t="s">
        <v>8271</v>
      </c>
      <c r="Q1829">
        <f>ROUND(E1829/D1829*100,2)</f>
        <v>108.8</v>
      </c>
      <c r="R1829" s="12">
        <f>IFERROR(ROUND(IFERROR(E1829/N1829,""),2),"No pledges")</f>
        <v>26.54</v>
      </c>
      <c r="S1829" t="s">
        <v>8317</v>
      </c>
      <c r="T1829" t="s">
        <v>8318</v>
      </c>
    </row>
    <row r="1830" spans="1:20" ht="15" customHeight="1">
      <c r="A1830">
        <v>1828</v>
      </c>
      <c r="B1830" s="2" t="s">
        <v>1829</v>
      </c>
      <c r="C1830" s="2" t="s">
        <v>5938</v>
      </c>
      <c r="D1830">
        <v>1300</v>
      </c>
      <c r="E1830">
        <v>1651</v>
      </c>
      <c r="F1830" t="s">
        <v>8219</v>
      </c>
      <c r="G1830" t="s">
        <v>8225</v>
      </c>
      <c r="H1830" t="s">
        <v>8247</v>
      </c>
      <c r="I1830">
        <v>1398451093</v>
      </c>
      <c r="J1830" s="7">
        <f t="shared" si="144"/>
        <v>41754.776539351849</v>
      </c>
      <c r="K1830">
        <v>1395859093</v>
      </c>
      <c r="L1830" s="7">
        <f t="shared" si="145"/>
        <v>41724.776539351849</v>
      </c>
      <c r="M1830" t="b">
        <v>0</v>
      </c>
      <c r="N1830">
        <v>41</v>
      </c>
      <c r="O1830" t="b">
        <v>1</v>
      </c>
      <c r="P1830" t="s">
        <v>8266</v>
      </c>
      <c r="Q1830">
        <f>ROUND(E1830/D1830*100,2)</f>
        <v>127</v>
      </c>
      <c r="R1830" s="12">
        <f>IFERROR(ROUND(IFERROR(E1830/N1830,""),2),"No pledges")</f>
        <v>40.270000000000003</v>
      </c>
      <c r="S1830" t="s">
        <v>8310</v>
      </c>
      <c r="T1830" t="s">
        <v>8312</v>
      </c>
    </row>
    <row r="1831" spans="1:20" ht="15" customHeight="1">
      <c r="A1831">
        <v>1829</v>
      </c>
      <c r="B1831" s="2" t="s">
        <v>1830</v>
      </c>
      <c r="C1831" s="2" t="s">
        <v>5939</v>
      </c>
      <c r="D1831">
        <v>1500</v>
      </c>
      <c r="E1831">
        <v>1601</v>
      </c>
      <c r="F1831" t="s">
        <v>8219</v>
      </c>
      <c r="G1831" t="s">
        <v>8224</v>
      </c>
      <c r="H1831" t="s">
        <v>8246</v>
      </c>
      <c r="I1831">
        <v>1417409940</v>
      </c>
      <c r="J1831" s="7">
        <f t="shared" si="144"/>
        <v>41974.207638888889</v>
      </c>
      <c r="K1831">
        <v>1414765794</v>
      </c>
      <c r="L1831" s="7">
        <f t="shared" si="145"/>
        <v>41943.604097222218</v>
      </c>
      <c r="M1831" t="b">
        <v>0</v>
      </c>
      <c r="N1831">
        <v>41</v>
      </c>
      <c r="O1831" t="b">
        <v>1</v>
      </c>
      <c r="P1831" t="s">
        <v>8274</v>
      </c>
      <c r="Q1831">
        <f>ROUND(E1831/D1831*100,2)</f>
        <v>106.73</v>
      </c>
      <c r="R1831" s="12">
        <f>IFERROR(ROUND(IFERROR(E1831/N1831,""),2),"No pledges")</f>
        <v>39.049999999999997</v>
      </c>
      <c r="S1831" t="s">
        <v>8322</v>
      </c>
      <c r="T1831" t="s">
        <v>8323</v>
      </c>
    </row>
    <row r="1832" spans="1:20" ht="15" customHeight="1">
      <c r="A1832">
        <v>1830</v>
      </c>
      <c r="B1832" s="2" t="s">
        <v>1831</v>
      </c>
      <c r="C1832" s="2" t="s">
        <v>5940</v>
      </c>
      <c r="D1832">
        <v>1500</v>
      </c>
      <c r="E1832">
        <v>1785</v>
      </c>
      <c r="F1832" t="s">
        <v>8219</v>
      </c>
      <c r="G1832" t="s">
        <v>8224</v>
      </c>
      <c r="H1832" t="s">
        <v>8246</v>
      </c>
      <c r="I1832">
        <v>1396054800</v>
      </c>
      <c r="J1832" s="7">
        <f t="shared" si="144"/>
        <v>41727.041666666664</v>
      </c>
      <c r="K1832">
        <v>1393034470</v>
      </c>
      <c r="L1832" s="7">
        <f t="shared" si="145"/>
        <v>41692.084143518521</v>
      </c>
      <c r="M1832" t="b">
        <v>1</v>
      </c>
      <c r="N1832">
        <v>41</v>
      </c>
      <c r="O1832" t="b">
        <v>1</v>
      </c>
      <c r="P1832" t="s">
        <v>8276</v>
      </c>
      <c r="Q1832">
        <f>ROUND(E1832/D1832*100,2)</f>
        <v>119</v>
      </c>
      <c r="R1832" s="12">
        <f>IFERROR(ROUND(IFERROR(E1832/N1832,""),2),"No pledges")</f>
        <v>43.54</v>
      </c>
      <c r="S1832" t="s">
        <v>8325</v>
      </c>
      <c r="T1832" t="s">
        <v>8326</v>
      </c>
    </row>
    <row r="1833" spans="1:20" ht="15" customHeight="1">
      <c r="A1833">
        <v>1831</v>
      </c>
      <c r="B1833" s="2" t="s">
        <v>1832</v>
      </c>
      <c r="C1833" s="2" t="s">
        <v>5941</v>
      </c>
      <c r="D1833">
        <v>1570.79</v>
      </c>
      <c r="E1833">
        <v>1839</v>
      </c>
      <c r="F1833" t="s">
        <v>8219</v>
      </c>
      <c r="G1833" t="s">
        <v>8224</v>
      </c>
      <c r="H1833" t="s">
        <v>8246</v>
      </c>
      <c r="I1833">
        <v>1316442622</v>
      </c>
      <c r="J1833" s="7">
        <f t="shared" si="144"/>
        <v>40805.604421296295</v>
      </c>
      <c r="K1833">
        <v>1312641022</v>
      </c>
      <c r="L1833" s="7">
        <f t="shared" si="145"/>
        <v>40761.604421296295</v>
      </c>
      <c r="M1833" t="b">
        <v>1</v>
      </c>
      <c r="N1833">
        <v>41</v>
      </c>
      <c r="O1833" t="b">
        <v>1</v>
      </c>
      <c r="P1833" t="s">
        <v>8295</v>
      </c>
      <c r="Q1833">
        <f>ROUND(E1833/D1833*100,2)</f>
        <v>117.07</v>
      </c>
      <c r="R1833" s="12">
        <f>IFERROR(ROUND(IFERROR(E1833/N1833,""),2),"No pledges")</f>
        <v>44.85</v>
      </c>
      <c r="S1833" t="s">
        <v>8319</v>
      </c>
      <c r="T1833" t="s">
        <v>8349</v>
      </c>
    </row>
    <row r="1834" spans="1:20" ht="15" customHeight="1">
      <c r="A1834">
        <v>1832</v>
      </c>
      <c r="B1834" s="2" t="s">
        <v>1833</v>
      </c>
      <c r="C1834" s="2" t="s">
        <v>5942</v>
      </c>
      <c r="D1834">
        <v>1750</v>
      </c>
      <c r="E1834">
        <v>1867</v>
      </c>
      <c r="F1834" t="s">
        <v>8219</v>
      </c>
      <c r="G1834" t="s">
        <v>8224</v>
      </c>
      <c r="H1834" t="s">
        <v>8246</v>
      </c>
      <c r="I1834">
        <v>1442426171</v>
      </c>
      <c r="J1834" s="7">
        <f t="shared" si="144"/>
        <v>42263.747349537036</v>
      </c>
      <c r="K1834">
        <v>1439834171</v>
      </c>
      <c r="L1834" s="7">
        <f t="shared" si="145"/>
        <v>42233.747349537036</v>
      </c>
      <c r="M1834" t="b">
        <v>0</v>
      </c>
      <c r="N1834">
        <v>41</v>
      </c>
      <c r="O1834" t="b">
        <v>1</v>
      </c>
      <c r="P1834" t="s">
        <v>8303</v>
      </c>
      <c r="Q1834">
        <f>ROUND(E1834/D1834*100,2)</f>
        <v>106.69</v>
      </c>
      <c r="R1834" s="12">
        <f>IFERROR(ROUND(IFERROR(E1834/N1834,""),2),"No pledges")</f>
        <v>45.54</v>
      </c>
      <c r="S1834" t="s">
        <v>8317</v>
      </c>
      <c r="T1834" t="s">
        <v>8357</v>
      </c>
    </row>
    <row r="1835" spans="1:20" ht="15" customHeight="1">
      <c r="A1835">
        <v>1833</v>
      </c>
      <c r="B1835" s="2" t="s">
        <v>1834</v>
      </c>
      <c r="C1835" s="2" t="s">
        <v>5943</v>
      </c>
      <c r="D1835">
        <v>1900</v>
      </c>
      <c r="E1835">
        <v>2735</v>
      </c>
      <c r="F1835" t="s">
        <v>8219</v>
      </c>
      <c r="G1835" t="s">
        <v>8224</v>
      </c>
      <c r="H1835" t="s">
        <v>8246</v>
      </c>
      <c r="I1835">
        <v>1327851291</v>
      </c>
      <c r="J1835" s="7">
        <f t="shared" si="144"/>
        <v>40937.649201388893</v>
      </c>
      <c r="K1835">
        <v>1325432091</v>
      </c>
      <c r="L1835" s="7">
        <f t="shared" si="145"/>
        <v>40909.649201388893</v>
      </c>
      <c r="M1835" t="b">
        <v>0</v>
      </c>
      <c r="N1835">
        <v>41</v>
      </c>
      <c r="O1835" t="b">
        <v>1</v>
      </c>
      <c r="P1835" t="s">
        <v>8274</v>
      </c>
      <c r="Q1835">
        <f>ROUND(E1835/D1835*100,2)</f>
        <v>143.94999999999999</v>
      </c>
      <c r="R1835" s="12">
        <f>IFERROR(ROUND(IFERROR(E1835/N1835,""),2),"No pledges")</f>
        <v>66.709999999999994</v>
      </c>
      <c r="S1835" t="s">
        <v>8322</v>
      </c>
      <c r="T1835" t="s">
        <v>8323</v>
      </c>
    </row>
    <row r="1836" spans="1:20" ht="15" customHeight="1">
      <c r="A1836">
        <v>1834</v>
      </c>
      <c r="B1836" s="2" t="s">
        <v>1835</v>
      </c>
      <c r="C1836" s="2" t="s">
        <v>5944</v>
      </c>
      <c r="D1836">
        <v>2000</v>
      </c>
      <c r="E1836">
        <v>2065</v>
      </c>
      <c r="F1836" t="s">
        <v>8219</v>
      </c>
      <c r="G1836" t="s">
        <v>8224</v>
      </c>
      <c r="H1836" t="s">
        <v>8246</v>
      </c>
      <c r="I1836">
        <v>1318463879</v>
      </c>
      <c r="J1836" s="7">
        <f t="shared" si="144"/>
        <v>40828.998599537037</v>
      </c>
      <c r="K1836">
        <v>1315439879</v>
      </c>
      <c r="L1836" s="7">
        <f t="shared" si="145"/>
        <v>40793.998599537037</v>
      </c>
      <c r="M1836" t="b">
        <v>0</v>
      </c>
      <c r="N1836">
        <v>41</v>
      </c>
      <c r="O1836" t="b">
        <v>1</v>
      </c>
      <c r="P1836" t="s">
        <v>8279</v>
      </c>
      <c r="Q1836">
        <f>ROUND(E1836/D1836*100,2)</f>
        <v>103.25</v>
      </c>
      <c r="R1836" s="12">
        <f>IFERROR(ROUND(IFERROR(E1836/N1836,""),2),"No pledges")</f>
        <v>50.37</v>
      </c>
      <c r="S1836" t="s">
        <v>8325</v>
      </c>
      <c r="T1836" t="s">
        <v>8329</v>
      </c>
    </row>
    <row r="1837" spans="1:20" ht="15" customHeight="1">
      <c r="A1837">
        <v>1835</v>
      </c>
      <c r="B1837" s="2" t="s">
        <v>1836</v>
      </c>
      <c r="C1837" s="2" t="s">
        <v>5945</v>
      </c>
      <c r="D1837">
        <v>2000</v>
      </c>
      <c r="E1837">
        <v>2125.9899999999998</v>
      </c>
      <c r="F1837" t="s">
        <v>8219</v>
      </c>
      <c r="G1837" t="s">
        <v>8225</v>
      </c>
      <c r="H1837" t="s">
        <v>8247</v>
      </c>
      <c r="I1837">
        <v>1487769952</v>
      </c>
      <c r="J1837" s="7">
        <f t="shared" si="144"/>
        <v>42788.559629629628</v>
      </c>
      <c r="K1837">
        <v>1485177952</v>
      </c>
      <c r="L1837" s="7">
        <f t="shared" si="145"/>
        <v>42758.559629629628</v>
      </c>
      <c r="M1837" t="b">
        <v>0</v>
      </c>
      <c r="N1837">
        <v>41</v>
      </c>
      <c r="O1837" t="b">
        <v>1</v>
      </c>
      <c r="P1837" t="s">
        <v>8271</v>
      </c>
      <c r="Q1837">
        <f>ROUND(E1837/D1837*100,2)</f>
        <v>106.3</v>
      </c>
      <c r="R1837" s="12">
        <f>IFERROR(ROUND(IFERROR(E1837/N1837,""),2),"No pledges")</f>
        <v>51.85</v>
      </c>
      <c r="S1837" t="s">
        <v>8317</v>
      </c>
      <c r="T1837" t="s">
        <v>8318</v>
      </c>
    </row>
    <row r="1838" spans="1:20" ht="15" customHeight="1">
      <c r="A1838">
        <v>1836</v>
      </c>
      <c r="B1838" s="2" t="s">
        <v>1837</v>
      </c>
      <c r="C1838" s="2" t="s">
        <v>5946</v>
      </c>
      <c r="D1838">
        <v>2000</v>
      </c>
      <c r="E1838">
        <v>2100</v>
      </c>
      <c r="F1838" t="s">
        <v>8219</v>
      </c>
      <c r="G1838" t="s">
        <v>8224</v>
      </c>
      <c r="H1838" t="s">
        <v>8246</v>
      </c>
      <c r="I1838">
        <v>1417620506</v>
      </c>
      <c r="J1838" s="7">
        <f t="shared" si="144"/>
        <v>41976.644745370373</v>
      </c>
      <c r="K1838">
        <v>1415028506</v>
      </c>
      <c r="L1838" s="7">
        <f t="shared" si="145"/>
        <v>41946.644745370373</v>
      </c>
      <c r="M1838" t="b">
        <v>0</v>
      </c>
      <c r="N1838">
        <v>41</v>
      </c>
      <c r="O1838" t="b">
        <v>1</v>
      </c>
      <c r="P1838" t="s">
        <v>8271</v>
      </c>
      <c r="Q1838">
        <f>ROUND(E1838/D1838*100,2)</f>
        <v>105</v>
      </c>
      <c r="R1838" s="12">
        <f>IFERROR(ROUND(IFERROR(E1838/N1838,""),2),"No pledges")</f>
        <v>51.22</v>
      </c>
      <c r="S1838" t="s">
        <v>8317</v>
      </c>
      <c r="T1838" t="s">
        <v>8318</v>
      </c>
    </row>
    <row r="1839" spans="1:20" ht="15" customHeight="1">
      <c r="A1839">
        <v>1837</v>
      </c>
      <c r="B1839" s="2" t="s">
        <v>1838</v>
      </c>
      <c r="C1839" s="2" t="s">
        <v>5947</v>
      </c>
      <c r="D1839">
        <v>2200</v>
      </c>
      <c r="E1839">
        <v>2385</v>
      </c>
      <c r="F1839" t="s">
        <v>8219</v>
      </c>
      <c r="G1839" t="s">
        <v>8224</v>
      </c>
      <c r="H1839" t="s">
        <v>8246</v>
      </c>
      <c r="I1839">
        <v>1352937600</v>
      </c>
      <c r="J1839" s="7">
        <f t="shared" si="144"/>
        <v>41228</v>
      </c>
      <c r="K1839">
        <v>1351210481</v>
      </c>
      <c r="L1839" s="7">
        <f t="shared" si="145"/>
        <v>41208.010196759256</v>
      </c>
      <c r="M1839" t="b">
        <v>0</v>
      </c>
      <c r="N1839">
        <v>41</v>
      </c>
      <c r="O1839" t="b">
        <v>1</v>
      </c>
      <c r="P1839" t="s">
        <v>8266</v>
      </c>
      <c r="Q1839">
        <f>ROUND(E1839/D1839*100,2)</f>
        <v>108.41</v>
      </c>
      <c r="R1839" s="12">
        <f>IFERROR(ROUND(IFERROR(E1839/N1839,""),2),"No pledges")</f>
        <v>58.17</v>
      </c>
      <c r="S1839" t="s">
        <v>8310</v>
      </c>
      <c r="T1839" t="s">
        <v>8312</v>
      </c>
    </row>
    <row r="1840" spans="1:20" ht="15" customHeight="1">
      <c r="A1840">
        <v>1838</v>
      </c>
      <c r="B1840" s="2" t="s">
        <v>1839</v>
      </c>
      <c r="C1840" s="2" t="s">
        <v>5948</v>
      </c>
      <c r="D1840">
        <v>2500</v>
      </c>
      <c r="E1840">
        <v>2501</v>
      </c>
      <c r="F1840" t="s">
        <v>8219</v>
      </c>
      <c r="G1840" t="s">
        <v>8224</v>
      </c>
      <c r="H1840" t="s">
        <v>8246</v>
      </c>
      <c r="I1840">
        <v>1478901600</v>
      </c>
      <c r="J1840" s="7">
        <f t="shared" si="144"/>
        <v>42685.916666666672</v>
      </c>
      <c r="K1840">
        <v>1477077946</v>
      </c>
      <c r="L1840" s="7">
        <f t="shared" si="145"/>
        <v>42664.809560185182</v>
      </c>
      <c r="M1840" t="b">
        <v>0</v>
      </c>
      <c r="N1840">
        <v>41</v>
      </c>
      <c r="O1840" t="b">
        <v>1</v>
      </c>
      <c r="P1840" t="s">
        <v>8271</v>
      </c>
      <c r="Q1840">
        <f>ROUND(E1840/D1840*100,2)</f>
        <v>100.04</v>
      </c>
      <c r="R1840" s="12">
        <f>IFERROR(ROUND(IFERROR(E1840/N1840,""),2),"No pledges")</f>
        <v>61</v>
      </c>
      <c r="S1840" t="s">
        <v>8317</v>
      </c>
      <c r="T1840" t="s">
        <v>8318</v>
      </c>
    </row>
    <row r="1841" spans="1:20" ht="15" customHeight="1">
      <c r="A1841">
        <v>1839</v>
      </c>
      <c r="B1841" s="2" t="s">
        <v>1840</v>
      </c>
      <c r="C1841" s="2" t="s">
        <v>5949</v>
      </c>
      <c r="D1841">
        <v>2500</v>
      </c>
      <c r="E1841">
        <v>2650</v>
      </c>
      <c r="F1841" t="s">
        <v>8219</v>
      </c>
      <c r="G1841" t="s">
        <v>8224</v>
      </c>
      <c r="H1841" t="s">
        <v>8246</v>
      </c>
      <c r="I1841">
        <v>1437364740</v>
      </c>
      <c r="J1841" s="7">
        <f t="shared" si="144"/>
        <v>42205.165972222225</v>
      </c>
      <c r="K1841">
        <v>1434405044</v>
      </c>
      <c r="L1841" s="7">
        <f t="shared" si="145"/>
        <v>42170.910231481481</v>
      </c>
      <c r="M1841" t="b">
        <v>0</v>
      </c>
      <c r="N1841">
        <v>41</v>
      </c>
      <c r="O1841" t="b">
        <v>1</v>
      </c>
      <c r="P1841" t="s">
        <v>8271</v>
      </c>
      <c r="Q1841">
        <f>ROUND(E1841/D1841*100,2)</f>
        <v>106</v>
      </c>
      <c r="R1841" s="12">
        <f>IFERROR(ROUND(IFERROR(E1841/N1841,""),2),"No pledges")</f>
        <v>64.63</v>
      </c>
      <c r="S1841" t="s">
        <v>8317</v>
      </c>
      <c r="T1841" t="s">
        <v>8318</v>
      </c>
    </row>
    <row r="1842" spans="1:20" ht="15" customHeight="1">
      <c r="A1842">
        <v>1840</v>
      </c>
      <c r="B1842" s="2" t="s">
        <v>1841</v>
      </c>
      <c r="C1842" s="2" t="s">
        <v>5950</v>
      </c>
      <c r="D1842">
        <v>4000</v>
      </c>
      <c r="E1842">
        <v>4040</v>
      </c>
      <c r="F1842" t="s">
        <v>8219</v>
      </c>
      <c r="G1842" t="s">
        <v>8224</v>
      </c>
      <c r="H1842" t="s">
        <v>8246</v>
      </c>
      <c r="I1842">
        <v>1405746000</v>
      </c>
      <c r="J1842" s="7">
        <f t="shared" si="144"/>
        <v>41839.208333333336</v>
      </c>
      <c r="K1842">
        <v>1404932105</v>
      </c>
      <c r="L1842" s="7">
        <f t="shared" si="145"/>
        <v>41829.788252314815</v>
      </c>
      <c r="M1842" t="b">
        <v>1</v>
      </c>
      <c r="N1842">
        <v>41</v>
      </c>
      <c r="O1842" t="b">
        <v>1</v>
      </c>
      <c r="P1842" t="s">
        <v>8271</v>
      </c>
      <c r="Q1842">
        <f>ROUND(E1842/D1842*100,2)</f>
        <v>101</v>
      </c>
      <c r="R1842" s="12">
        <f>IFERROR(ROUND(IFERROR(E1842/N1842,""),2),"No pledges")</f>
        <v>98.54</v>
      </c>
      <c r="S1842" t="s">
        <v>8317</v>
      </c>
      <c r="T1842" t="s">
        <v>8318</v>
      </c>
    </row>
    <row r="1843" spans="1:20" ht="15" customHeight="1">
      <c r="A1843">
        <v>1841</v>
      </c>
      <c r="B1843" s="2" t="s">
        <v>1842</v>
      </c>
      <c r="C1843" s="2" t="s">
        <v>5951</v>
      </c>
      <c r="D1843">
        <v>4200</v>
      </c>
      <c r="E1843">
        <v>4230</v>
      </c>
      <c r="F1843" t="s">
        <v>8219</v>
      </c>
      <c r="G1843" t="s">
        <v>8230</v>
      </c>
      <c r="H1843" t="s">
        <v>8249</v>
      </c>
      <c r="I1843">
        <v>1437429600</v>
      </c>
      <c r="J1843" s="7">
        <f t="shared" si="144"/>
        <v>42205.916666666672</v>
      </c>
      <c r="K1843">
        <v>1433747376</v>
      </c>
      <c r="L1843" s="7">
        <f t="shared" si="145"/>
        <v>42163.29833333334</v>
      </c>
      <c r="M1843" t="b">
        <v>0</v>
      </c>
      <c r="N1843">
        <v>41</v>
      </c>
      <c r="O1843" t="b">
        <v>1</v>
      </c>
      <c r="P1843" t="s">
        <v>8303</v>
      </c>
      <c r="Q1843">
        <f>ROUND(E1843/D1843*100,2)</f>
        <v>100.71</v>
      </c>
      <c r="R1843" s="12">
        <f>IFERROR(ROUND(IFERROR(E1843/N1843,""),2),"No pledges")</f>
        <v>103.17</v>
      </c>
      <c r="S1843" t="s">
        <v>8317</v>
      </c>
      <c r="T1843" t="s">
        <v>8357</v>
      </c>
    </row>
    <row r="1844" spans="1:20" ht="15" customHeight="1">
      <c r="A1844">
        <v>1842</v>
      </c>
      <c r="B1844" s="2" t="s">
        <v>1843</v>
      </c>
      <c r="C1844" s="2" t="s">
        <v>5952</v>
      </c>
      <c r="D1844">
        <v>2000</v>
      </c>
      <c r="E1844">
        <v>2345</v>
      </c>
      <c r="F1844" t="s">
        <v>8219</v>
      </c>
      <c r="G1844" t="s">
        <v>8224</v>
      </c>
      <c r="H1844" t="s">
        <v>8246</v>
      </c>
      <c r="I1844">
        <v>1337396400</v>
      </c>
      <c r="J1844" s="7">
        <f t="shared" si="144"/>
        <v>41048.125</v>
      </c>
      <c r="K1844">
        <v>1333709958</v>
      </c>
      <c r="L1844" s="7">
        <f t="shared" si="145"/>
        <v>41005.45784722222</v>
      </c>
      <c r="M1844" t="b">
        <v>0</v>
      </c>
      <c r="N1844">
        <v>40</v>
      </c>
      <c r="O1844" t="b">
        <v>1</v>
      </c>
      <c r="P1844" t="s">
        <v>8276</v>
      </c>
      <c r="Q1844">
        <f>ROUND(E1844/D1844*100,2)</f>
        <v>117.25</v>
      </c>
      <c r="R1844" s="12">
        <f>IFERROR(ROUND(IFERROR(E1844/N1844,""),2),"No pledges")</f>
        <v>58.63</v>
      </c>
      <c r="S1844" t="s">
        <v>8325</v>
      </c>
      <c r="T1844" t="s">
        <v>8326</v>
      </c>
    </row>
    <row r="1845" spans="1:20" ht="15" customHeight="1">
      <c r="A1845">
        <v>1843</v>
      </c>
      <c r="B1845" s="2" t="s">
        <v>1844</v>
      </c>
      <c r="C1845" s="2" t="s">
        <v>5953</v>
      </c>
      <c r="D1845">
        <v>2000</v>
      </c>
      <c r="E1845">
        <v>2035</v>
      </c>
      <c r="F1845" t="s">
        <v>8219</v>
      </c>
      <c r="G1845" t="s">
        <v>8224</v>
      </c>
      <c r="H1845" t="s">
        <v>8246</v>
      </c>
      <c r="I1845">
        <v>1400561940</v>
      </c>
      <c r="J1845" s="7">
        <f t="shared" si="144"/>
        <v>41779.207638888889</v>
      </c>
      <c r="K1845">
        <v>1397679445</v>
      </c>
      <c r="L1845" s="7">
        <f t="shared" si="145"/>
        <v>41745.84542824074</v>
      </c>
      <c r="M1845" t="b">
        <v>0</v>
      </c>
      <c r="N1845">
        <v>40</v>
      </c>
      <c r="O1845" t="b">
        <v>1</v>
      </c>
      <c r="P1845" t="s">
        <v>8276</v>
      </c>
      <c r="Q1845">
        <f>ROUND(E1845/D1845*100,2)</f>
        <v>101.75</v>
      </c>
      <c r="R1845" s="12">
        <f>IFERROR(ROUND(IFERROR(E1845/N1845,""),2),"No pledges")</f>
        <v>50.88</v>
      </c>
      <c r="S1845" t="s">
        <v>8325</v>
      </c>
      <c r="T1845" t="s">
        <v>8326</v>
      </c>
    </row>
    <row r="1846" spans="1:20" ht="15" customHeight="1">
      <c r="A1846">
        <v>1844</v>
      </c>
      <c r="B1846" s="2" t="s">
        <v>1845</v>
      </c>
      <c r="C1846" s="2" t="s">
        <v>5954</v>
      </c>
      <c r="D1846">
        <v>2500</v>
      </c>
      <c r="E1846">
        <v>2520</v>
      </c>
      <c r="F1846" t="s">
        <v>8219</v>
      </c>
      <c r="G1846" t="s">
        <v>8224</v>
      </c>
      <c r="H1846" t="s">
        <v>8246</v>
      </c>
      <c r="I1846">
        <v>1413383216</v>
      </c>
      <c r="J1846" s="7">
        <f t="shared" si="144"/>
        <v>41927.602037037039</v>
      </c>
      <c r="K1846">
        <v>1410791216</v>
      </c>
      <c r="L1846" s="7">
        <f t="shared" si="145"/>
        <v>41897.602037037039</v>
      </c>
      <c r="M1846" t="b">
        <v>0</v>
      </c>
      <c r="N1846">
        <v>40</v>
      </c>
      <c r="O1846" t="b">
        <v>1</v>
      </c>
      <c r="P1846" t="s">
        <v>8271</v>
      </c>
      <c r="Q1846">
        <f>ROUND(E1846/D1846*100,2)</f>
        <v>100.8</v>
      </c>
      <c r="R1846" s="12">
        <f>IFERROR(ROUND(IFERROR(E1846/N1846,""),2),"No pledges")</f>
        <v>63</v>
      </c>
      <c r="S1846" t="s">
        <v>8317</v>
      </c>
      <c r="T1846" t="s">
        <v>8318</v>
      </c>
    </row>
    <row r="1847" spans="1:20" ht="15" customHeight="1">
      <c r="A1847">
        <v>1845</v>
      </c>
      <c r="B1847" s="2" t="s">
        <v>1846</v>
      </c>
      <c r="C1847" s="2" t="s">
        <v>5955</v>
      </c>
      <c r="D1847">
        <v>3000</v>
      </c>
      <c r="E1847">
        <v>3002</v>
      </c>
      <c r="F1847" t="s">
        <v>8219</v>
      </c>
      <c r="G1847" t="s">
        <v>8224</v>
      </c>
      <c r="H1847" t="s">
        <v>8246</v>
      </c>
      <c r="I1847">
        <v>1389146880</v>
      </c>
      <c r="J1847" s="7">
        <f t="shared" si="144"/>
        <v>41647.088888888888</v>
      </c>
      <c r="K1847">
        <v>1387403967</v>
      </c>
      <c r="L1847" s="7">
        <f t="shared" si="145"/>
        <v>41626.916284722225</v>
      </c>
      <c r="M1847" t="b">
        <v>0</v>
      </c>
      <c r="N1847">
        <v>40</v>
      </c>
      <c r="O1847" t="b">
        <v>1</v>
      </c>
      <c r="P1847" t="s">
        <v>8276</v>
      </c>
      <c r="Q1847">
        <f>ROUND(E1847/D1847*100,2)</f>
        <v>100.07</v>
      </c>
      <c r="R1847" s="12">
        <f>IFERROR(ROUND(IFERROR(E1847/N1847,""),2),"No pledges")</f>
        <v>75.05</v>
      </c>
      <c r="S1847" t="s">
        <v>8325</v>
      </c>
      <c r="T1847" t="s">
        <v>8326</v>
      </c>
    </row>
    <row r="1848" spans="1:20" ht="15" customHeight="1">
      <c r="A1848">
        <v>1846</v>
      </c>
      <c r="B1848" s="2" t="s">
        <v>1847</v>
      </c>
      <c r="C1848" s="2" t="s">
        <v>5956</v>
      </c>
      <c r="D1848">
        <v>3000</v>
      </c>
      <c r="E1848">
        <v>3255</v>
      </c>
      <c r="F1848" t="s">
        <v>8219</v>
      </c>
      <c r="G1848" t="s">
        <v>8224</v>
      </c>
      <c r="H1848" t="s">
        <v>8246</v>
      </c>
      <c r="I1848">
        <v>1465196400</v>
      </c>
      <c r="J1848" s="7">
        <f t="shared" si="144"/>
        <v>42527.291666666672</v>
      </c>
      <c r="K1848">
        <v>1462841990</v>
      </c>
      <c r="L1848" s="7">
        <f t="shared" si="145"/>
        <v>42500.041550925926</v>
      </c>
      <c r="M1848" t="b">
        <v>0</v>
      </c>
      <c r="N1848">
        <v>40</v>
      </c>
      <c r="O1848" t="b">
        <v>1</v>
      </c>
      <c r="P1848" t="s">
        <v>8271</v>
      </c>
      <c r="Q1848">
        <f>ROUND(E1848/D1848*100,2)</f>
        <v>108.5</v>
      </c>
      <c r="R1848" s="12">
        <f>IFERROR(ROUND(IFERROR(E1848/N1848,""),2),"No pledges")</f>
        <v>81.38</v>
      </c>
      <c r="S1848" t="s">
        <v>8317</v>
      </c>
      <c r="T1848" t="s">
        <v>8318</v>
      </c>
    </row>
    <row r="1849" spans="1:20" ht="15" customHeight="1">
      <c r="A1849">
        <v>1847</v>
      </c>
      <c r="B1849" s="2" t="s">
        <v>1848</v>
      </c>
      <c r="C1849" s="2" t="s">
        <v>5957</v>
      </c>
      <c r="D1849">
        <v>3300</v>
      </c>
      <c r="E1849">
        <v>3449</v>
      </c>
      <c r="F1849" t="s">
        <v>8219</v>
      </c>
      <c r="G1849" t="s">
        <v>8224</v>
      </c>
      <c r="H1849" t="s">
        <v>8246</v>
      </c>
      <c r="I1849">
        <v>1435881006</v>
      </c>
      <c r="J1849" s="7">
        <f t="shared" si="144"/>
        <v>42187.993125000001</v>
      </c>
      <c r="K1849">
        <v>1433980206</v>
      </c>
      <c r="L1849" s="7">
        <f t="shared" si="145"/>
        <v>42165.993125000001</v>
      </c>
      <c r="M1849" t="b">
        <v>0</v>
      </c>
      <c r="N1849">
        <v>40</v>
      </c>
      <c r="O1849" t="b">
        <v>1</v>
      </c>
      <c r="P1849" t="s">
        <v>8271</v>
      </c>
      <c r="Q1849">
        <f>ROUND(E1849/D1849*100,2)</f>
        <v>104.52</v>
      </c>
      <c r="R1849" s="12">
        <f>IFERROR(ROUND(IFERROR(E1849/N1849,""),2),"No pledges")</f>
        <v>86.23</v>
      </c>
      <c r="S1849" t="s">
        <v>8317</v>
      </c>
      <c r="T1849" t="s">
        <v>8318</v>
      </c>
    </row>
    <row r="1850" spans="1:20" ht="15" customHeight="1">
      <c r="A1850">
        <v>1848</v>
      </c>
      <c r="B1850" s="2" t="s">
        <v>1849</v>
      </c>
      <c r="C1850" s="2" t="s">
        <v>5958</v>
      </c>
      <c r="D1850">
        <v>3400</v>
      </c>
      <c r="E1850">
        <v>3508</v>
      </c>
      <c r="F1850" t="s">
        <v>8219</v>
      </c>
      <c r="G1850" t="s">
        <v>8224</v>
      </c>
      <c r="H1850" t="s">
        <v>8246</v>
      </c>
      <c r="I1850">
        <v>1402459200</v>
      </c>
      <c r="J1850" s="7">
        <f t="shared" si="144"/>
        <v>41801.166666666664</v>
      </c>
      <c r="K1850">
        <v>1401125238</v>
      </c>
      <c r="L1850" s="7">
        <f t="shared" si="145"/>
        <v>41785.72729166667</v>
      </c>
      <c r="M1850" t="b">
        <v>0</v>
      </c>
      <c r="N1850">
        <v>40</v>
      </c>
      <c r="O1850" t="b">
        <v>1</v>
      </c>
      <c r="P1850" t="s">
        <v>8303</v>
      </c>
      <c r="Q1850">
        <f>ROUND(E1850/D1850*100,2)</f>
        <v>103.18</v>
      </c>
      <c r="R1850" s="12">
        <f>IFERROR(ROUND(IFERROR(E1850/N1850,""),2),"No pledges")</f>
        <v>87.7</v>
      </c>
      <c r="S1850" t="s">
        <v>8317</v>
      </c>
      <c r="T1850" t="s">
        <v>8357</v>
      </c>
    </row>
    <row r="1851" spans="1:20" ht="15" customHeight="1">
      <c r="A1851">
        <v>1849</v>
      </c>
      <c r="B1851" s="2" t="s">
        <v>1850</v>
      </c>
      <c r="C1851" s="2" t="s">
        <v>5959</v>
      </c>
      <c r="D1851">
        <v>3500</v>
      </c>
      <c r="E1851">
        <v>3530</v>
      </c>
      <c r="F1851" t="s">
        <v>8219</v>
      </c>
      <c r="G1851" t="s">
        <v>8224</v>
      </c>
      <c r="H1851" t="s">
        <v>8246</v>
      </c>
      <c r="I1851">
        <v>1405915140</v>
      </c>
      <c r="J1851" s="7">
        <f t="shared" si="144"/>
        <v>41841.165972222225</v>
      </c>
      <c r="K1851">
        <v>1404140667</v>
      </c>
      <c r="L1851" s="7">
        <f t="shared" si="145"/>
        <v>41820.62809027778</v>
      </c>
      <c r="M1851" t="b">
        <v>0</v>
      </c>
      <c r="N1851">
        <v>40</v>
      </c>
      <c r="O1851" t="b">
        <v>1</v>
      </c>
      <c r="P1851" t="s">
        <v>8271</v>
      </c>
      <c r="Q1851">
        <f>ROUND(E1851/D1851*100,2)</f>
        <v>100.86</v>
      </c>
      <c r="R1851" s="12">
        <f>IFERROR(ROUND(IFERROR(E1851/N1851,""),2),"No pledges")</f>
        <v>88.25</v>
      </c>
      <c r="S1851" t="s">
        <v>8317</v>
      </c>
      <c r="T1851" t="s">
        <v>8318</v>
      </c>
    </row>
    <row r="1852" spans="1:20" ht="15" customHeight="1">
      <c r="A1852">
        <v>1850</v>
      </c>
      <c r="B1852" s="2" t="s">
        <v>1851</v>
      </c>
      <c r="C1852" s="2" t="s">
        <v>5960</v>
      </c>
      <c r="D1852">
        <v>4000</v>
      </c>
      <c r="E1852">
        <v>4261</v>
      </c>
      <c r="F1852" t="s">
        <v>8219</v>
      </c>
      <c r="G1852" t="s">
        <v>8224</v>
      </c>
      <c r="H1852" t="s">
        <v>8246</v>
      </c>
      <c r="I1852">
        <v>1436115617</v>
      </c>
      <c r="J1852" s="7">
        <f t="shared" si="144"/>
        <v>42190.708530092597</v>
      </c>
      <c r="K1852">
        <v>1433523617</v>
      </c>
      <c r="L1852" s="7">
        <f t="shared" si="145"/>
        <v>42160.708530092597</v>
      </c>
      <c r="M1852" t="b">
        <v>0</v>
      </c>
      <c r="N1852">
        <v>40</v>
      </c>
      <c r="O1852" t="b">
        <v>1</v>
      </c>
      <c r="P1852" t="s">
        <v>8279</v>
      </c>
      <c r="Q1852">
        <f>ROUND(E1852/D1852*100,2)</f>
        <v>106.53</v>
      </c>
      <c r="R1852" s="12">
        <f>IFERROR(ROUND(IFERROR(E1852/N1852,""),2),"No pledges")</f>
        <v>106.53</v>
      </c>
      <c r="S1852" t="s">
        <v>8325</v>
      </c>
      <c r="T1852" t="s">
        <v>8329</v>
      </c>
    </row>
    <row r="1853" spans="1:20" ht="15" customHeight="1">
      <c r="A1853">
        <v>1851</v>
      </c>
      <c r="B1853" s="2" t="s">
        <v>1852</v>
      </c>
      <c r="C1853" s="2" t="s">
        <v>5961</v>
      </c>
      <c r="D1853">
        <v>4500</v>
      </c>
      <c r="E1853">
        <v>4565</v>
      </c>
      <c r="F1853" t="s">
        <v>8219</v>
      </c>
      <c r="G1853" t="s">
        <v>8224</v>
      </c>
      <c r="H1853" t="s">
        <v>8246</v>
      </c>
      <c r="I1853">
        <v>1409374093</v>
      </c>
      <c r="J1853" s="7">
        <f t="shared" si="144"/>
        <v>41881.200150462959</v>
      </c>
      <c r="K1853">
        <v>1406782093</v>
      </c>
      <c r="L1853" s="7">
        <f t="shared" si="145"/>
        <v>41851.200150462959</v>
      </c>
      <c r="M1853" t="b">
        <v>0</v>
      </c>
      <c r="N1853">
        <v>40</v>
      </c>
      <c r="O1853" t="b">
        <v>1</v>
      </c>
      <c r="P1853" t="s">
        <v>8271</v>
      </c>
      <c r="Q1853">
        <f>ROUND(E1853/D1853*100,2)</f>
        <v>101.44</v>
      </c>
      <c r="R1853" s="12">
        <f>IFERROR(ROUND(IFERROR(E1853/N1853,""),2),"No pledges")</f>
        <v>114.13</v>
      </c>
      <c r="S1853" t="s">
        <v>8317</v>
      </c>
      <c r="T1853" t="s">
        <v>8318</v>
      </c>
    </row>
    <row r="1854" spans="1:20" ht="15" customHeight="1">
      <c r="A1854">
        <v>1852</v>
      </c>
      <c r="B1854" s="2" t="s">
        <v>1853</v>
      </c>
      <c r="C1854" s="2" t="s">
        <v>5962</v>
      </c>
      <c r="D1854">
        <v>1500</v>
      </c>
      <c r="E1854">
        <v>1590.29</v>
      </c>
      <c r="F1854" t="s">
        <v>8219</v>
      </c>
      <c r="G1854" t="s">
        <v>8224</v>
      </c>
      <c r="H1854" t="s">
        <v>8246</v>
      </c>
      <c r="I1854">
        <v>1390426799</v>
      </c>
      <c r="J1854" s="7">
        <f t="shared" si="144"/>
        <v>41661.902766203704</v>
      </c>
      <c r="K1854">
        <v>1387834799</v>
      </c>
      <c r="L1854" s="7">
        <f t="shared" si="145"/>
        <v>41631.902766203704</v>
      </c>
      <c r="M1854" t="b">
        <v>0</v>
      </c>
      <c r="N1854">
        <v>39</v>
      </c>
      <c r="O1854" t="b">
        <v>1</v>
      </c>
      <c r="P1854" t="s">
        <v>8266</v>
      </c>
      <c r="Q1854">
        <f>ROUND(E1854/D1854*100,2)</f>
        <v>106.02</v>
      </c>
      <c r="R1854" s="12">
        <f>IFERROR(ROUND(IFERROR(E1854/N1854,""),2),"No pledges")</f>
        <v>40.78</v>
      </c>
      <c r="S1854" t="s">
        <v>8310</v>
      </c>
      <c r="T1854" t="s">
        <v>8312</v>
      </c>
    </row>
    <row r="1855" spans="1:20" ht="15" customHeight="1">
      <c r="A1855">
        <v>1853</v>
      </c>
      <c r="B1855" s="2" t="s">
        <v>1854</v>
      </c>
      <c r="C1855" s="2" t="s">
        <v>5963</v>
      </c>
      <c r="D1855">
        <v>1500</v>
      </c>
      <c r="E1855">
        <v>1515.08</v>
      </c>
      <c r="F1855" t="s">
        <v>8219</v>
      </c>
      <c r="G1855" t="s">
        <v>8224</v>
      </c>
      <c r="H1855" t="s">
        <v>8246</v>
      </c>
      <c r="I1855">
        <v>1337786944</v>
      </c>
      <c r="J1855" s="7">
        <f t="shared" si="144"/>
        <v>41052.645185185182</v>
      </c>
      <c r="K1855">
        <v>1335194944</v>
      </c>
      <c r="L1855" s="7">
        <f t="shared" si="145"/>
        <v>41022.645185185182</v>
      </c>
      <c r="M1855" t="b">
        <v>0</v>
      </c>
      <c r="N1855">
        <v>39</v>
      </c>
      <c r="O1855" t="b">
        <v>1</v>
      </c>
      <c r="P1855" t="s">
        <v>8279</v>
      </c>
      <c r="Q1855">
        <f>ROUND(E1855/D1855*100,2)</f>
        <v>101.01</v>
      </c>
      <c r="R1855" s="12">
        <f>IFERROR(ROUND(IFERROR(E1855/N1855,""),2),"No pledges")</f>
        <v>38.85</v>
      </c>
      <c r="S1855" t="s">
        <v>8325</v>
      </c>
      <c r="T1855" t="s">
        <v>8329</v>
      </c>
    </row>
    <row r="1856" spans="1:20" ht="15" customHeight="1">
      <c r="A1856">
        <v>1854</v>
      </c>
      <c r="B1856" s="2" t="s">
        <v>1855</v>
      </c>
      <c r="C1856" s="2" t="s">
        <v>5964</v>
      </c>
      <c r="D1856">
        <v>1500</v>
      </c>
      <c r="E1856">
        <v>1635</v>
      </c>
      <c r="F1856" t="s">
        <v>8219</v>
      </c>
      <c r="G1856" t="s">
        <v>8224</v>
      </c>
      <c r="H1856" t="s">
        <v>8246</v>
      </c>
      <c r="I1856">
        <v>1436290233</v>
      </c>
      <c r="J1856" s="7">
        <f t="shared" si="144"/>
        <v>42192.729548611111</v>
      </c>
      <c r="K1856">
        <v>1433698233</v>
      </c>
      <c r="L1856" s="7">
        <f t="shared" si="145"/>
        <v>42162.729548611111</v>
      </c>
      <c r="M1856" t="b">
        <v>0</v>
      </c>
      <c r="N1856">
        <v>39</v>
      </c>
      <c r="O1856" t="b">
        <v>1</v>
      </c>
      <c r="P1856" t="s">
        <v>8271</v>
      </c>
      <c r="Q1856">
        <f>ROUND(E1856/D1856*100,2)</f>
        <v>109</v>
      </c>
      <c r="R1856" s="12">
        <f>IFERROR(ROUND(IFERROR(E1856/N1856,""),2),"No pledges")</f>
        <v>41.92</v>
      </c>
      <c r="S1856" t="s">
        <v>8317</v>
      </c>
      <c r="T1856" t="s">
        <v>8318</v>
      </c>
    </row>
    <row r="1857" spans="1:20" ht="15" customHeight="1">
      <c r="A1857">
        <v>1855</v>
      </c>
      <c r="B1857" s="2" t="s">
        <v>1856</v>
      </c>
      <c r="C1857" s="2" t="s">
        <v>5965</v>
      </c>
      <c r="D1857">
        <v>1500</v>
      </c>
      <c r="E1857">
        <v>1505</v>
      </c>
      <c r="F1857" t="s">
        <v>8219</v>
      </c>
      <c r="G1857" t="s">
        <v>8225</v>
      </c>
      <c r="H1857" t="s">
        <v>8247</v>
      </c>
      <c r="I1857">
        <v>1433422793</v>
      </c>
      <c r="J1857" s="7">
        <f t="shared" si="144"/>
        <v>42159.541585648149</v>
      </c>
      <c r="K1857">
        <v>1430830793</v>
      </c>
      <c r="L1857" s="7">
        <f t="shared" si="145"/>
        <v>42129.541585648149</v>
      </c>
      <c r="M1857" t="b">
        <v>0</v>
      </c>
      <c r="N1857">
        <v>39</v>
      </c>
      <c r="O1857" t="b">
        <v>1</v>
      </c>
      <c r="P1857" t="s">
        <v>8271</v>
      </c>
      <c r="Q1857">
        <f>ROUND(E1857/D1857*100,2)</f>
        <v>100.33</v>
      </c>
      <c r="R1857" s="12">
        <f>IFERROR(ROUND(IFERROR(E1857/N1857,""),2),"No pledges")</f>
        <v>38.590000000000003</v>
      </c>
      <c r="S1857" t="s">
        <v>8317</v>
      </c>
      <c r="T1857" t="s">
        <v>8318</v>
      </c>
    </row>
    <row r="1858" spans="1:20" ht="15" customHeight="1">
      <c r="A1858">
        <v>1856</v>
      </c>
      <c r="B1858" s="2" t="s">
        <v>1857</v>
      </c>
      <c r="C1858" s="2" t="s">
        <v>5966</v>
      </c>
      <c r="D1858">
        <v>1800</v>
      </c>
      <c r="E1858">
        <v>2076</v>
      </c>
      <c r="F1858" t="s">
        <v>8219</v>
      </c>
      <c r="G1858" t="s">
        <v>8224</v>
      </c>
      <c r="H1858" t="s">
        <v>8246</v>
      </c>
      <c r="I1858">
        <v>1431831600</v>
      </c>
      <c r="J1858" s="7">
        <f t="shared" si="144"/>
        <v>42141.125</v>
      </c>
      <c r="K1858">
        <v>1430761243</v>
      </c>
      <c r="L1858" s="7">
        <f t="shared" si="145"/>
        <v>42128.736608796295</v>
      </c>
      <c r="M1858" t="b">
        <v>0</v>
      </c>
      <c r="N1858">
        <v>39</v>
      </c>
      <c r="O1858" t="b">
        <v>1</v>
      </c>
      <c r="P1858" t="s">
        <v>8271</v>
      </c>
      <c r="Q1858">
        <f>ROUND(E1858/D1858*100,2)</f>
        <v>115.33</v>
      </c>
      <c r="R1858" s="12">
        <f>IFERROR(ROUND(IFERROR(E1858/N1858,""),2),"No pledges")</f>
        <v>53.23</v>
      </c>
      <c r="S1858" t="s">
        <v>8317</v>
      </c>
      <c r="T1858" t="s">
        <v>8318</v>
      </c>
    </row>
    <row r="1859" spans="1:20" ht="15" customHeight="1">
      <c r="A1859">
        <v>1857</v>
      </c>
      <c r="B1859" s="2" t="s">
        <v>1858</v>
      </c>
      <c r="C1859" s="2" t="s">
        <v>5967</v>
      </c>
      <c r="D1859">
        <v>2000</v>
      </c>
      <c r="E1859">
        <v>2130</v>
      </c>
      <c r="F1859" t="s">
        <v>8219</v>
      </c>
      <c r="G1859" t="s">
        <v>8224</v>
      </c>
      <c r="H1859" t="s">
        <v>8246</v>
      </c>
      <c r="I1859">
        <v>1313370000</v>
      </c>
      <c r="J1859" s="7">
        <f t="shared" si="144"/>
        <v>40770.041666666664</v>
      </c>
      <c r="K1859">
        <v>1307594625</v>
      </c>
      <c r="L1859" s="7">
        <f t="shared" si="145"/>
        <v>40703.197048611109</v>
      </c>
      <c r="M1859" t="b">
        <v>0</v>
      </c>
      <c r="N1859">
        <v>39</v>
      </c>
      <c r="O1859" t="b">
        <v>1</v>
      </c>
      <c r="P1859" t="s">
        <v>8279</v>
      </c>
      <c r="Q1859">
        <f>ROUND(E1859/D1859*100,2)</f>
        <v>106.5</v>
      </c>
      <c r="R1859" s="12">
        <f>IFERROR(ROUND(IFERROR(E1859/N1859,""),2),"No pledges")</f>
        <v>54.62</v>
      </c>
      <c r="S1859" t="s">
        <v>8325</v>
      </c>
      <c r="T1859" t="s">
        <v>8329</v>
      </c>
    </row>
    <row r="1860" spans="1:20" ht="15" customHeight="1">
      <c r="A1860">
        <v>1858</v>
      </c>
      <c r="B1860" s="2" t="s">
        <v>1859</v>
      </c>
      <c r="C1860" s="2" t="s">
        <v>5968</v>
      </c>
      <c r="D1860">
        <v>2000</v>
      </c>
      <c r="E1860">
        <v>2047</v>
      </c>
      <c r="F1860" t="s">
        <v>8219</v>
      </c>
      <c r="G1860" t="s">
        <v>8224</v>
      </c>
      <c r="H1860" t="s">
        <v>8246</v>
      </c>
      <c r="I1860">
        <v>1464987600</v>
      </c>
      <c r="J1860" s="7">
        <f t="shared" si="144"/>
        <v>42524.875</v>
      </c>
      <c r="K1860">
        <v>1463145938</v>
      </c>
      <c r="L1860" s="7">
        <f t="shared" si="145"/>
        <v>42503.559467592597</v>
      </c>
      <c r="M1860" t="b">
        <v>1</v>
      </c>
      <c r="N1860">
        <v>39</v>
      </c>
      <c r="O1860" t="b">
        <v>1</v>
      </c>
      <c r="P1860" t="s">
        <v>8271</v>
      </c>
      <c r="Q1860">
        <f>ROUND(E1860/D1860*100,2)</f>
        <v>102.35</v>
      </c>
      <c r="R1860" s="12">
        <f>IFERROR(ROUND(IFERROR(E1860/N1860,""),2),"No pledges")</f>
        <v>52.49</v>
      </c>
      <c r="S1860" t="s">
        <v>8317</v>
      </c>
      <c r="T1860" t="s">
        <v>8318</v>
      </c>
    </row>
    <row r="1861" spans="1:20" ht="15" customHeight="1">
      <c r="A1861">
        <v>1859</v>
      </c>
      <c r="B1861" s="2" t="s">
        <v>1860</v>
      </c>
      <c r="C1861" s="2" t="s">
        <v>5969</v>
      </c>
      <c r="D1861">
        <v>2000</v>
      </c>
      <c r="E1861">
        <v>2020</v>
      </c>
      <c r="F1861" t="s">
        <v>8219</v>
      </c>
      <c r="G1861" t="s">
        <v>8225</v>
      </c>
      <c r="H1861" t="s">
        <v>8247</v>
      </c>
      <c r="I1861">
        <v>1469016131</v>
      </c>
      <c r="J1861" s="7">
        <f t="shared" si="144"/>
        <v>42571.501516203702</v>
      </c>
      <c r="K1861">
        <v>1466424131</v>
      </c>
      <c r="L1861" s="7">
        <f t="shared" si="145"/>
        <v>42541.501516203702</v>
      </c>
      <c r="M1861" t="b">
        <v>0</v>
      </c>
      <c r="N1861">
        <v>39</v>
      </c>
      <c r="O1861" t="b">
        <v>1</v>
      </c>
      <c r="P1861" t="s">
        <v>8271</v>
      </c>
      <c r="Q1861">
        <f>ROUND(E1861/D1861*100,2)</f>
        <v>101</v>
      </c>
      <c r="R1861" s="12">
        <f>IFERROR(ROUND(IFERROR(E1861/N1861,""),2),"No pledges")</f>
        <v>51.79</v>
      </c>
      <c r="S1861" t="s">
        <v>8317</v>
      </c>
      <c r="T1861" t="s">
        <v>8318</v>
      </c>
    </row>
    <row r="1862" spans="1:20" ht="15" customHeight="1">
      <c r="A1862">
        <v>1860</v>
      </c>
      <c r="B1862" s="2" t="s">
        <v>1861</v>
      </c>
      <c r="C1862" s="2" t="s">
        <v>5970</v>
      </c>
      <c r="D1862">
        <v>2500</v>
      </c>
      <c r="E1862">
        <v>2608</v>
      </c>
      <c r="F1862" t="s">
        <v>8219</v>
      </c>
      <c r="G1862" t="s">
        <v>8229</v>
      </c>
      <c r="H1862" t="s">
        <v>8251</v>
      </c>
      <c r="I1862">
        <v>1381723140</v>
      </c>
      <c r="J1862" s="7">
        <f t="shared" si="144"/>
        <v>41561.165972222225</v>
      </c>
      <c r="K1862">
        <v>1378735983</v>
      </c>
      <c r="L1862" s="7">
        <f t="shared" si="145"/>
        <v>41526.592395833337</v>
      </c>
      <c r="M1862" t="b">
        <v>1</v>
      </c>
      <c r="N1862">
        <v>39</v>
      </c>
      <c r="O1862" t="b">
        <v>1</v>
      </c>
      <c r="P1862" t="s">
        <v>8277</v>
      </c>
      <c r="Q1862">
        <f>ROUND(E1862/D1862*100,2)</f>
        <v>104.32</v>
      </c>
      <c r="R1862" s="12">
        <f>IFERROR(ROUND(IFERROR(E1862/N1862,""),2),"No pledges")</f>
        <v>66.87</v>
      </c>
      <c r="S1862" t="s">
        <v>8325</v>
      </c>
      <c r="T1862" t="s">
        <v>8327</v>
      </c>
    </row>
    <row r="1863" spans="1:20" ht="60" hidden="1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7">
        <f>(((K1863/60)/60)/24)+DATE(1970,1,1)</f>
        <v>42000.300243055557</v>
      </c>
      <c r="K1863">
        <v>1419664341</v>
      </c>
      <c r="L1863" s="7">
        <f>(((I1863/60)/60)/24)+DATE(1970,1,1)</f>
        <v>42030.300243055557</v>
      </c>
      <c r="M1863" t="b">
        <v>0</v>
      </c>
      <c r="N1863">
        <v>0</v>
      </c>
      <c r="O1863" t="b">
        <v>0</v>
      </c>
      <c r="P1863" t="s">
        <v>8283</v>
      </c>
      <c r="Q1863">
        <f>ROUND(E1863/D1863*100,2)</f>
        <v>0</v>
      </c>
      <c r="R1863" s="12" t="str">
        <f>IFERROR(ROUND(IFERROR(E1863/N1863,""),2),"No pledges")</f>
        <v>No pledges</v>
      </c>
      <c r="S1863" t="s">
        <v>8333</v>
      </c>
      <c r="T1863" t="s">
        <v>8335</v>
      </c>
    </row>
    <row r="1864" spans="1:20" ht="45" hidden="1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7">
        <f>(((K1864/60)/60)/24)+DATE(1970,1,1)</f>
        <v>42755.492754629624</v>
      </c>
      <c r="K1864">
        <v>1484912974</v>
      </c>
      <c r="L1864" s="7">
        <f>(((I1864/60)/60)/24)+DATE(1970,1,1)</f>
        <v>42802.3125</v>
      </c>
      <c r="M1864" t="b">
        <v>0</v>
      </c>
      <c r="N1864">
        <v>16</v>
      </c>
      <c r="O1864" t="b">
        <v>0</v>
      </c>
      <c r="P1864" t="s">
        <v>8283</v>
      </c>
      <c r="Q1864">
        <f>ROUND(E1864/D1864*100,2)</f>
        <v>8.08</v>
      </c>
      <c r="R1864" s="12">
        <f>IFERROR(ROUND(IFERROR(E1864/N1864,""),2),"No pledges")</f>
        <v>90.94</v>
      </c>
      <c r="S1864" t="s">
        <v>8333</v>
      </c>
      <c r="T1864" t="s">
        <v>8335</v>
      </c>
    </row>
    <row r="1865" spans="1:20" ht="15" customHeight="1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7">
        <f>(((I1865/60)/60)/24)+DATE(1970,1,1)</f>
        <v>41802.797280092593</v>
      </c>
      <c r="K1865">
        <v>1400008085</v>
      </c>
      <c r="L1865" s="7">
        <f>(((K1865/60)/60)/24)+DATE(1970,1,1)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>ROUND(E1865/D1865*100,2)</f>
        <v>0.4</v>
      </c>
      <c r="R1865" s="12">
        <f>IFERROR(ROUND(IFERROR(E1865/N1865,""),2),"No pledges")</f>
        <v>5</v>
      </c>
      <c r="S1865" t="s">
        <v>8333</v>
      </c>
      <c r="T1865" t="s">
        <v>8335</v>
      </c>
    </row>
    <row r="1866" spans="1:20" ht="60" hidden="1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7">
        <f>(((K1866/60)/60)/24)+DATE(1970,1,1)</f>
        <v>41733.716435185182</v>
      </c>
      <c r="K1866">
        <v>1396631500</v>
      </c>
      <c r="L1866" s="7">
        <f>(((I1866/60)/60)/24)+DATE(1970,1,1)</f>
        <v>41763.716435185182</v>
      </c>
      <c r="M1866" t="b">
        <v>0</v>
      </c>
      <c r="N1866">
        <v>48</v>
      </c>
      <c r="O1866" t="b">
        <v>0</v>
      </c>
      <c r="P1866" t="s">
        <v>8283</v>
      </c>
      <c r="Q1866">
        <f>ROUND(E1866/D1866*100,2)</f>
        <v>42.89</v>
      </c>
      <c r="R1866" s="12">
        <f>IFERROR(ROUND(IFERROR(E1866/N1866,""),2),"No pledges")</f>
        <v>58.08</v>
      </c>
      <c r="S1866" t="s">
        <v>8333</v>
      </c>
      <c r="T1866" t="s">
        <v>8335</v>
      </c>
    </row>
    <row r="1867" spans="1:20" ht="60" hidden="1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7">
        <f>(((K1867/60)/60)/24)+DATE(1970,1,1)</f>
        <v>42645.367442129631</v>
      </c>
      <c r="K1867">
        <v>1475398147</v>
      </c>
      <c r="L1867" s="7">
        <f>(((I1867/60)/60)/24)+DATE(1970,1,1)</f>
        <v>42680.409108796302</v>
      </c>
      <c r="M1867" t="b">
        <v>0</v>
      </c>
      <c r="N1867">
        <v>2</v>
      </c>
      <c r="O1867" t="b">
        <v>0</v>
      </c>
      <c r="P1867" t="s">
        <v>8283</v>
      </c>
      <c r="Q1867">
        <f>ROUND(E1867/D1867*100,2)</f>
        <v>0</v>
      </c>
      <c r="R1867" s="12">
        <f>IFERROR(ROUND(IFERROR(E1867/N1867,""),2),"No pledges")</f>
        <v>2</v>
      </c>
      <c r="S1867" t="s">
        <v>8333</v>
      </c>
      <c r="T1867" t="s">
        <v>8335</v>
      </c>
    </row>
    <row r="1868" spans="1:20" ht="60" hidden="1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7">
        <f>(((K1868/60)/60)/24)+DATE(1970,1,1)</f>
        <v>42742.246493055558</v>
      </c>
      <c r="K1868">
        <v>1483768497</v>
      </c>
      <c r="L1868" s="7">
        <f>(((I1868/60)/60)/24)+DATE(1970,1,1)</f>
        <v>42795.166666666672</v>
      </c>
      <c r="M1868" t="b">
        <v>0</v>
      </c>
      <c r="N1868">
        <v>2</v>
      </c>
      <c r="O1868" t="b">
        <v>0</v>
      </c>
      <c r="P1868" t="s">
        <v>8283</v>
      </c>
      <c r="Q1868">
        <f>ROUND(E1868/D1868*100,2)</f>
        <v>0.5</v>
      </c>
      <c r="R1868" s="12">
        <f>IFERROR(ROUND(IFERROR(E1868/N1868,""),2),"No pledges")</f>
        <v>62.5</v>
      </c>
      <c r="S1868" t="s">
        <v>8333</v>
      </c>
      <c r="T1868" t="s">
        <v>8335</v>
      </c>
    </row>
    <row r="1869" spans="1:20" ht="60" hidden="1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7">
        <f>(((K1869/60)/60)/24)+DATE(1970,1,1)</f>
        <v>42649.924907407403</v>
      </c>
      <c r="K1869">
        <v>1475791912</v>
      </c>
      <c r="L1869" s="7">
        <f>(((I1869/60)/60)/24)+DATE(1970,1,1)</f>
        <v>42679.924907407403</v>
      </c>
      <c r="M1869" t="b">
        <v>0</v>
      </c>
      <c r="N1869">
        <v>1</v>
      </c>
      <c r="O1869" t="b">
        <v>0</v>
      </c>
      <c r="P1869" t="s">
        <v>8283</v>
      </c>
      <c r="Q1869">
        <f>ROUND(E1869/D1869*100,2)</f>
        <v>0.05</v>
      </c>
      <c r="R1869" s="12">
        <f>IFERROR(ROUND(IFERROR(E1869/N1869,""),2),"No pledges")</f>
        <v>10</v>
      </c>
      <c r="S1869" t="s">
        <v>8333</v>
      </c>
      <c r="T1869" t="s">
        <v>8335</v>
      </c>
    </row>
    <row r="1870" spans="1:20" ht="60" hidden="1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7">
        <f>(((K1870/60)/60)/24)+DATE(1970,1,1)</f>
        <v>42328.779224537036</v>
      </c>
      <c r="K1870">
        <v>1448044925</v>
      </c>
      <c r="L1870" s="7">
        <f>(((I1870/60)/60)/24)+DATE(1970,1,1)</f>
        <v>42353.332638888889</v>
      </c>
      <c r="M1870" t="b">
        <v>0</v>
      </c>
      <c r="N1870">
        <v>17</v>
      </c>
      <c r="O1870" t="b">
        <v>0</v>
      </c>
      <c r="P1870" t="s">
        <v>8283</v>
      </c>
      <c r="Q1870">
        <f>ROUND(E1870/D1870*100,2)</f>
        <v>4.87</v>
      </c>
      <c r="R1870" s="12">
        <f>IFERROR(ROUND(IFERROR(E1870/N1870,""),2),"No pledges")</f>
        <v>71.59</v>
      </c>
      <c r="S1870" t="s">
        <v>8333</v>
      </c>
      <c r="T1870" t="s">
        <v>8335</v>
      </c>
    </row>
    <row r="1871" spans="1:20" ht="60" hidden="1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7">
        <f>(((K1871/60)/60)/24)+DATE(1970,1,1)</f>
        <v>42709.002881944441</v>
      </c>
      <c r="K1871">
        <v>1480896249</v>
      </c>
      <c r="L1871" s="7">
        <f>(((I1871/60)/60)/24)+DATE(1970,1,1)</f>
        <v>42739.002881944441</v>
      </c>
      <c r="M1871" t="b">
        <v>0</v>
      </c>
      <c r="N1871">
        <v>0</v>
      </c>
      <c r="O1871" t="b">
        <v>0</v>
      </c>
      <c r="P1871" t="s">
        <v>8283</v>
      </c>
      <c r="Q1871">
        <f>ROUND(E1871/D1871*100,2)</f>
        <v>0</v>
      </c>
      <c r="R1871" s="12" t="str">
        <f>IFERROR(ROUND(IFERROR(E1871/N1871,""),2),"No pledges")</f>
        <v>No pledges</v>
      </c>
      <c r="S1871" t="s">
        <v>8333</v>
      </c>
      <c r="T1871" t="s">
        <v>8335</v>
      </c>
    </row>
    <row r="1872" spans="1:20" ht="15" customHeight="1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7">
        <f>(((I1872/60)/60)/24)+DATE(1970,1,1)</f>
        <v>42400.178472222222</v>
      </c>
      <c r="K1872">
        <v>1451723535</v>
      </c>
      <c r="L1872" s="7">
        <f>(((K1872/60)/60)/24)+DATE(1970,1,1)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>ROUND(E1872/D1872*100,2)</f>
        <v>10.31</v>
      </c>
      <c r="R1872" s="12">
        <f>IFERROR(ROUND(IFERROR(E1872/N1872,""),2),"No pledges")</f>
        <v>32.82</v>
      </c>
      <c r="S1872" t="s">
        <v>8333</v>
      </c>
      <c r="T1872" t="s">
        <v>8335</v>
      </c>
    </row>
    <row r="1873" spans="1:20" ht="60" hidden="1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7">
        <f>(((K1873/60)/60)/24)+DATE(1970,1,1)</f>
        <v>41923.783576388887</v>
      </c>
      <c r="K1873">
        <v>1413053301</v>
      </c>
      <c r="L1873" s="7">
        <f>(((I1873/60)/60)/24)+DATE(1970,1,1)</f>
        <v>41963.825243055559</v>
      </c>
      <c r="M1873" t="b">
        <v>0</v>
      </c>
      <c r="N1873">
        <v>95</v>
      </c>
      <c r="O1873" t="b">
        <v>0</v>
      </c>
      <c r="P1873" t="s">
        <v>8283</v>
      </c>
      <c r="Q1873">
        <f>ROUND(E1873/D1873*100,2)</f>
        <v>71.78</v>
      </c>
      <c r="R1873" s="12">
        <f>IFERROR(ROUND(IFERROR(E1873/N1873,""),2),"No pledges")</f>
        <v>49.12</v>
      </c>
      <c r="S1873" t="s">
        <v>8333</v>
      </c>
      <c r="T1873" t="s">
        <v>8335</v>
      </c>
    </row>
    <row r="1874" spans="1:20" ht="60" hidden="1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7">
        <f>(((K1874/60)/60)/24)+DATE(1970,1,1)</f>
        <v>42155.129652777774</v>
      </c>
      <c r="K1874">
        <v>1433041602</v>
      </c>
      <c r="L1874" s="7">
        <f>(((I1874/60)/60)/24)+DATE(1970,1,1)</f>
        <v>42185.129652777774</v>
      </c>
      <c r="M1874" t="b">
        <v>0</v>
      </c>
      <c r="N1874">
        <v>13</v>
      </c>
      <c r="O1874" t="b">
        <v>0</v>
      </c>
      <c r="P1874" t="s">
        <v>8283</v>
      </c>
      <c r="Q1874">
        <f>ROUND(E1874/D1874*100,2)</f>
        <v>1.06</v>
      </c>
      <c r="R1874" s="12">
        <f>IFERROR(ROUND(IFERROR(E1874/N1874,""),2),"No pledges")</f>
        <v>16.309999999999999</v>
      </c>
      <c r="S1874" t="s">
        <v>8333</v>
      </c>
      <c r="T1874" t="s">
        <v>8335</v>
      </c>
    </row>
    <row r="1875" spans="1:20" ht="60" hidden="1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7">
        <f>(((K1875/60)/60)/24)+DATE(1970,1,1)</f>
        <v>42164.615856481483</v>
      </c>
      <c r="K1875">
        <v>1433861210</v>
      </c>
      <c r="L1875" s="7">
        <f>(((I1875/60)/60)/24)+DATE(1970,1,1)</f>
        <v>42193.697916666672</v>
      </c>
      <c r="M1875" t="b">
        <v>0</v>
      </c>
      <c r="N1875">
        <v>2</v>
      </c>
      <c r="O1875" t="b">
        <v>0</v>
      </c>
      <c r="P1875" t="s">
        <v>8283</v>
      </c>
      <c r="Q1875">
        <f>ROUND(E1875/D1875*100,2)</f>
        <v>0.45</v>
      </c>
      <c r="R1875" s="12">
        <f>IFERROR(ROUND(IFERROR(E1875/N1875,""),2),"No pledges")</f>
        <v>18</v>
      </c>
      <c r="S1875" t="s">
        <v>8333</v>
      </c>
      <c r="T1875" t="s">
        <v>8335</v>
      </c>
    </row>
    <row r="1876" spans="1:20" ht="60" hidden="1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7">
        <f>(((K1876/60)/60)/24)+DATE(1970,1,1)</f>
        <v>42529.969131944439</v>
      </c>
      <c r="K1876">
        <v>1465427733</v>
      </c>
      <c r="L1876" s="7">
        <f>(((I1876/60)/60)/24)+DATE(1970,1,1)</f>
        <v>42549.969131944439</v>
      </c>
      <c r="M1876" t="b">
        <v>0</v>
      </c>
      <c r="N1876">
        <v>2</v>
      </c>
      <c r="O1876" t="b">
        <v>0</v>
      </c>
      <c r="P1876" t="s">
        <v>8283</v>
      </c>
      <c r="Q1876">
        <f>ROUND(E1876/D1876*100,2)</f>
        <v>0.02</v>
      </c>
      <c r="R1876" s="12">
        <f>IFERROR(ROUND(IFERROR(E1876/N1876,""),2),"No pledges")</f>
        <v>13</v>
      </c>
      <c r="S1876" t="s">
        <v>8333</v>
      </c>
      <c r="T1876" t="s">
        <v>8335</v>
      </c>
    </row>
    <row r="1877" spans="1:20" ht="45" hidden="1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7">
        <f>(((K1877/60)/60)/24)+DATE(1970,1,1)</f>
        <v>42528.899398148147</v>
      </c>
      <c r="K1877">
        <v>1465335308</v>
      </c>
      <c r="L1877" s="7">
        <f>(((I1877/60)/60)/24)+DATE(1970,1,1)</f>
        <v>42588.899398148147</v>
      </c>
      <c r="M1877" t="b">
        <v>0</v>
      </c>
      <c r="N1877">
        <v>3</v>
      </c>
      <c r="O1877" t="b">
        <v>0</v>
      </c>
      <c r="P1877" t="s">
        <v>8283</v>
      </c>
      <c r="Q1877">
        <f>ROUND(E1877/D1877*100,2)</f>
        <v>0.51</v>
      </c>
      <c r="R1877" s="12">
        <f>IFERROR(ROUND(IFERROR(E1877/N1877,""),2),"No pledges")</f>
        <v>17</v>
      </c>
      <c r="S1877" t="s">
        <v>8333</v>
      </c>
      <c r="T1877" t="s">
        <v>8335</v>
      </c>
    </row>
    <row r="1878" spans="1:20" ht="45" hidden="1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7">
        <f>(((K1878/60)/60)/24)+DATE(1970,1,1)</f>
        <v>41776.284780092588</v>
      </c>
      <c r="K1878">
        <v>1400309405</v>
      </c>
      <c r="L1878" s="7">
        <f>(((I1878/60)/60)/24)+DATE(1970,1,1)</f>
        <v>41806.284780092588</v>
      </c>
      <c r="M1878" t="b">
        <v>0</v>
      </c>
      <c r="N1878">
        <v>0</v>
      </c>
      <c r="O1878" t="b">
        <v>0</v>
      </c>
      <c r="P1878" t="s">
        <v>8283</v>
      </c>
      <c r="Q1878">
        <f>ROUND(E1878/D1878*100,2)</f>
        <v>0</v>
      </c>
      <c r="R1878" s="12" t="str">
        <f>IFERROR(ROUND(IFERROR(E1878/N1878,""),2),"No pledges")</f>
        <v>No pledges</v>
      </c>
      <c r="S1878" t="s">
        <v>8333</v>
      </c>
      <c r="T1878" t="s">
        <v>8335</v>
      </c>
    </row>
    <row r="1879" spans="1:20" ht="45" hidden="1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7">
        <f>(((K1879/60)/60)/24)+DATE(1970,1,1)</f>
        <v>42035.029224537036</v>
      </c>
      <c r="K1879">
        <v>1422664925</v>
      </c>
      <c r="L1879" s="7">
        <f>(((I1879/60)/60)/24)+DATE(1970,1,1)</f>
        <v>42064.029224537036</v>
      </c>
      <c r="M1879" t="b">
        <v>0</v>
      </c>
      <c r="N1879">
        <v>0</v>
      </c>
      <c r="O1879" t="b">
        <v>0</v>
      </c>
      <c r="P1879" t="s">
        <v>8283</v>
      </c>
      <c r="Q1879">
        <f>ROUND(E1879/D1879*100,2)</f>
        <v>0</v>
      </c>
      <c r="R1879" s="12" t="str">
        <f>IFERROR(ROUND(IFERROR(E1879/N1879,""),2),"No pledges")</f>
        <v>No pledges</v>
      </c>
      <c r="S1879" t="s">
        <v>8333</v>
      </c>
      <c r="T1879" t="s">
        <v>8335</v>
      </c>
    </row>
    <row r="1880" spans="1:20" ht="60" hidden="1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7">
        <f>(((K1880/60)/60)/24)+DATE(1970,1,1)</f>
        <v>41773.008738425924</v>
      </c>
      <c r="K1880">
        <v>1400026355</v>
      </c>
      <c r="L1880" s="7">
        <f>(((I1880/60)/60)/24)+DATE(1970,1,1)</f>
        <v>41803.008738425924</v>
      </c>
      <c r="M1880" t="b">
        <v>0</v>
      </c>
      <c r="N1880">
        <v>0</v>
      </c>
      <c r="O1880" t="b">
        <v>0</v>
      </c>
      <c r="P1880" t="s">
        <v>8283</v>
      </c>
      <c r="Q1880">
        <f>ROUND(E1880/D1880*100,2)</f>
        <v>0</v>
      </c>
      <c r="R1880" s="12" t="str">
        <f>IFERROR(ROUND(IFERROR(E1880/N1880,""),2),"No pledges")</f>
        <v>No pledges</v>
      </c>
      <c r="S1880" t="s">
        <v>8333</v>
      </c>
      <c r="T1880" t="s">
        <v>8335</v>
      </c>
    </row>
    <row r="1881" spans="1:20" ht="60" hidden="1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7">
        <f>(((K1881/60)/60)/24)+DATE(1970,1,1)</f>
        <v>42413.649641203709</v>
      </c>
      <c r="K1881">
        <v>1455377729</v>
      </c>
      <c r="L1881" s="7">
        <f>(((I1881/60)/60)/24)+DATE(1970,1,1)</f>
        <v>42443.607974537037</v>
      </c>
      <c r="M1881" t="b">
        <v>0</v>
      </c>
      <c r="N1881">
        <v>2</v>
      </c>
      <c r="O1881" t="b">
        <v>0</v>
      </c>
      <c r="P1881" t="s">
        <v>8283</v>
      </c>
      <c r="Q1881">
        <f>ROUND(E1881/D1881*100,2)</f>
        <v>0.12</v>
      </c>
      <c r="R1881" s="12">
        <f>IFERROR(ROUND(IFERROR(E1881/N1881,""),2),"No pledges")</f>
        <v>3</v>
      </c>
      <c r="S1881" t="s">
        <v>8333</v>
      </c>
      <c r="T1881" t="s">
        <v>8335</v>
      </c>
    </row>
    <row r="1882" spans="1:20" ht="30" hidden="1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7">
        <f>(((K1882/60)/60)/24)+DATE(1970,1,1)</f>
        <v>42430.566898148143</v>
      </c>
      <c r="K1882">
        <v>1456839380</v>
      </c>
      <c r="L1882" s="7">
        <f>(((I1882/60)/60)/24)+DATE(1970,1,1)</f>
        <v>42459.525231481486</v>
      </c>
      <c r="M1882" t="b">
        <v>0</v>
      </c>
      <c r="N1882">
        <v>24</v>
      </c>
      <c r="O1882" t="b">
        <v>0</v>
      </c>
      <c r="P1882" t="s">
        <v>8283</v>
      </c>
      <c r="Q1882">
        <f>ROUND(E1882/D1882*100,2)</f>
        <v>20.079999999999998</v>
      </c>
      <c r="R1882" s="12">
        <f>IFERROR(ROUND(IFERROR(E1882/N1882,""),2),"No pledges")</f>
        <v>41.83</v>
      </c>
      <c r="S1882" t="s">
        <v>8333</v>
      </c>
      <c r="T1882" t="s">
        <v>8335</v>
      </c>
    </row>
    <row r="1883" spans="1:20" ht="15" customHeight="1">
      <c r="A1883">
        <v>1881</v>
      </c>
      <c r="B1883" s="2" t="s">
        <v>1882</v>
      </c>
      <c r="C1883" s="2" t="s">
        <v>5991</v>
      </c>
      <c r="D1883">
        <v>2500</v>
      </c>
      <c r="E1883">
        <v>2594</v>
      </c>
      <c r="F1883" t="s">
        <v>8219</v>
      </c>
      <c r="G1883" t="s">
        <v>8224</v>
      </c>
      <c r="H1883" t="s">
        <v>8246</v>
      </c>
      <c r="I1883">
        <v>1399953600</v>
      </c>
      <c r="J1883" s="7">
        <f t="shared" ref="J1883:J1902" si="146">(((I1883/60)/60)/24)+DATE(1970,1,1)</f>
        <v>41772.166666666664</v>
      </c>
      <c r="K1883">
        <v>1398983245</v>
      </c>
      <c r="L1883" s="7">
        <f t="shared" ref="L1883:L1902" si="147">(((K1883/60)/60)/24)+DATE(1970,1,1)</f>
        <v>41760.935706018521</v>
      </c>
      <c r="M1883" t="b">
        <v>0</v>
      </c>
      <c r="N1883">
        <v>39</v>
      </c>
      <c r="O1883" t="b">
        <v>1</v>
      </c>
      <c r="P1883" t="s">
        <v>8271</v>
      </c>
      <c r="Q1883">
        <f>ROUND(E1883/D1883*100,2)</f>
        <v>103.76</v>
      </c>
      <c r="R1883" s="12">
        <f>IFERROR(ROUND(IFERROR(E1883/N1883,""),2),"No pledges")</f>
        <v>66.510000000000005</v>
      </c>
      <c r="S1883" t="s">
        <v>8317</v>
      </c>
      <c r="T1883" t="s">
        <v>8318</v>
      </c>
    </row>
    <row r="1884" spans="1:20" ht="15" customHeight="1">
      <c r="A1884">
        <v>1882</v>
      </c>
      <c r="B1884" s="2" t="s">
        <v>1883</v>
      </c>
      <c r="C1884" s="2" t="s">
        <v>5992</v>
      </c>
      <c r="D1884">
        <v>3000</v>
      </c>
      <c r="E1884">
        <v>3148</v>
      </c>
      <c r="F1884" t="s">
        <v>8219</v>
      </c>
      <c r="G1884" t="s">
        <v>8224</v>
      </c>
      <c r="H1884" t="s">
        <v>8246</v>
      </c>
      <c r="I1884">
        <v>1471977290</v>
      </c>
      <c r="J1884" s="7">
        <f t="shared" si="146"/>
        <v>42605.774189814809</v>
      </c>
      <c r="K1884">
        <v>1466793290</v>
      </c>
      <c r="L1884" s="7">
        <f t="shared" si="147"/>
        <v>42545.774189814809</v>
      </c>
      <c r="M1884" t="b">
        <v>0</v>
      </c>
      <c r="N1884">
        <v>39</v>
      </c>
      <c r="O1884" t="b">
        <v>1</v>
      </c>
      <c r="P1884" t="s">
        <v>8271</v>
      </c>
      <c r="Q1884">
        <f>ROUND(E1884/D1884*100,2)</f>
        <v>104.93</v>
      </c>
      <c r="R1884" s="12">
        <f>IFERROR(ROUND(IFERROR(E1884/N1884,""),2),"No pledges")</f>
        <v>80.72</v>
      </c>
      <c r="S1884" t="s">
        <v>8317</v>
      </c>
      <c r="T1884" t="s">
        <v>8318</v>
      </c>
    </row>
    <row r="1885" spans="1:20" ht="15" customHeight="1">
      <c r="A1885">
        <v>1883</v>
      </c>
      <c r="B1885" s="2" t="s">
        <v>1884</v>
      </c>
      <c r="C1885" s="2" t="s">
        <v>5993</v>
      </c>
      <c r="D1885">
        <v>3000</v>
      </c>
      <c r="E1885">
        <v>3275</v>
      </c>
      <c r="F1885" t="s">
        <v>8219</v>
      </c>
      <c r="G1885" t="s">
        <v>8225</v>
      </c>
      <c r="H1885" t="s">
        <v>8247</v>
      </c>
      <c r="I1885">
        <v>1407524004</v>
      </c>
      <c r="J1885" s="7">
        <f t="shared" si="146"/>
        <v>41859.787083333329</v>
      </c>
      <c r="K1885">
        <v>1404932004</v>
      </c>
      <c r="L1885" s="7">
        <f t="shared" si="147"/>
        <v>41829.787083333329</v>
      </c>
      <c r="M1885" t="b">
        <v>0</v>
      </c>
      <c r="N1885">
        <v>39</v>
      </c>
      <c r="O1885" t="b">
        <v>1</v>
      </c>
      <c r="P1885" t="s">
        <v>8271</v>
      </c>
      <c r="Q1885">
        <f>ROUND(E1885/D1885*100,2)</f>
        <v>109.17</v>
      </c>
      <c r="R1885" s="12">
        <f>IFERROR(ROUND(IFERROR(E1885/N1885,""),2),"No pledges")</f>
        <v>83.97</v>
      </c>
      <c r="S1885" t="s">
        <v>8317</v>
      </c>
      <c r="T1885" t="s">
        <v>8318</v>
      </c>
    </row>
    <row r="1886" spans="1:20" ht="15" customHeight="1">
      <c r="A1886">
        <v>1884</v>
      </c>
      <c r="B1886" s="2" t="s">
        <v>1885</v>
      </c>
      <c r="C1886" s="2" t="s">
        <v>5994</v>
      </c>
      <c r="D1886">
        <v>3300</v>
      </c>
      <c r="E1886">
        <v>3902.5</v>
      </c>
      <c r="F1886" t="s">
        <v>8219</v>
      </c>
      <c r="G1886" t="s">
        <v>8225</v>
      </c>
      <c r="H1886" t="s">
        <v>8247</v>
      </c>
      <c r="I1886">
        <v>1438624800</v>
      </c>
      <c r="J1886" s="7">
        <f t="shared" si="146"/>
        <v>42219.75</v>
      </c>
      <c r="K1886">
        <v>1435133807</v>
      </c>
      <c r="L1886" s="7">
        <f t="shared" si="147"/>
        <v>42179.344988425932</v>
      </c>
      <c r="M1886" t="b">
        <v>0</v>
      </c>
      <c r="N1886">
        <v>39</v>
      </c>
      <c r="O1886" t="b">
        <v>1</v>
      </c>
      <c r="P1886" t="s">
        <v>8271</v>
      </c>
      <c r="Q1886">
        <f>ROUND(E1886/D1886*100,2)</f>
        <v>118.26</v>
      </c>
      <c r="R1886" s="12">
        <f>IFERROR(ROUND(IFERROR(E1886/N1886,""),2),"No pledges")</f>
        <v>100.06</v>
      </c>
      <c r="S1886" t="s">
        <v>8317</v>
      </c>
      <c r="T1886" t="s">
        <v>8318</v>
      </c>
    </row>
    <row r="1887" spans="1:20" ht="15" customHeight="1">
      <c r="A1887">
        <v>1885</v>
      </c>
      <c r="B1887" s="2" t="s">
        <v>1886</v>
      </c>
      <c r="C1887" s="2" t="s">
        <v>5995</v>
      </c>
      <c r="D1887">
        <v>3500</v>
      </c>
      <c r="E1887">
        <v>3531</v>
      </c>
      <c r="F1887" t="s">
        <v>8219</v>
      </c>
      <c r="G1887" t="s">
        <v>8224</v>
      </c>
      <c r="H1887" t="s">
        <v>8246</v>
      </c>
      <c r="I1887">
        <v>1472490000</v>
      </c>
      <c r="J1887" s="7">
        <f t="shared" si="146"/>
        <v>42611.708333333328</v>
      </c>
      <c r="K1887">
        <v>1467468008</v>
      </c>
      <c r="L1887" s="7">
        <f t="shared" si="147"/>
        <v>42553.583425925928</v>
      </c>
      <c r="M1887" t="b">
        <v>0</v>
      </c>
      <c r="N1887">
        <v>39</v>
      </c>
      <c r="O1887" t="b">
        <v>1</v>
      </c>
      <c r="P1887" t="s">
        <v>8305</v>
      </c>
      <c r="Q1887">
        <f>ROUND(E1887/D1887*100,2)</f>
        <v>100.89</v>
      </c>
      <c r="R1887" s="12">
        <f>IFERROR(ROUND(IFERROR(E1887/N1887,""),2),"No pledges")</f>
        <v>90.54</v>
      </c>
      <c r="S1887" t="s">
        <v>8317</v>
      </c>
      <c r="T1887" t="s">
        <v>8359</v>
      </c>
    </row>
    <row r="1888" spans="1:20" ht="15" customHeight="1">
      <c r="A1888">
        <v>1886</v>
      </c>
      <c r="B1888" s="2" t="s">
        <v>1887</v>
      </c>
      <c r="C1888" s="2" t="s">
        <v>5996</v>
      </c>
      <c r="D1888">
        <v>1000</v>
      </c>
      <c r="E1888">
        <v>1360</v>
      </c>
      <c r="F1888" t="s">
        <v>8219</v>
      </c>
      <c r="G1888" t="s">
        <v>8224</v>
      </c>
      <c r="H1888" t="s">
        <v>8246</v>
      </c>
      <c r="I1888">
        <v>1304628648</v>
      </c>
      <c r="J1888" s="7">
        <f t="shared" si="146"/>
        <v>40668.868611111109</v>
      </c>
      <c r="K1888">
        <v>1302036648</v>
      </c>
      <c r="L1888" s="7">
        <f t="shared" si="147"/>
        <v>40638.868611111109</v>
      </c>
      <c r="M1888" t="b">
        <v>0</v>
      </c>
      <c r="N1888">
        <v>38</v>
      </c>
      <c r="O1888" t="b">
        <v>1</v>
      </c>
      <c r="P1888" t="s">
        <v>8279</v>
      </c>
      <c r="Q1888">
        <f>ROUND(E1888/D1888*100,2)</f>
        <v>136</v>
      </c>
      <c r="R1888" s="12">
        <f>IFERROR(ROUND(IFERROR(E1888/N1888,""),2),"No pledges")</f>
        <v>35.79</v>
      </c>
      <c r="S1888" t="s">
        <v>8325</v>
      </c>
      <c r="T1888" t="s">
        <v>8329</v>
      </c>
    </row>
    <row r="1889" spans="1:20" ht="15" customHeight="1">
      <c r="A1889">
        <v>1887</v>
      </c>
      <c r="B1889" s="2" t="s">
        <v>1888</v>
      </c>
      <c r="C1889" s="2" t="s">
        <v>5997</v>
      </c>
      <c r="D1889">
        <v>1000</v>
      </c>
      <c r="E1889">
        <v>1197</v>
      </c>
      <c r="F1889" t="s">
        <v>8219</v>
      </c>
      <c r="G1889" t="s">
        <v>8224</v>
      </c>
      <c r="H1889" t="s">
        <v>8246</v>
      </c>
      <c r="I1889">
        <v>1405658752</v>
      </c>
      <c r="J1889" s="7">
        <f t="shared" si="146"/>
        <v>41838.198518518519</v>
      </c>
      <c r="K1889">
        <v>1403066752</v>
      </c>
      <c r="L1889" s="7">
        <f t="shared" si="147"/>
        <v>41808.198518518519</v>
      </c>
      <c r="M1889" t="b">
        <v>0</v>
      </c>
      <c r="N1889">
        <v>38</v>
      </c>
      <c r="O1889" t="b">
        <v>1</v>
      </c>
      <c r="P1889" t="s">
        <v>8271</v>
      </c>
      <c r="Q1889">
        <f>ROUND(E1889/D1889*100,2)</f>
        <v>119.7</v>
      </c>
      <c r="R1889" s="12">
        <f>IFERROR(ROUND(IFERROR(E1889/N1889,""),2),"No pledges")</f>
        <v>31.5</v>
      </c>
      <c r="S1889" t="s">
        <v>8317</v>
      </c>
      <c r="T1889" t="s">
        <v>8318</v>
      </c>
    </row>
    <row r="1890" spans="1:20" ht="15" customHeight="1">
      <c r="A1890">
        <v>1888</v>
      </c>
      <c r="B1890" s="2" t="s">
        <v>1889</v>
      </c>
      <c r="C1890" s="2" t="s">
        <v>5998</v>
      </c>
      <c r="D1890">
        <v>1000</v>
      </c>
      <c r="E1890">
        <v>1460</v>
      </c>
      <c r="F1890" t="s">
        <v>8219</v>
      </c>
      <c r="G1890" t="s">
        <v>8224</v>
      </c>
      <c r="H1890" t="s">
        <v>8246</v>
      </c>
      <c r="I1890">
        <v>1463529600</v>
      </c>
      <c r="J1890" s="7">
        <f t="shared" si="146"/>
        <v>42508</v>
      </c>
      <c r="K1890">
        <v>1462307652</v>
      </c>
      <c r="L1890" s="7">
        <f t="shared" si="147"/>
        <v>42493.857083333336</v>
      </c>
      <c r="M1890" t="b">
        <v>0</v>
      </c>
      <c r="N1890">
        <v>38</v>
      </c>
      <c r="O1890" t="b">
        <v>1</v>
      </c>
      <c r="P1890" t="s">
        <v>8305</v>
      </c>
      <c r="Q1890">
        <f>ROUND(E1890/D1890*100,2)</f>
        <v>146</v>
      </c>
      <c r="R1890" s="12">
        <f>IFERROR(ROUND(IFERROR(E1890/N1890,""),2),"No pledges")</f>
        <v>38.42</v>
      </c>
      <c r="S1890" t="s">
        <v>8317</v>
      </c>
      <c r="T1890" t="s">
        <v>8359</v>
      </c>
    </row>
    <row r="1891" spans="1:20" ht="15" customHeight="1">
      <c r="A1891">
        <v>1889</v>
      </c>
      <c r="B1891" s="2" t="s">
        <v>1890</v>
      </c>
      <c r="C1891" s="2" t="s">
        <v>5999</v>
      </c>
      <c r="D1891">
        <v>1200</v>
      </c>
      <c r="E1891">
        <v>1200</v>
      </c>
      <c r="F1891" t="s">
        <v>8219</v>
      </c>
      <c r="G1891" t="s">
        <v>8224</v>
      </c>
      <c r="H1891" t="s">
        <v>8246</v>
      </c>
      <c r="I1891">
        <v>1406185200</v>
      </c>
      <c r="J1891" s="7">
        <f t="shared" si="146"/>
        <v>41844.291666666664</v>
      </c>
      <c r="K1891">
        <v>1404337382</v>
      </c>
      <c r="L1891" s="7">
        <f t="shared" si="147"/>
        <v>41822.90488425926</v>
      </c>
      <c r="M1891" t="b">
        <v>0</v>
      </c>
      <c r="N1891">
        <v>38</v>
      </c>
      <c r="O1891" t="b">
        <v>1</v>
      </c>
      <c r="P1891" t="s">
        <v>8271</v>
      </c>
      <c r="Q1891">
        <f>ROUND(E1891/D1891*100,2)</f>
        <v>100</v>
      </c>
      <c r="R1891" s="12">
        <f>IFERROR(ROUND(IFERROR(E1891/N1891,""),2),"No pledges")</f>
        <v>31.58</v>
      </c>
      <c r="S1891" t="s">
        <v>8317</v>
      </c>
      <c r="T1891" t="s">
        <v>8318</v>
      </c>
    </row>
    <row r="1892" spans="1:20" ht="15" customHeight="1">
      <c r="A1892">
        <v>1890</v>
      </c>
      <c r="B1892" s="2" t="s">
        <v>1891</v>
      </c>
      <c r="C1892" s="2" t="s">
        <v>6000</v>
      </c>
      <c r="D1892">
        <v>1300</v>
      </c>
      <c r="E1892">
        <v>1391</v>
      </c>
      <c r="F1892" t="s">
        <v>8219</v>
      </c>
      <c r="G1892" t="s">
        <v>8224</v>
      </c>
      <c r="H1892" t="s">
        <v>8246</v>
      </c>
      <c r="I1892">
        <v>1340641440</v>
      </c>
      <c r="J1892" s="7">
        <f t="shared" si="146"/>
        <v>41085.683333333334</v>
      </c>
      <c r="K1892">
        <v>1339549982</v>
      </c>
      <c r="L1892" s="7">
        <f t="shared" si="147"/>
        <v>41073.050717592596</v>
      </c>
      <c r="M1892" t="b">
        <v>0</v>
      </c>
      <c r="N1892">
        <v>38</v>
      </c>
      <c r="O1892" t="b">
        <v>1</v>
      </c>
      <c r="P1892" t="s">
        <v>8276</v>
      </c>
      <c r="Q1892">
        <f>ROUND(E1892/D1892*100,2)</f>
        <v>107</v>
      </c>
      <c r="R1892" s="12">
        <f>IFERROR(ROUND(IFERROR(E1892/N1892,""),2),"No pledges")</f>
        <v>36.61</v>
      </c>
      <c r="S1892" t="s">
        <v>8325</v>
      </c>
      <c r="T1892" t="s">
        <v>8326</v>
      </c>
    </row>
    <row r="1893" spans="1:20" ht="15" customHeight="1">
      <c r="A1893">
        <v>1891</v>
      </c>
      <c r="B1893" s="2" t="s">
        <v>1892</v>
      </c>
      <c r="C1893" s="2" t="s">
        <v>6001</v>
      </c>
      <c r="D1893">
        <v>1500</v>
      </c>
      <c r="E1893">
        <v>2052</v>
      </c>
      <c r="F1893" t="s">
        <v>8219</v>
      </c>
      <c r="G1893" t="s">
        <v>8224</v>
      </c>
      <c r="H1893" t="s">
        <v>8246</v>
      </c>
      <c r="I1893">
        <v>1342243143</v>
      </c>
      <c r="J1893" s="7">
        <f t="shared" si="146"/>
        <v>41104.221562500003</v>
      </c>
      <c r="K1893">
        <v>1339651143</v>
      </c>
      <c r="L1893" s="7">
        <f t="shared" si="147"/>
        <v>41074.221562500003</v>
      </c>
      <c r="M1893" t="b">
        <v>0</v>
      </c>
      <c r="N1893">
        <v>38</v>
      </c>
      <c r="O1893" t="b">
        <v>1</v>
      </c>
      <c r="P1893" t="s">
        <v>8279</v>
      </c>
      <c r="Q1893">
        <f>ROUND(E1893/D1893*100,2)</f>
        <v>136.80000000000001</v>
      </c>
      <c r="R1893" s="12">
        <f>IFERROR(ROUND(IFERROR(E1893/N1893,""),2),"No pledges")</f>
        <v>54</v>
      </c>
      <c r="S1893" t="s">
        <v>8325</v>
      </c>
      <c r="T1893" t="s">
        <v>8329</v>
      </c>
    </row>
    <row r="1894" spans="1:20" ht="15" customHeight="1">
      <c r="A1894">
        <v>1892</v>
      </c>
      <c r="B1894" s="2" t="s">
        <v>1893</v>
      </c>
      <c r="C1894" s="2" t="s">
        <v>6002</v>
      </c>
      <c r="D1894">
        <v>1500</v>
      </c>
      <c r="E1894">
        <v>1661</v>
      </c>
      <c r="F1894" t="s">
        <v>8219</v>
      </c>
      <c r="G1894" t="s">
        <v>8224</v>
      </c>
      <c r="H1894" t="s">
        <v>8246</v>
      </c>
      <c r="I1894">
        <v>1322106796</v>
      </c>
      <c r="J1894" s="7">
        <f t="shared" si="146"/>
        <v>40871.161990740737</v>
      </c>
      <c r="K1894">
        <v>1316919196</v>
      </c>
      <c r="L1894" s="7">
        <f t="shared" si="147"/>
        <v>40811.120324074072</v>
      </c>
      <c r="M1894" t="b">
        <v>0</v>
      </c>
      <c r="N1894">
        <v>38</v>
      </c>
      <c r="O1894" t="b">
        <v>1</v>
      </c>
      <c r="P1894" t="s">
        <v>8279</v>
      </c>
      <c r="Q1894">
        <f>ROUND(E1894/D1894*100,2)</f>
        <v>110.73</v>
      </c>
      <c r="R1894" s="12">
        <f>IFERROR(ROUND(IFERROR(E1894/N1894,""),2),"No pledges")</f>
        <v>43.71</v>
      </c>
      <c r="S1894" t="s">
        <v>8325</v>
      </c>
      <c r="T1894" t="s">
        <v>8329</v>
      </c>
    </row>
    <row r="1895" spans="1:20" ht="15" customHeight="1">
      <c r="A1895">
        <v>1893</v>
      </c>
      <c r="B1895" s="2" t="s">
        <v>1894</v>
      </c>
      <c r="C1895" s="2" t="s">
        <v>6003</v>
      </c>
      <c r="D1895">
        <v>1500</v>
      </c>
      <c r="E1895">
        <v>1500.76</v>
      </c>
      <c r="F1895" t="s">
        <v>8219</v>
      </c>
      <c r="G1895" t="s">
        <v>8224</v>
      </c>
      <c r="H1895" t="s">
        <v>8246</v>
      </c>
      <c r="I1895">
        <v>1338083997</v>
      </c>
      <c r="J1895" s="7">
        <f t="shared" si="146"/>
        <v>41056.083298611113</v>
      </c>
      <c r="K1895">
        <v>1335491997</v>
      </c>
      <c r="L1895" s="7">
        <f t="shared" si="147"/>
        <v>41026.083298611113</v>
      </c>
      <c r="M1895" t="b">
        <v>0</v>
      </c>
      <c r="N1895">
        <v>38</v>
      </c>
      <c r="O1895" t="b">
        <v>1</v>
      </c>
      <c r="P1895" t="s">
        <v>8279</v>
      </c>
      <c r="Q1895">
        <f>ROUND(E1895/D1895*100,2)</f>
        <v>100.05</v>
      </c>
      <c r="R1895" s="12">
        <f>IFERROR(ROUND(IFERROR(E1895/N1895,""),2),"No pledges")</f>
        <v>39.49</v>
      </c>
      <c r="S1895" t="s">
        <v>8325</v>
      </c>
      <c r="T1895" t="s">
        <v>8329</v>
      </c>
    </row>
    <row r="1896" spans="1:20" ht="15" customHeight="1">
      <c r="A1896">
        <v>1894</v>
      </c>
      <c r="B1896" s="2" t="s">
        <v>1895</v>
      </c>
      <c r="C1896" s="2" t="s">
        <v>6004</v>
      </c>
      <c r="D1896">
        <v>1500</v>
      </c>
      <c r="E1896">
        <v>2616</v>
      </c>
      <c r="F1896" t="s">
        <v>8219</v>
      </c>
      <c r="G1896" t="s">
        <v>8225</v>
      </c>
      <c r="H1896" t="s">
        <v>8247</v>
      </c>
      <c r="I1896">
        <v>1459702800</v>
      </c>
      <c r="J1896" s="7">
        <f t="shared" si="146"/>
        <v>42463.708333333328</v>
      </c>
      <c r="K1896">
        <v>1457690386</v>
      </c>
      <c r="L1896" s="7">
        <f t="shared" si="147"/>
        <v>42440.416504629626</v>
      </c>
      <c r="M1896" t="b">
        <v>0</v>
      </c>
      <c r="N1896">
        <v>38</v>
      </c>
      <c r="O1896" t="b">
        <v>1</v>
      </c>
      <c r="P1896" t="s">
        <v>8271</v>
      </c>
      <c r="Q1896">
        <f>ROUND(E1896/D1896*100,2)</f>
        <v>174.4</v>
      </c>
      <c r="R1896" s="12">
        <f>IFERROR(ROUND(IFERROR(E1896/N1896,""),2),"No pledges")</f>
        <v>68.84</v>
      </c>
      <c r="S1896" t="s">
        <v>8317</v>
      </c>
      <c r="T1896" t="s">
        <v>8318</v>
      </c>
    </row>
    <row r="1897" spans="1:20" ht="15" customHeight="1">
      <c r="A1897">
        <v>1895</v>
      </c>
      <c r="B1897" s="2" t="s">
        <v>1896</v>
      </c>
      <c r="C1897" s="2" t="s">
        <v>6005</v>
      </c>
      <c r="D1897">
        <v>2000</v>
      </c>
      <c r="E1897">
        <v>2159</v>
      </c>
      <c r="F1897" t="s">
        <v>8219</v>
      </c>
      <c r="G1897" t="s">
        <v>8225</v>
      </c>
      <c r="H1897" t="s">
        <v>8247</v>
      </c>
      <c r="I1897">
        <v>1425211200</v>
      </c>
      <c r="J1897" s="7">
        <f t="shared" si="146"/>
        <v>42064.5</v>
      </c>
      <c r="K1897">
        <v>1422534260</v>
      </c>
      <c r="L1897" s="7">
        <f t="shared" si="147"/>
        <v>42033.516898148147</v>
      </c>
      <c r="M1897" t="b">
        <v>0</v>
      </c>
      <c r="N1897">
        <v>38</v>
      </c>
      <c r="O1897" t="b">
        <v>1</v>
      </c>
      <c r="P1897" t="s">
        <v>8265</v>
      </c>
      <c r="Q1897">
        <f>ROUND(E1897/D1897*100,2)</f>
        <v>107.95</v>
      </c>
      <c r="R1897" s="12">
        <f>IFERROR(ROUND(IFERROR(E1897/N1897,""),2),"No pledges")</f>
        <v>56.82</v>
      </c>
      <c r="S1897" t="s">
        <v>8310</v>
      </c>
      <c r="T1897" t="s">
        <v>8311</v>
      </c>
    </row>
    <row r="1898" spans="1:20" ht="15" customHeight="1">
      <c r="A1898">
        <v>1896</v>
      </c>
      <c r="B1898" s="2" t="s">
        <v>1897</v>
      </c>
      <c r="C1898" s="2" t="s">
        <v>6006</v>
      </c>
      <c r="D1898">
        <v>2000</v>
      </c>
      <c r="E1898">
        <v>2681</v>
      </c>
      <c r="F1898" t="s">
        <v>8219</v>
      </c>
      <c r="G1898" t="s">
        <v>8224</v>
      </c>
      <c r="H1898" t="s">
        <v>8246</v>
      </c>
      <c r="I1898">
        <v>1402290000</v>
      </c>
      <c r="J1898" s="7">
        <f t="shared" si="146"/>
        <v>41799.208333333336</v>
      </c>
      <c r="K1898">
        <v>1399666342</v>
      </c>
      <c r="L1898" s="7">
        <f t="shared" si="147"/>
        <v>41768.841921296298</v>
      </c>
      <c r="M1898" t="b">
        <v>0</v>
      </c>
      <c r="N1898">
        <v>38</v>
      </c>
      <c r="O1898" t="b">
        <v>1</v>
      </c>
      <c r="P1898" t="s">
        <v>8276</v>
      </c>
      <c r="Q1898">
        <f>ROUND(E1898/D1898*100,2)</f>
        <v>134.05000000000001</v>
      </c>
      <c r="R1898" s="12">
        <f>IFERROR(ROUND(IFERROR(E1898/N1898,""),2),"No pledges")</f>
        <v>70.55</v>
      </c>
      <c r="S1898" t="s">
        <v>8325</v>
      </c>
      <c r="T1898" t="s">
        <v>8326</v>
      </c>
    </row>
    <row r="1899" spans="1:20" ht="15" customHeight="1">
      <c r="A1899">
        <v>1897</v>
      </c>
      <c r="B1899" s="2" t="s">
        <v>1898</v>
      </c>
      <c r="C1899" s="2" t="s">
        <v>6007</v>
      </c>
      <c r="D1899">
        <v>2000</v>
      </c>
      <c r="E1899">
        <v>2340</v>
      </c>
      <c r="F1899" t="s">
        <v>8219</v>
      </c>
      <c r="G1899" t="s">
        <v>8224</v>
      </c>
      <c r="H1899" t="s">
        <v>8246</v>
      </c>
      <c r="I1899">
        <v>1353905940</v>
      </c>
      <c r="J1899" s="7">
        <f t="shared" si="146"/>
        <v>41239.207638888889</v>
      </c>
      <c r="K1899">
        <v>1351011489</v>
      </c>
      <c r="L1899" s="7">
        <f t="shared" si="147"/>
        <v>41205.707048611112</v>
      </c>
      <c r="M1899" t="b">
        <v>0</v>
      </c>
      <c r="N1899">
        <v>38</v>
      </c>
      <c r="O1899" t="b">
        <v>1</v>
      </c>
      <c r="P1899" t="s">
        <v>8276</v>
      </c>
      <c r="Q1899">
        <f>ROUND(E1899/D1899*100,2)</f>
        <v>117</v>
      </c>
      <c r="R1899" s="12">
        <f>IFERROR(ROUND(IFERROR(E1899/N1899,""),2),"No pledges")</f>
        <v>61.58</v>
      </c>
      <c r="S1899" t="s">
        <v>8325</v>
      </c>
      <c r="T1899" t="s">
        <v>8326</v>
      </c>
    </row>
    <row r="1900" spans="1:20" ht="15" customHeight="1">
      <c r="A1900">
        <v>1898</v>
      </c>
      <c r="B1900" s="2" t="s">
        <v>1899</v>
      </c>
      <c r="C1900" s="2" t="s">
        <v>6008</v>
      </c>
      <c r="D1900">
        <v>2000</v>
      </c>
      <c r="E1900">
        <v>2020</v>
      </c>
      <c r="F1900" t="s">
        <v>8219</v>
      </c>
      <c r="G1900" t="s">
        <v>8224</v>
      </c>
      <c r="H1900" t="s">
        <v>8246</v>
      </c>
      <c r="I1900">
        <v>1392675017</v>
      </c>
      <c r="J1900" s="7">
        <f t="shared" si="146"/>
        <v>41687.923807870371</v>
      </c>
      <c r="K1900">
        <v>1390083017</v>
      </c>
      <c r="L1900" s="7">
        <f t="shared" si="147"/>
        <v>41657.923807870371</v>
      </c>
      <c r="M1900" t="b">
        <v>0</v>
      </c>
      <c r="N1900">
        <v>38</v>
      </c>
      <c r="O1900" t="b">
        <v>1</v>
      </c>
      <c r="P1900" t="s">
        <v>8276</v>
      </c>
      <c r="Q1900">
        <f>ROUND(E1900/D1900*100,2)</f>
        <v>101</v>
      </c>
      <c r="R1900" s="12">
        <f>IFERROR(ROUND(IFERROR(E1900/N1900,""),2),"No pledges")</f>
        <v>53.16</v>
      </c>
      <c r="S1900" t="s">
        <v>8325</v>
      </c>
      <c r="T1900" t="s">
        <v>8326</v>
      </c>
    </row>
    <row r="1901" spans="1:20" ht="15" customHeight="1">
      <c r="A1901">
        <v>1899</v>
      </c>
      <c r="B1901" s="2" t="s">
        <v>1900</v>
      </c>
      <c r="C1901" s="2" t="s">
        <v>6009</v>
      </c>
      <c r="D1901">
        <v>2000</v>
      </c>
      <c r="E1901">
        <v>2025</v>
      </c>
      <c r="F1901" t="s">
        <v>8219</v>
      </c>
      <c r="G1901" t="s">
        <v>8224</v>
      </c>
      <c r="H1901" t="s">
        <v>8246</v>
      </c>
      <c r="I1901">
        <v>1405715472</v>
      </c>
      <c r="J1901" s="7">
        <f t="shared" si="146"/>
        <v>41838.854999999996</v>
      </c>
      <c r="K1901">
        <v>1403901072</v>
      </c>
      <c r="L1901" s="7">
        <f t="shared" si="147"/>
        <v>41817.854999999996</v>
      </c>
      <c r="M1901" t="b">
        <v>0</v>
      </c>
      <c r="N1901">
        <v>38</v>
      </c>
      <c r="O1901" t="b">
        <v>1</v>
      </c>
      <c r="P1901" t="s">
        <v>8276</v>
      </c>
      <c r="Q1901">
        <f>ROUND(E1901/D1901*100,2)</f>
        <v>101.25</v>
      </c>
      <c r="R1901" s="12">
        <f>IFERROR(ROUND(IFERROR(E1901/N1901,""),2),"No pledges")</f>
        <v>53.29</v>
      </c>
      <c r="S1901" t="s">
        <v>8325</v>
      </c>
      <c r="T1901" t="s">
        <v>8326</v>
      </c>
    </row>
    <row r="1902" spans="1:20" ht="15" customHeight="1">
      <c r="A1902">
        <v>1900</v>
      </c>
      <c r="B1902" s="2" t="s">
        <v>1901</v>
      </c>
      <c r="C1902" s="2" t="s">
        <v>6010</v>
      </c>
      <c r="D1902">
        <v>2000</v>
      </c>
      <c r="E1902">
        <v>2007</v>
      </c>
      <c r="F1902" t="s">
        <v>8219</v>
      </c>
      <c r="G1902" t="s">
        <v>8224</v>
      </c>
      <c r="H1902" t="s">
        <v>8246</v>
      </c>
      <c r="I1902">
        <v>1401253140</v>
      </c>
      <c r="J1902" s="7">
        <f t="shared" si="146"/>
        <v>41787.207638888889</v>
      </c>
      <c r="K1902">
        <v>1398873969</v>
      </c>
      <c r="L1902" s="7">
        <f t="shared" si="147"/>
        <v>41759.670937499999</v>
      </c>
      <c r="M1902" t="b">
        <v>0</v>
      </c>
      <c r="N1902">
        <v>38</v>
      </c>
      <c r="O1902" t="b">
        <v>1</v>
      </c>
      <c r="P1902" t="s">
        <v>8279</v>
      </c>
      <c r="Q1902">
        <f>ROUND(E1902/D1902*100,2)</f>
        <v>100.35</v>
      </c>
      <c r="R1902" s="12">
        <f>IFERROR(ROUND(IFERROR(E1902/N1902,""),2),"No pledges")</f>
        <v>52.82</v>
      </c>
      <c r="S1902" t="s">
        <v>8325</v>
      </c>
      <c r="T1902" t="s">
        <v>8329</v>
      </c>
    </row>
    <row r="1903" spans="1:20" ht="60" hidden="1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7">
        <f>(((K1903/60)/60)/24)+DATE(1970,1,1)</f>
        <v>42116.54315972222</v>
      </c>
      <c r="K1903">
        <v>1429707729</v>
      </c>
      <c r="L1903" s="7">
        <f>(((I1903/60)/60)/24)+DATE(1970,1,1)</f>
        <v>42146.541666666672</v>
      </c>
      <c r="M1903" t="b">
        <v>0</v>
      </c>
      <c r="N1903">
        <v>25</v>
      </c>
      <c r="O1903" t="b">
        <v>0</v>
      </c>
      <c r="P1903" t="s">
        <v>8294</v>
      </c>
      <c r="Q1903">
        <f>ROUND(E1903/D1903*100,2)</f>
        <v>2.7</v>
      </c>
      <c r="R1903" s="12">
        <f>IFERROR(ROUND(IFERROR(E1903/N1903,""),2),"No pledges")</f>
        <v>106.8</v>
      </c>
      <c r="S1903" t="s">
        <v>8319</v>
      </c>
      <c r="T1903" t="s">
        <v>8348</v>
      </c>
    </row>
    <row r="1904" spans="1:20" ht="15" customHeight="1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7">
        <f t="shared" ref="J1904:J1905" si="148">(((I1904/60)/60)/24)+DATE(1970,1,1)</f>
        <v>42067.789895833332</v>
      </c>
      <c r="K1904">
        <v>1422903447</v>
      </c>
      <c r="L1904" s="7">
        <f t="shared" ref="L1904:L1905" si="149">(((K1904/60)/60)/24)+DATE(1970,1,1)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>ROUND(E1904/D1904*100,2)</f>
        <v>1.2</v>
      </c>
      <c r="R1904" s="12">
        <f>IFERROR(ROUND(IFERROR(E1904/N1904,""),2),"No pledges")</f>
        <v>4</v>
      </c>
      <c r="S1904" t="s">
        <v>8319</v>
      </c>
      <c r="T1904" t="s">
        <v>8348</v>
      </c>
    </row>
    <row r="1905" spans="1:20" ht="15" customHeight="1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7">
        <f t="shared" si="148"/>
        <v>42762.770729166667</v>
      </c>
      <c r="K1905">
        <v>1480357791</v>
      </c>
      <c r="L1905" s="7">
        <f t="shared" si="14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>ROUND(E1905/D1905*100,2)</f>
        <v>46.6</v>
      </c>
      <c r="R1905" s="12">
        <f>IFERROR(ROUND(IFERROR(E1905/N1905,""),2),"No pledges")</f>
        <v>34.1</v>
      </c>
      <c r="S1905" t="s">
        <v>8319</v>
      </c>
      <c r="T1905" t="s">
        <v>8348</v>
      </c>
    </row>
    <row r="1906" spans="1:20" ht="45" hidden="1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7">
        <f>(((K1906/60)/60)/24)+DATE(1970,1,1)</f>
        <v>42326.685428240744</v>
      </c>
      <c r="K1906">
        <v>1447864021</v>
      </c>
      <c r="L1906" s="7">
        <f>(((I1906/60)/60)/24)+DATE(1970,1,1)</f>
        <v>42371.685428240744</v>
      </c>
      <c r="M1906" t="b">
        <v>0</v>
      </c>
      <c r="N1906">
        <v>2</v>
      </c>
      <c r="O1906" t="b">
        <v>0</v>
      </c>
      <c r="P1906" t="s">
        <v>8294</v>
      </c>
      <c r="Q1906">
        <f>ROUND(E1906/D1906*100,2)</f>
        <v>0.1</v>
      </c>
      <c r="R1906" s="12">
        <f>IFERROR(ROUND(IFERROR(E1906/N1906,""),2),"No pledges")</f>
        <v>25</v>
      </c>
      <c r="S1906" t="s">
        <v>8319</v>
      </c>
      <c r="T1906" t="s">
        <v>8348</v>
      </c>
    </row>
    <row r="1907" spans="1:20" ht="60" hidden="1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7">
        <f>(((K1907/60)/60)/24)+DATE(1970,1,1)</f>
        <v>41859.925856481481</v>
      </c>
      <c r="K1907">
        <v>1407535994</v>
      </c>
      <c r="L1907" s="7">
        <f>(((I1907/60)/60)/24)+DATE(1970,1,1)</f>
        <v>41889.925856481481</v>
      </c>
      <c r="M1907" t="b">
        <v>0</v>
      </c>
      <c r="N1907">
        <v>4</v>
      </c>
      <c r="O1907" t="b">
        <v>0</v>
      </c>
      <c r="P1907" t="s">
        <v>8294</v>
      </c>
      <c r="Q1907">
        <f>ROUND(E1907/D1907*100,2)</f>
        <v>0.17</v>
      </c>
      <c r="R1907" s="12">
        <f>IFERROR(ROUND(IFERROR(E1907/N1907,""),2),"No pledges")</f>
        <v>10.5</v>
      </c>
      <c r="S1907" t="s">
        <v>8319</v>
      </c>
      <c r="T1907" t="s">
        <v>8348</v>
      </c>
    </row>
    <row r="1908" spans="1:20" ht="45" hidden="1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7">
        <f>(((K1908/60)/60)/24)+DATE(1970,1,1)</f>
        <v>42514.671099537038</v>
      </c>
      <c r="K1908">
        <v>1464105983</v>
      </c>
      <c r="L1908" s="7">
        <f>(((I1908/60)/60)/24)+DATE(1970,1,1)</f>
        <v>42544.671099537038</v>
      </c>
      <c r="M1908" t="b">
        <v>0</v>
      </c>
      <c r="N1908">
        <v>99</v>
      </c>
      <c r="O1908" t="b">
        <v>0</v>
      </c>
      <c r="P1908" t="s">
        <v>8294</v>
      </c>
      <c r="Q1908">
        <f>ROUND(E1908/D1908*100,2)</f>
        <v>42.76</v>
      </c>
      <c r="R1908" s="12">
        <f>IFERROR(ROUND(IFERROR(E1908/N1908,""),2),"No pledges")</f>
        <v>215.96</v>
      </c>
      <c r="S1908" t="s">
        <v>8319</v>
      </c>
      <c r="T1908" t="s">
        <v>8348</v>
      </c>
    </row>
    <row r="1909" spans="1:20" ht="45" hidden="1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7">
        <f>(((K1909/60)/60)/24)+DATE(1970,1,1)</f>
        <v>41767.587094907409</v>
      </c>
      <c r="K1909">
        <v>1399557925</v>
      </c>
      <c r="L1909" s="7">
        <f>(((I1909/60)/60)/24)+DATE(1970,1,1)</f>
        <v>41782.587094907409</v>
      </c>
      <c r="M1909" t="b">
        <v>0</v>
      </c>
      <c r="N1909">
        <v>4</v>
      </c>
      <c r="O1909" t="b">
        <v>0</v>
      </c>
      <c r="P1909" t="s">
        <v>8294</v>
      </c>
      <c r="Q1909">
        <f>ROUND(E1909/D1909*100,2)</f>
        <v>0.28000000000000003</v>
      </c>
      <c r="R1909" s="12">
        <f>IFERROR(ROUND(IFERROR(E1909/N1909,""),2),"No pledges")</f>
        <v>21.25</v>
      </c>
      <c r="S1909" t="s">
        <v>8319</v>
      </c>
      <c r="T1909" t="s">
        <v>8348</v>
      </c>
    </row>
    <row r="1910" spans="1:20" ht="60" hidden="1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7">
        <f>(((K1910/60)/60)/24)+DATE(1970,1,1)</f>
        <v>42703.917824074073</v>
      </c>
      <c r="K1910">
        <v>1480456900</v>
      </c>
      <c r="L1910" s="7">
        <f>(((I1910/60)/60)/24)+DATE(1970,1,1)</f>
        <v>42733.917824074073</v>
      </c>
      <c r="M1910" t="b">
        <v>0</v>
      </c>
      <c r="N1910">
        <v>4</v>
      </c>
      <c r="O1910" t="b">
        <v>0</v>
      </c>
      <c r="P1910" t="s">
        <v>8294</v>
      </c>
      <c r="Q1910">
        <f>ROUND(E1910/D1910*100,2)</f>
        <v>1.73</v>
      </c>
      <c r="R1910" s="12">
        <f>IFERROR(ROUND(IFERROR(E1910/N1910,""),2),"No pledges")</f>
        <v>108.25</v>
      </c>
      <c r="S1910" t="s">
        <v>8319</v>
      </c>
      <c r="T1910" t="s">
        <v>8348</v>
      </c>
    </row>
    <row r="1911" spans="1:20" ht="60" hidden="1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7">
        <f>(((K1911/60)/60)/24)+DATE(1970,1,1)</f>
        <v>41905.429155092592</v>
      </c>
      <c r="K1911">
        <v>1411467479</v>
      </c>
      <c r="L1911" s="7">
        <f>(((I1911/60)/60)/24)+DATE(1970,1,1)</f>
        <v>41935.429155092592</v>
      </c>
      <c r="M1911" t="b">
        <v>0</v>
      </c>
      <c r="N1911">
        <v>38</v>
      </c>
      <c r="O1911" t="b">
        <v>0</v>
      </c>
      <c r="P1911" t="s">
        <v>8294</v>
      </c>
      <c r="Q1911">
        <f>ROUND(E1911/D1911*100,2)</f>
        <v>14.11</v>
      </c>
      <c r="R1911" s="12">
        <f>IFERROR(ROUND(IFERROR(E1911/N1911,""),2),"No pledges")</f>
        <v>129.97</v>
      </c>
      <c r="S1911" t="s">
        <v>8319</v>
      </c>
      <c r="T1911" t="s">
        <v>8348</v>
      </c>
    </row>
    <row r="1912" spans="1:20" ht="45" hidden="1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7">
        <f>(((K1912/60)/60)/24)+DATE(1970,1,1)</f>
        <v>42264.963159722218</v>
      </c>
      <c r="K1912">
        <v>1442531217</v>
      </c>
      <c r="L1912" s="7">
        <f>(((I1912/60)/60)/24)+DATE(1970,1,1)</f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>
        <f>ROUND(E1912/D1912*100,2)</f>
        <v>39.4</v>
      </c>
      <c r="R1912" s="12">
        <f>IFERROR(ROUND(IFERROR(E1912/N1912,""),2),"No pledges")</f>
        <v>117.49</v>
      </c>
      <c r="S1912" t="s">
        <v>8319</v>
      </c>
      <c r="T1912" t="s">
        <v>8348</v>
      </c>
    </row>
    <row r="1913" spans="1:20" ht="60" hidden="1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7">
        <f>(((K1913/60)/60)/24)+DATE(1970,1,1)</f>
        <v>41830.033958333333</v>
      </c>
      <c r="K1913">
        <v>1404953334</v>
      </c>
      <c r="L1913" s="7">
        <f>(((I1913/60)/60)/24)+DATE(1970,1,1)</f>
        <v>41860.033958333333</v>
      </c>
      <c r="M1913" t="b">
        <v>0</v>
      </c>
      <c r="N1913">
        <v>1</v>
      </c>
      <c r="O1913" t="b">
        <v>0</v>
      </c>
      <c r="P1913" t="s">
        <v>8294</v>
      </c>
      <c r="Q1913">
        <f>ROUND(E1913/D1913*100,2)</f>
        <v>0.02</v>
      </c>
      <c r="R1913" s="12">
        <f>IFERROR(ROUND(IFERROR(E1913/N1913,""),2),"No pledges")</f>
        <v>10</v>
      </c>
      <c r="S1913" t="s">
        <v>8319</v>
      </c>
      <c r="T1913" t="s">
        <v>8348</v>
      </c>
    </row>
    <row r="1914" spans="1:20" ht="45" hidden="1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7">
        <f>(((K1914/60)/60)/24)+DATE(1970,1,1)</f>
        <v>42129.226388888885</v>
      </c>
      <c r="K1914">
        <v>1430803560</v>
      </c>
      <c r="L1914" s="7">
        <f>(((I1914/60)/60)/24)+DATE(1970,1,1)</f>
        <v>42159.226388888885</v>
      </c>
      <c r="M1914" t="b">
        <v>0</v>
      </c>
      <c r="N1914">
        <v>42</v>
      </c>
      <c r="O1914" t="b">
        <v>0</v>
      </c>
      <c r="P1914" t="s">
        <v>8294</v>
      </c>
      <c r="Q1914">
        <f>ROUND(E1914/D1914*100,2)</f>
        <v>59.3</v>
      </c>
      <c r="R1914" s="12">
        <f>IFERROR(ROUND(IFERROR(E1914/N1914,""),2),"No pledges")</f>
        <v>70.599999999999994</v>
      </c>
      <c r="S1914" t="s">
        <v>8319</v>
      </c>
      <c r="T1914" t="s">
        <v>8348</v>
      </c>
    </row>
    <row r="1915" spans="1:20" ht="30" hidden="1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7">
        <f>(((K1915/60)/60)/24)+DATE(1970,1,1)</f>
        <v>41890.511319444442</v>
      </c>
      <c r="K1915">
        <v>1410178578</v>
      </c>
      <c r="L1915" s="7">
        <f>(((I1915/60)/60)/24)+DATE(1970,1,1)</f>
        <v>41920.511319444442</v>
      </c>
      <c r="M1915" t="b">
        <v>0</v>
      </c>
      <c r="N1915">
        <v>26</v>
      </c>
      <c r="O1915" t="b">
        <v>0</v>
      </c>
      <c r="P1915" t="s">
        <v>8294</v>
      </c>
      <c r="Q1915">
        <f>ROUND(E1915/D1915*100,2)</f>
        <v>1.33</v>
      </c>
      <c r="R1915" s="12">
        <f>IFERROR(ROUND(IFERROR(E1915/N1915,""),2),"No pledges")</f>
        <v>24.5</v>
      </c>
      <c r="S1915" t="s">
        <v>8319</v>
      </c>
      <c r="T1915" t="s">
        <v>8348</v>
      </c>
    </row>
    <row r="1916" spans="1:20" ht="60" hidden="1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7">
        <f>(((K1916/60)/60)/24)+DATE(1970,1,1)</f>
        <v>41929.174456018518</v>
      </c>
      <c r="K1916">
        <v>1413519073</v>
      </c>
      <c r="L1916" s="7">
        <f>(((I1916/60)/60)/24)+DATE(1970,1,1)</f>
        <v>41944.165972222225</v>
      </c>
      <c r="M1916" t="b">
        <v>0</v>
      </c>
      <c r="N1916">
        <v>2</v>
      </c>
      <c r="O1916" t="b">
        <v>0</v>
      </c>
      <c r="P1916" t="s">
        <v>8294</v>
      </c>
      <c r="Q1916">
        <f>ROUND(E1916/D1916*100,2)</f>
        <v>9.01</v>
      </c>
      <c r="R1916" s="12">
        <f>IFERROR(ROUND(IFERROR(E1916/N1916,""),2),"No pledges")</f>
        <v>30</v>
      </c>
      <c r="S1916" t="s">
        <v>8319</v>
      </c>
      <c r="T1916" t="s">
        <v>8348</v>
      </c>
    </row>
    <row r="1917" spans="1:20" ht="60" hidden="1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7">
        <f>(((K1917/60)/60)/24)+DATE(1970,1,1)</f>
        <v>41864.04886574074</v>
      </c>
      <c r="K1917">
        <v>1407892222</v>
      </c>
      <c r="L1917" s="7">
        <f>(((I1917/60)/60)/24)+DATE(1970,1,1)</f>
        <v>41884.04886574074</v>
      </c>
      <c r="M1917" t="b">
        <v>0</v>
      </c>
      <c r="N1917">
        <v>4</v>
      </c>
      <c r="O1917" t="b">
        <v>0</v>
      </c>
      <c r="P1917" t="s">
        <v>8294</v>
      </c>
      <c r="Q1917">
        <f>ROUND(E1917/D1917*100,2)</f>
        <v>1.6</v>
      </c>
      <c r="R1917" s="12">
        <f>IFERROR(ROUND(IFERROR(E1917/N1917,""),2),"No pledges")</f>
        <v>2</v>
      </c>
      <c r="S1917" t="s">
        <v>8319</v>
      </c>
      <c r="T1917" t="s">
        <v>8348</v>
      </c>
    </row>
    <row r="1918" spans="1:20" ht="30" hidden="1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7">
        <f>(((K1918/60)/60)/24)+DATE(1970,1,1)</f>
        <v>42656.717303240745</v>
      </c>
      <c r="K1918">
        <v>1476378775</v>
      </c>
      <c r="L1918" s="7">
        <f>(((I1918/60)/60)/24)+DATE(1970,1,1)</f>
        <v>42681.758969907409</v>
      </c>
      <c r="M1918" t="b">
        <v>0</v>
      </c>
      <c r="N1918">
        <v>6</v>
      </c>
      <c r="O1918" t="b">
        <v>0</v>
      </c>
      <c r="P1918" t="s">
        <v>8294</v>
      </c>
      <c r="Q1918">
        <f>ROUND(E1918/D1918*100,2)</f>
        <v>0.51</v>
      </c>
      <c r="R1918" s="12">
        <f>IFERROR(ROUND(IFERROR(E1918/N1918,""),2),"No pledges")</f>
        <v>17</v>
      </c>
      <c r="S1918" t="s">
        <v>8319</v>
      </c>
      <c r="T1918" t="s">
        <v>8348</v>
      </c>
    </row>
    <row r="1919" spans="1:20" ht="30" hidden="1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7">
        <f>(((K1919/60)/60)/24)+DATE(1970,1,1)</f>
        <v>42746.270057870366</v>
      </c>
      <c r="K1919">
        <v>1484116133</v>
      </c>
      <c r="L1919" s="7">
        <f>(((I1919/60)/60)/24)+DATE(1970,1,1)</f>
        <v>42776.270057870366</v>
      </c>
      <c r="M1919" t="b">
        <v>0</v>
      </c>
      <c r="N1919">
        <v>70</v>
      </c>
      <c r="O1919" t="b">
        <v>0</v>
      </c>
      <c r="P1919" t="s">
        <v>8294</v>
      </c>
      <c r="Q1919">
        <f>ROUND(E1919/D1919*100,2)</f>
        <v>52.57</v>
      </c>
      <c r="R1919" s="12">
        <f>IFERROR(ROUND(IFERROR(E1919/N1919,""),2),"No pledges")</f>
        <v>2928.93</v>
      </c>
      <c r="S1919" t="s">
        <v>8319</v>
      </c>
      <c r="T1919" t="s">
        <v>8348</v>
      </c>
    </row>
    <row r="1920" spans="1:20" ht="45" hidden="1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7">
        <f>(((K1920/60)/60)/24)+DATE(1970,1,1)</f>
        <v>41828.789942129632</v>
      </c>
      <c r="K1920">
        <v>1404845851</v>
      </c>
      <c r="L1920" s="7">
        <f>(((I1920/60)/60)/24)+DATE(1970,1,1)</f>
        <v>41863.789942129632</v>
      </c>
      <c r="M1920" t="b">
        <v>0</v>
      </c>
      <c r="N1920">
        <v>9</v>
      </c>
      <c r="O1920" t="b">
        <v>0</v>
      </c>
      <c r="P1920" t="s">
        <v>8294</v>
      </c>
      <c r="Q1920">
        <f>ROUND(E1920/D1920*100,2)</f>
        <v>1.04</v>
      </c>
      <c r="R1920" s="12">
        <f>IFERROR(ROUND(IFERROR(E1920/N1920,""),2),"No pledges")</f>
        <v>28.89</v>
      </c>
      <c r="S1920" t="s">
        <v>8319</v>
      </c>
      <c r="T1920" t="s">
        <v>8348</v>
      </c>
    </row>
    <row r="1921" spans="1:20" ht="60" hidden="1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7">
        <f>(((K1921/60)/60)/24)+DATE(1970,1,1)</f>
        <v>42113.875567129624</v>
      </c>
      <c r="K1921">
        <v>1429477249</v>
      </c>
      <c r="L1921" s="7">
        <f>(((I1921/60)/60)/24)+DATE(1970,1,1)</f>
        <v>42143.875567129624</v>
      </c>
      <c r="M1921" t="b">
        <v>0</v>
      </c>
      <c r="N1921">
        <v>8</v>
      </c>
      <c r="O1921" t="b">
        <v>0</v>
      </c>
      <c r="P1921" t="s">
        <v>8294</v>
      </c>
      <c r="Q1921">
        <f>ROUND(E1921/D1921*100,2)</f>
        <v>47.4</v>
      </c>
      <c r="R1921" s="12">
        <f>IFERROR(ROUND(IFERROR(E1921/N1921,""),2),"No pledges")</f>
        <v>29.63</v>
      </c>
      <c r="S1921" t="s">
        <v>8319</v>
      </c>
      <c r="T1921" t="s">
        <v>8348</v>
      </c>
    </row>
    <row r="1922" spans="1:20" ht="45" hidden="1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7">
        <f>(((K1922/60)/60)/24)+DATE(1970,1,1)</f>
        <v>42270.875706018516</v>
      </c>
      <c r="K1922">
        <v>1443042061</v>
      </c>
      <c r="L1922" s="7">
        <f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>
        <f>ROUND(E1922/D1922*100,2)</f>
        <v>43.03</v>
      </c>
      <c r="R1922" s="12">
        <f>IFERROR(ROUND(IFERROR(E1922/N1922,""),2),"No pledges")</f>
        <v>40.98</v>
      </c>
      <c r="S1922" t="s">
        <v>8319</v>
      </c>
      <c r="T1922" t="s">
        <v>8348</v>
      </c>
    </row>
    <row r="1923" spans="1:20" ht="15" customHeight="1">
      <c r="A1923">
        <v>1921</v>
      </c>
      <c r="B1923" s="2" t="s">
        <v>1922</v>
      </c>
      <c r="C1923" s="2" t="s">
        <v>6031</v>
      </c>
      <c r="D1923">
        <v>2000</v>
      </c>
      <c r="E1923">
        <v>2073</v>
      </c>
      <c r="F1923" t="s">
        <v>8219</v>
      </c>
      <c r="G1923" t="s">
        <v>8225</v>
      </c>
      <c r="H1923" t="s">
        <v>8247</v>
      </c>
      <c r="I1923">
        <v>1440630000</v>
      </c>
      <c r="J1923" s="7">
        <f t="shared" ref="J1923:J1982" si="150">(((I1923/60)/60)/24)+DATE(1970,1,1)</f>
        <v>42242.958333333328</v>
      </c>
      <c r="K1923">
        <v>1439122800</v>
      </c>
      <c r="L1923" s="7">
        <f t="shared" ref="L1923:L1982" si="151">(((K1923/60)/60)/24)+DATE(1970,1,1)</f>
        <v>42225.513888888891</v>
      </c>
      <c r="M1923" t="b">
        <v>0</v>
      </c>
      <c r="N1923">
        <v>38</v>
      </c>
      <c r="O1923" t="b">
        <v>1</v>
      </c>
      <c r="P1923" t="s">
        <v>8271</v>
      </c>
      <c r="Q1923">
        <f>ROUND(E1923/D1923*100,2)</f>
        <v>103.65</v>
      </c>
      <c r="R1923" s="12">
        <f>IFERROR(ROUND(IFERROR(E1923/N1923,""),2),"No pledges")</f>
        <v>54.55</v>
      </c>
      <c r="S1923" t="s">
        <v>8317</v>
      </c>
      <c r="T1923" t="s">
        <v>8318</v>
      </c>
    </row>
    <row r="1924" spans="1:20" ht="15" customHeight="1">
      <c r="A1924">
        <v>1922</v>
      </c>
      <c r="B1924" s="2" t="s">
        <v>1923</v>
      </c>
      <c r="C1924" s="2" t="s">
        <v>6032</v>
      </c>
      <c r="D1924">
        <v>2000</v>
      </c>
      <c r="E1924">
        <v>2095</v>
      </c>
      <c r="F1924" t="s">
        <v>8219</v>
      </c>
      <c r="G1924" t="s">
        <v>8225</v>
      </c>
      <c r="H1924" t="s">
        <v>8247</v>
      </c>
      <c r="I1924">
        <v>1422015083</v>
      </c>
      <c r="J1924" s="7">
        <f t="shared" si="150"/>
        <v>42027.507905092592</v>
      </c>
      <c r="K1924">
        <v>1419423083</v>
      </c>
      <c r="L1924" s="7">
        <f t="shared" si="151"/>
        <v>41997.507905092592</v>
      </c>
      <c r="M1924" t="b">
        <v>0</v>
      </c>
      <c r="N1924">
        <v>38</v>
      </c>
      <c r="O1924" t="b">
        <v>1</v>
      </c>
      <c r="P1924" t="s">
        <v>8271</v>
      </c>
      <c r="Q1924">
        <f>ROUND(E1924/D1924*100,2)</f>
        <v>104.75</v>
      </c>
      <c r="R1924" s="12">
        <f>IFERROR(ROUND(IFERROR(E1924/N1924,""),2),"No pledges")</f>
        <v>55.13</v>
      </c>
      <c r="S1924" t="s">
        <v>8317</v>
      </c>
      <c r="T1924" t="s">
        <v>8318</v>
      </c>
    </row>
    <row r="1925" spans="1:20" ht="15" customHeight="1">
      <c r="A1925">
        <v>1923</v>
      </c>
      <c r="B1925" s="2" t="s">
        <v>1924</v>
      </c>
      <c r="C1925" s="2" t="s">
        <v>6033</v>
      </c>
      <c r="D1925">
        <v>2000</v>
      </c>
      <c r="E1925">
        <v>2025</v>
      </c>
      <c r="F1925" t="s">
        <v>8219</v>
      </c>
      <c r="G1925" t="s">
        <v>8225</v>
      </c>
      <c r="H1925" t="s">
        <v>8247</v>
      </c>
      <c r="I1925">
        <v>1406761200</v>
      </c>
      <c r="J1925" s="7">
        <f t="shared" si="150"/>
        <v>41850.958333333336</v>
      </c>
      <c r="K1925">
        <v>1402403907</v>
      </c>
      <c r="L1925" s="7">
        <f t="shared" si="151"/>
        <v>41800.526701388888</v>
      </c>
      <c r="M1925" t="b">
        <v>0</v>
      </c>
      <c r="N1925">
        <v>38</v>
      </c>
      <c r="O1925" t="b">
        <v>1</v>
      </c>
      <c r="P1925" t="s">
        <v>8271</v>
      </c>
      <c r="Q1925">
        <f>ROUND(E1925/D1925*100,2)</f>
        <v>101.25</v>
      </c>
      <c r="R1925" s="12">
        <f>IFERROR(ROUND(IFERROR(E1925/N1925,""),2),"No pledges")</f>
        <v>53.29</v>
      </c>
      <c r="S1925" t="s">
        <v>8317</v>
      </c>
      <c r="T1925" t="s">
        <v>8318</v>
      </c>
    </row>
    <row r="1926" spans="1:20" ht="15" customHeight="1">
      <c r="A1926">
        <v>1924</v>
      </c>
      <c r="B1926" s="2" t="s">
        <v>1925</v>
      </c>
      <c r="C1926" s="2" t="s">
        <v>6034</v>
      </c>
      <c r="D1926">
        <v>2300</v>
      </c>
      <c r="E1926">
        <v>2835</v>
      </c>
      <c r="F1926" t="s">
        <v>8219</v>
      </c>
      <c r="G1926" t="s">
        <v>8224</v>
      </c>
      <c r="H1926" t="s">
        <v>8246</v>
      </c>
      <c r="I1926">
        <v>1306630800</v>
      </c>
      <c r="J1926" s="7">
        <f t="shared" si="150"/>
        <v>40692.041666666664</v>
      </c>
      <c r="K1926">
        <v>1304376478</v>
      </c>
      <c r="L1926" s="7">
        <f t="shared" si="151"/>
        <v>40665.949976851851</v>
      </c>
      <c r="M1926" t="b">
        <v>0</v>
      </c>
      <c r="N1926">
        <v>38</v>
      </c>
      <c r="O1926" t="b">
        <v>1</v>
      </c>
      <c r="P1926" t="s">
        <v>8276</v>
      </c>
      <c r="Q1926">
        <f>ROUND(E1926/D1926*100,2)</f>
        <v>123.26</v>
      </c>
      <c r="R1926" s="12">
        <f>IFERROR(ROUND(IFERROR(E1926/N1926,""),2),"No pledges")</f>
        <v>74.61</v>
      </c>
      <c r="S1926" t="s">
        <v>8325</v>
      </c>
      <c r="T1926" t="s">
        <v>8326</v>
      </c>
    </row>
    <row r="1927" spans="1:20" ht="15" customHeight="1">
      <c r="A1927">
        <v>1925</v>
      </c>
      <c r="B1927" s="2" t="s">
        <v>1926</v>
      </c>
      <c r="C1927" s="2" t="s">
        <v>6035</v>
      </c>
      <c r="D1927">
        <v>2500</v>
      </c>
      <c r="E1927">
        <v>3022</v>
      </c>
      <c r="F1927" t="s">
        <v>8219</v>
      </c>
      <c r="G1927" t="s">
        <v>8224</v>
      </c>
      <c r="H1927" t="s">
        <v>8246</v>
      </c>
      <c r="I1927">
        <v>1429594832</v>
      </c>
      <c r="J1927" s="7">
        <f t="shared" si="150"/>
        <v>42115.236481481479</v>
      </c>
      <c r="K1927">
        <v>1427780432</v>
      </c>
      <c r="L1927" s="7">
        <f t="shared" si="151"/>
        <v>42094.236481481479</v>
      </c>
      <c r="M1927" t="b">
        <v>0</v>
      </c>
      <c r="N1927">
        <v>38</v>
      </c>
      <c r="O1927" t="b">
        <v>1</v>
      </c>
      <c r="P1927" t="s">
        <v>8276</v>
      </c>
      <c r="Q1927">
        <f>ROUND(E1927/D1927*100,2)</f>
        <v>120.88</v>
      </c>
      <c r="R1927" s="12">
        <f>IFERROR(ROUND(IFERROR(E1927/N1927,""),2),"No pledges")</f>
        <v>79.53</v>
      </c>
      <c r="S1927" t="s">
        <v>8325</v>
      </c>
      <c r="T1927" t="s">
        <v>8326</v>
      </c>
    </row>
    <row r="1928" spans="1:20" ht="15" customHeight="1">
      <c r="A1928">
        <v>1926</v>
      </c>
      <c r="B1928" s="2" t="s">
        <v>1927</v>
      </c>
      <c r="C1928" s="2" t="s">
        <v>6036</v>
      </c>
      <c r="D1928">
        <v>2500</v>
      </c>
      <c r="E1928">
        <v>2503</v>
      </c>
      <c r="F1928" t="s">
        <v>8219</v>
      </c>
      <c r="G1928" t="s">
        <v>8224</v>
      </c>
      <c r="H1928" t="s">
        <v>8246</v>
      </c>
      <c r="I1928">
        <v>1465192867</v>
      </c>
      <c r="J1928" s="7">
        <f t="shared" si="150"/>
        <v>42527.250775462962</v>
      </c>
      <c r="K1928">
        <v>1463032867</v>
      </c>
      <c r="L1928" s="7">
        <f t="shared" si="151"/>
        <v>42502.250775462962</v>
      </c>
      <c r="M1928" t="b">
        <v>0</v>
      </c>
      <c r="N1928">
        <v>38</v>
      </c>
      <c r="O1928" t="b">
        <v>1</v>
      </c>
      <c r="P1928" t="s">
        <v>8276</v>
      </c>
      <c r="Q1928">
        <f>ROUND(E1928/D1928*100,2)</f>
        <v>100.12</v>
      </c>
      <c r="R1928" s="12">
        <f>IFERROR(ROUND(IFERROR(E1928/N1928,""),2),"No pledges")</f>
        <v>65.87</v>
      </c>
      <c r="S1928" t="s">
        <v>8325</v>
      </c>
      <c r="T1928" t="s">
        <v>8326</v>
      </c>
    </row>
    <row r="1929" spans="1:20" ht="15" customHeight="1">
      <c r="A1929">
        <v>1927</v>
      </c>
      <c r="B1929" s="2" t="s">
        <v>1928</v>
      </c>
      <c r="C1929" s="2" t="s">
        <v>6037</v>
      </c>
      <c r="D1929">
        <v>2500</v>
      </c>
      <c r="E1929">
        <v>2525</v>
      </c>
      <c r="F1929" t="s">
        <v>8219</v>
      </c>
      <c r="G1929" t="s">
        <v>8224</v>
      </c>
      <c r="H1929" t="s">
        <v>8246</v>
      </c>
      <c r="I1929">
        <v>1466557557</v>
      </c>
      <c r="J1929" s="7">
        <f t="shared" si="150"/>
        <v>42543.045798611114</v>
      </c>
      <c r="K1929">
        <v>1463965557</v>
      </c>
      <c r="L1929" s="7">
        <f t="shared" si="151"/>
        <v>42513.045798611114</v>
      </c>
      <c r="M1929" t="b">
        <v>0</v>
      </c>
      <c r="N1929">
        <v>38</v>
      </c>
      <c r="O1929" t="b">
        <v>1</v>
      </c>
      <c r="P1929" t="s">
        <v>8271</v>
      </c>
      <c r="Q1929">
        <f>ROUND(E1929/D1929*100,2)</f>
        <v>101</v>
      </c>
      <c r="R1929" s="12">
        <f>IFERROR(ROUND(IFERROR(E1929/N1929,""),2),"No pledges")</f>
        <v>66.45</v>
      </c>
      <c r="S1929" t="s">
        <v>8317</v>
      </c>
      <c r="T1929" t="s">
        <v>8318</v>
      </c>
    </row>
    <row r="1930" spans="1:20" ht="15" customHeight="1">
      <c r="A1930">
        <v>1928</v>
      </c>
      <c r="B1930" s="2" t="s">
        <v>1929</v>
      </c>
      <c r="C1930" s="2" t="s">
        <v>6038</v>
      </c>
      <c r="D1930">
        <v>2500</v>
      </c>
      <c r="E1930">
        <v>2689</v>
      </c>
      <c r="F1930" t="s">
        <v>8219</v>
      </c>
      <c r="G1930" t="s">
        <v>8225</v>
      </c>
      <c r="H1930" t="s">
        <v>8247</v>
      </c>
      <c r="I1930">
        <v>1469359728</v>
      </c>
      <c r="J1930" s="7">
        <f t="shared" si="150"/>
        <v>42575.478333333333</v>
      </c>
      <c r="K1930">
        <v>1466767728</v>
      </c>
      <c r="L1930" s="7">
        <f t="shared" si="151"/>
        <v>42545.478333333333</v>
      </c>
      <c r="M1930" t="b">
        <v>0</v>
      </c>
      <c r="N1930">
        <v>38</v>
      </c>
      <c r="O1930" t="b">
        <v>1</v>
      </c>
      <c r="P1930" t="s">
        <v>8271</v>
      </c>
      <c r="Q1930">
        <f>ROUND(E1930/D1930*100,2)</f>
        <v>107.56</v>
      </c>
      <c r="R1930" s="12">
        <f>IFERROR(ROUND(IFERROR(E1930/N1930,""),2),"No pledges")</f>
        <v>70.760000000000005</v>
      </c>
      <c r="S1930" t="s">
        <v>8317</v>
      </c>
      <c r="T1930" t="s">
        <v>8318</v>
      </c>
    </row>
    <row r="1931" spans="1:20" ht="15" customHeight="1">
      <c r="A1931">
        <v>1929</v>
      </c>
      <c r="B1931" s="2" t="s">
        <v>1930</v>
      </c>
      <c r="C1931" s="2" t="s">
        <v>6039</v>
      </c>
      <c r="D1931">
        <v>3000</v>
      </c>
      <c r="E1931">
        <v>3000</v>
      </c>
      <c r="F1931" t="s">
        <v>8219</v>
      </c>
      <c r="G1931" t="s">
        <v>8224</v>
      </c>
      <c r="H1931" t="s">
        <v>8246</v>
      </c>
      <c r="I1931">
        <v>1322751735</v>
      </c>
      <c r="J1931" s="7">
        <f t="shared" si="150"/>
        <v>40878.626562500001</v>
      </c>
      <c r="K1931">
        <v>1317564135</v>
      </c>
      <c r="L1931" s="7">
        <f t="shared" si="151"/>
        <v>40818.58489583333</v>
      </c>
      <c r="M1931" t="b">
        <v>0</v>
      </c>
      <c r="N1931">
        <v>38</v>
      </c>
      <c r="O1931" t="b">
        <v>1</v>
      </c>
      <c r="P1931" t="s">
        <v>8279</v>
      </c>
      <c r="Q1931">
        <f>ROUND(E1931/D1931*100,2)</f>
        <v>100</v>
      </c>
      <c r="R1931" s="12">
        <f>IFERROR(ROUND(IFERROR(E1931/N1931,""),2),"No pledges")</f>
        <v>78.95</v>
      </c>
      <c r="S1931" t="s">
        <v>8325</v>
      </c>
      <c r="T1931" t="s">
        <v>8329</v>
      </c>
    </row>
    <row r="1932" spans="1:20" ht="15" customHeight="1">
      <c r="A1932">
        <v>1930</v>
      </c>
      <c r="B1932" s="2" t="s">
        <v>1931</v>
      </c>
      <c r="C1932" s="2" t="s">
        <v>6040</v>
      </c>
      <c r="D1932">
        <v>3000</v>
      </c>
      <c r="E1932">
        <v>4145</v>
      </c>
      <c r="F1932" t="s">
        <v>8219</v>
      </c>
      <c r="G1932" t="s">
        <v>8224</v>
      </c>
      <c r="H1932" t="s">
        <v>8246</v>
      </c>
      <c r="I1932">
        <v>1481066554</v>
      </c>
      <c r="J1932" s="7">
        <f t="shared" si="150"/>
        <v>42710.974004629628</v>
      </c>
      <c r="K1932">
        <v>1478906554</v>
      </c>
      <c r="L1932" s="7">
        <f t="shared" si="151"/>
        <v>42685.974004629628</v>
      </c>
      <c r="M1932" t="b">
        <v>0</v>
      </c>
      <c r="N1932">
        <v>38</v>
      </c>
      <c r="O1932" t="b">
        <v>1</v>
      </c>
      <c r="P1932" t="s">
        <v>8271</v>
      </c>
      <c r="Q1932">
        <f>ROUND(E1932/D1932*100,2)</f>
        <v>138.16999999999999</v>
      </c>
      <c r="R1932" s="12">
        <f>IFERROR(ROUND(IFERROR(E1932/N1932,""),2),"No pledges")</f>
        <v>109.08</v>
      </c>
      <c r="S1932" t="s">
        <v>8317</v>
      </c>
      <c r="T1932" t="s">
        <v>8318</v>
      </c>
    </row>
    <row r="1933" spans="1:20" ht="15" customHeight="1">
      <c r="A1933">
        <v>1931</v>
      </c>
      <c r="B1933" s="2" t="s">
        <v>1932</v>
      </c>
      <c r="C1933" s="2" t="s">
        <v>6041</v>
      </c>
      <c r="D1933">
        <v>3100</v>
      </c>
      <c r="E1933">
        <v>3258</v>
      </c>
      <c r="F1933" t="s">
        <v>8219</v>
      </c>
      <c r="G1933" t="s">
        <v>8226</v>
      </c>
      <c r="H1933" t="s">
        <v>8248</v>
      </c>
      <c r="I1933">
        <v>1424516400</v>
      </c>
      <c r="J1933" s="7">
        <f t="shared" si="150"/>
        <v>42056.458333333328</v>
      </c>
      <c r="K1933">
        <v>1421812637</v>
      </c>
      <c r="L1933" s="7">
        <f t="shared" si="151"/>
        <v>42025.164780092593</v>
      </c>
      <c r="M1933" t="b">
        <v>0</v>
      </c>
      <c r="N1933">
        <v>38</v>
      </c>
      <c r="O1933" t="b">
        <v>1</v>
      </c>
      <c r="P1933" t="s">
        <v>8305</v>
      </c>
      <c r="Q1933">
        <f>ROUND(E1933/D1933*100,2)</f>
        <v>105.1</v>
      </c>
      <c r="R1933" s="12">
        <f>IFERROR(ROUND(IFERROR(E1933/N1933,""),2),"No pledges")</f>
        <v>85.74</v>
      </c>
      <c r="S1933" t="s">
        <v>8317</v>
      </c>
      <c r="T1933" t="s">
        <v>8359</v>
      </c>
    </row>
    <row r="1934" spans="1:20" ht="15" customHeight="1">
      <c r="A1934">
        <v>1932</v>
      </c>
      <c r="B1934" s="2" t="s">
        <v>1933</v>
      </c>
      <c r="C1934" s="2" t="s">
        <v>6042</v>
      </c>
      <c r="D1934">
        <v>1000</v>
      </c>
      <c r="E1934">
        <v>1532</v>
      </c>
      <c r="F1934" t="s">
        <v>8219</v>
      </c>
      <c r="G1934" t="s">
        <v>8224</v>
      </c>
      <c r="H1934" t="s">
        <v>8246</v>
      </c>
      <c r="I1934">
        <v>1406087940</v>
      </c>
      <c r="J1934" s="7">
        <f t="shared" si="150"/>
        <v>41843.165972222225</v>
      </c>
      <c r="K1934">
        <v>1404141626</v>
      </c>
      <c r="L1934" s="7">
        <f t="shared" si="151"/>
        <v>41820.639189814814</v>
      </c>
      <c r="M1934" t="b">
        <v>0</v>
      </c>
      <c r="N1934">
        <v>37</v>
      </c>
      <c r="O1934" t="b">
        <v>1</v>
      </c>
      <c r="P1934" t="s">
        <v>8271</v>
      </c>
      <c r="Q1934">
        <f>ROUND(E1934/D1934*100,2)</f>
        <v>153.19999999999999</v>
      </c>
      <c r="R1934" s="12">
        <f>IFERROR(ROUND(IFERROR(E1934/N1934,""),2),"No pledges")</f>
        <v>41.41</v>
      </c>
      <c r="S1934" t="s">
        <v>8317</v>
      </c>
      <c r="T1934" t="s">
        <v>8318</v>
      </c>
    </row>
    <row r="1935" spans="1:20" ht="15" customHeight="1">
      <c r="A1935">
        <v>1933</v>
      </c>
      <c r="B1935" s="2" t="s">
        <v>1934</v>
      </c>
      <c r="C1935" s="2" t="s">
        <v>6043</v>
      </c>
      <c r="D1935">
        <v>1500</v>
      </c>
      <c r="E1935">
        <v>1920</v>
      </c>
      <c r="F1935" t="s">
        <v>8219</v>
      </c>
      <c r="G1935" t="s">
        <v>8225</v>
      </c>
      <c r="H1935" t="s">
        <v>8247</v>
      </c>
      <c r="I1935">
        <v>1444149047</v>
      </c>
      <c r="J1935" s="7">
        <f t="shared" si="150"/>
        <v>42283.688043981485</v>
      </c>
      <c r="K1935">
        <v>1441557047</v>
      </c>
      <c r="L1935" s="7">
        <f t="shared" si="151"/>
        <v>42253.688043981485</v>
      </c>
      <c r="M1935" t="b">
        <v>0</v>
      </c>
      <c r="N1935">
        <v>37</v>
      </c>
      <c r="O1935" t="b">
        <v>1</v>
      </c>
      <c r="P1935" t="s">
        <v>8303</v>
      </c>
      <c r="Q1935">
        <f>ROUND(E1935/D1935*100,2)</f>
        <v>128</v>
      </c>
      <c r="R1935" s="12">
        <f>IFERROR(ROUND(IFERROR(E1935/N1935,""),2),"No pledges")</f>
        <v>51.89</v>
      </c>
      <c r="S1935" t="s">
        <v>8317</v>
      </c>
      <c r="T1935" t="s">
        <v>8357</v>
      </c>
    </row>
    <row r="1936" spans="1:20" ht="15" customHeight="1">
      <c r="A1936">
        <v>1934</v>
      </c>
      <c r="B1936" s="2" t="s">
        <v>1935</v>
      </c>
      <c r="C1936" s="2" t="s">
        <v>6044</v>
      </c>
      <c r="D1936">
        <v>1500</v>
      </c>
      <c r="E1936">
        <v>1500.2</v>
      </c>
      <c r="F1936" t="s">
        <v>8219</v>
      </c>
      <c r="G1936" t="s">
        <v>8225</v>
      </c>
      <c r="H1936" t="s">
        <v>8247</v>
      </c>
      <c r="I1936">
        <v>1462037777</v>
      </c>
      <c r="J1936" s="7">
        <f t="shared" si="150"/>
        <v>42490.733530092592</v>
      </c>
      <c r="K1936">
        <v>1459445777</v>
      </c>
      <c r="L1936" s="7">
        <f t="shared" si="151"/>
        <v>42460.733530092592</v>
      </c>
      <c r="M1936" t="b">
        <v>0</v>
      </c>
      <c r="N1936">
        <v>37</v>
      </c>
      <c r="O1936" t="b">
        <v>1</v>
      </c>
      <c r="P1936" t="s">
        <v>8271</v>
      </c>
      <c r="Q1936">
        <f>ROUND(E1936/D1936*100,2)</f>
        <v>100.01</v>
      </c>
      <c r="R1936" s="12">
        <f>IFERROR(ROUND(IFERROR(E1936/N1936,""),2),"No pledges")</f>
        <v>40.549999999999997</v>
      </c>
      <c r="S1936" t="s">
        <v>8317</v>
      </c>
      <c r="T1936" t="s">
        <v>8318</v>
      </c>
    </row>
    <row r="1937" spans="1:20" ht="15" customHeight="1">
      <c r="A1937">
        <v>1935</v>
      </c>
      <c r="B1937" s="2" t="s">
        <v>1936</v>
      </c>
      <c r="C1937" s="2" t="s">
        <v>6045</v>
      </c>
      <c r="D1937">
        <v>1500</v>
      </c>
      <c r="E1937">
        <v>1788.57</v>
      </c>
      <c r="F1937" t="s">
        <v>8219</v>
      </c>
      <c r="G1937" t="s">
        <v>8224</v>
      </c>
      <c r="H1937" t="s">
        <v>8246</v>
      </c>
      <c r="I1937">
        <v>1405614823</v>
      </c>
      <c r="J1937" s="7">
        <f t="shared" si="150"/>
        <v>41837.690081018518</v>
      </c>
      <c r="K1937">
        <v>1403022823</v>
      </c>
      <c r="L1937" s="7">
        <f t="shared" si="151"/>
        <v>41807.690081018518</v>
      </c>
      <c r="M1937" t="b">
        <v>0</v>
      </c>
      <c r="N1937">
        <v>37</v>
      </c>
      <c r="O1937" t="b">
        <v>1</v>
      </c>
      <c r="P1937" t="s">
        <v>8271</v>
      </c>
      <c r="Q1937">
        <f>ROUND(E1937/D1937*100,2)</f>
        <v>119.24</v>
      </c>
      <c r="R1937" s="12">
        <f>IFERROR(ROUND(IFERROR(E1937/N1937,""),2),"No pledges")</f>
        <v>48.34</v>
      </c>
      <c r="S1937" t="s">
        <v>8317</v>
      </c>
      <c r="T1937" t="s">
        <v>8318</v>
      </c>
    </row>
    <row r="1938" spans="1:20" ht="15" customHeight="1">
      <c r="A1938">
        <v>1936</v>
      </c>
      <c r="B1938" s="2" t="s">
        <v>1937</v>
      </c>
      <c r="C1938" s="2" t="s">
        <v>6046</v>
      </c>
      <c r="D1938">
        <v>1570</v>
      </c>
      <c r="E1938">
        <v>1614</v>
      </c>
      <c r="F1938" t="s">
        <v>8219</v>
      </c>
      <c r="G1938" t="s">
        <v>8225</v>
      </c>
      <c r="H1938" t="s">
        <v>8247</v>
      </c>
      <c r="I1938">
        <v>1370019600</v>
      </c>
      <c r="J1938" s="7">
        <f t="shared" si="150"/>
        <v>41425.708333333336</v>
      </c>
      <c r="K1938">
        <v>1366999870</v>
      </c>
      <c r="L1938" s="7">
        <f t="shared" si="151"/>
        <v>41390.757754629631</v>
      </c>
      <c r="M1938" t="b">
        <v>0</v>
      </c>
      <c r="N1938">
        <v>37</v>
      </c>
      <c r="O1938" t="b">
        <v>1</v>
      </c>
      <c r="P1938" t="s">
        <v>8300</v>
      </c>
      <c r="Q1938">
        <f>ROUND(E1938/D1938*100,2)</f>
        <v>102.8</v>
      </c>
      <c r="R1938" s="12">
        <f>IFERROR(ROUND(IFERROR(E1938/N1938,""),2),"No pledges")</f>
        <v>43.62</v>
      </c>
      <c r="S1938" t="s">
        <v>8325</v>
      </c>
      <c r="T1938" t="s">
        <v>8354</v>
      </c>
    </row>
    <row r="1939" spans="1:20" ht="15" customHeight="1">
      <c r="A1939">
        <v>1937</v>
      </c>
      <c r="B1939" s="2" t="s">
        <v>1938</v>
      </c>
      <c r="C1939" s="2" t="s">
        <v>6047</v>
      </c>
      <c r="D1939">
        <v>1650</v>
      </c>
      <c r="E1939">
        <v>1669</v>
      </c>
      <c r="F1939" t="s">
        <v>8219</v>
      </c>
      <c r="G1939" t="s">
        <v>8225</v>
      </c>
      <c r="H1939" t="s">
        <v>8247</v>
      </c>
      <c r="I1939">
        <v>1484740918</v>
      </c>
      <c r="J1939" s="7">
        <f t="shared" si="150"/>
        <v>42753.50136574074</v>
      </c>
      <c r="K1939">
        <v>1483012918</v>
      </c>
      <c r="L1939" s="7">
        <f t="shared" si="151"/>
        <v>42733.50136574074</v>
      </c>
      <c r="M1939" t="b">
        <v>0</v>
      </c>
      <c r="N1939">
        <v>37</v>
      </c>
      <c r="O1939" t="b">
        <v>1</v>
      </c>
      <c r="P1939" t="s">
        <v>8271</v>
      </c>
      <c r="Q1939">
        <f>ROUND(E1939/D1939*100,2)</f>
        <v>101.15</v>
      </c>
      <c r="R1939" s="12">
        <f>IFERROR(ROUND(IFERROR(E1939/N1939,""),2),"No pledges")</f>
        <v>45.11</v>
      </c>
      <c r="S1939" t="s">
        <v>8317</v>
      </c>
      <c r="T1939" t="s">
        <v>8318</v>
      </c>
    </row>
    <row r="1940" spans="1:20" ht="15" customHeight="1">
      <c r="A1940">
        <v>1938</v>
      </c>
      <c r="B1940" s="2" t="s">
        <v>1939</v>
      </c>
      <c r="C1940" s="2" t="s">
        <v>6048</v>
      </c>
      <c r="D1940">
        <v>2000</v>
      </c>
      <c r="E1940">
        <v>2506</v>
      </c>
      <c r="F1940" t="s">
        <v>8219</v>
      </c>
      <c r="G1940" t="s">
        <v>8224</v>
      </c>
      <c r="H1940" t="s">
        <v>8246</v>
      </c>
      <c r="I1940">
        <v>1468270261</v>
      </c>
      <c r="J1940" s="7">
        <f t="shared" si="150"/>
        <v>42562.868761574078</v>
      </c>
      <c r="K1940">
        <v>1463086261</v>
      </c>
      <c r="L1940" s="7">
        <f t="shared" si="151"/>
        <v>42502.868761574078</v>
      </c>
      <c r="M1940" t="b">
        <v>0</v>
      </c>
      <c r="N1940">
        <v>37</v>
      </c>
      <c r="O1940" t="b">
        <v>1</v>
      </c>
      <c r="P1940" t="s">
        <v>8276</v>
      </c>
      <c r="Q1940">
        <f>ROUND(E1940/D1940*100,2)</f>
        <v>125.3</v>
      </c>
      <c r="R1940" s="12">
        <f>IFERROR(ROUND(IFERROR(E1940/N1940,""),2),"No pledges")</f>
        <v>67.73</v>
      </c>
      <c r="S1940" t="s">
        <v>8325</v>
      </c>
      <c r="T1940" t="s">
        <v>8326</v>
      </c>
    </row>
    <row r="1941" spans="1:20" ht="15" customHeight="1">
      <c r="A1941">
        <v>1939</v>
      </c>
      <c r="B1941" s="2" t="s">
        <v>1940</v>
      </c>
      <c r="C1941" s="2" t="s">
        <v>6049</v>
      </c>
      <c r="D1941">
        <v>2500</v>
      </c>
      <c r="E1941">
        <v>2700</v>
      </c>
      <c r="F1941" t="s">
        <v>8219</v>
      </c>
      <c r="G1941" t="s">
        <v>8229</v>
      </c>
      <c r="H1941" t="s">
        <v>8251</v>
      </c>
      <c r="I1941">
        <v>1402845364</v>
      </c>
      <c r="J1941" s="7">
        <f t="shared" si="150"/>
        <v>41805.636157407411</v>
      </c>
      <c r="K1941">
        <v>1400253364</v>
      </c>
      <c r="L1941" s="7">
        <f t="shared" si="151"/>
        <v>41775.636157407411</v>
      </c>
      <c r="M1941" t="b">
        <v>0</v>
      </c>
      <c r="N1941">
        <v>37</v>
      </c>
      <c r="O1941" t="b">
        <v>1</v>
      </c>
      <c r="P1941" t="s">
        <v>8305</v>
      </c>
      <c r="Q1941">
        <f>ROUND(E1941/D1941*100,2)</f>
        <v>108</v>
      </c>
      <c r="R1941" s="12">
        <f>IFERROR(ROUND(IFERROR(E1941/N1941,""),2),"No pledges")</f>
        <v>72.97</v>
      </c>
      <c r="S1941" t="s">
        <v>8317</v>
      </c>
      <c r="T1941" t="s">
        <v>8359</v>
      </c>
    </row>
    <row r="1942" spans="1:20" ht="15" customHeight="1">
      <c r="A1942">
        <v>1940</v>
      </c>
      <c r="B1942" s="2" t="s">
        <v>1941</v>
      </c>
      <c r="C1942" s="2" t="s">
        <v>6050</v>
      </c>
      <c r="D1942">
        <v>2600</v>
      </c>
      <c r="E1942">
        <v>2857</v>
      </c>
      <c r="F1942" t="s">
        <v>8219</v>
      </c>
      <c r="G1942" t="s">
        <v>8224</v>
      </c>
      <c r="H1942" t="s">
        <v>8246</v>
      </c>
      <c r="I1942">
        <v>1412135940</v>
      </c>
      <c r="J1942" s="7">
        <f t="shared" si="150"/>
        <v>41913.165972222225</v>
      </c>
      <c r="K1942">
        <v>1410840126</v>
      </c>
      <c r="L1942" s="7">
        <f t="shared" si="151"/>
        <v>41898.168125000004</v>
      </c>
      <c r="M1942" t="b">
        <v>1</v>
      </c>
      <c r="N1942">
        <v>37</v>
      </c>
      <c r="O1942" t="b">
        <v>1</v>
      </c>
      <c r="P1942" t="s">
        <v>8271</v>
      </c>
      <c r="Q1942">
        <f>ROUND(E1942/D1942*100,2)</f>
        <v>109.88</v>
      </c>
      <c r="R1942" s="12">
        <f>IFERROR(ROUND(IFERROR(E1942/N1942,""),2),"No pledges")</f>
        <v>77.22</v>
      </c>
      <c r="S1942" t="s">
        <v>8317</v>
      </c>
      <c r="T1942" t="s">
        <v>8318</v>
      </c>
    </row>
    <row r="1943" spans="1:20" ht="15" customHeight="1">
      <c r="A1943">
        <v>1941</v>
      </c>
      <c r="B1943" s="2" t="s">
        <v>1942</v>
      </c>
      <c r="C1943" s="2" t="s">
        <v>6051</v>
      </c>
      <c r="D1943">
        <v>3250</v>
      </c>
      <c r="E1943">
        <v>3398.1</v>
      </c>
      <c r="F1943" t="s">
        <v>8219</v>
      </c>
      <c r="G1943" t="s">
        <v>8224</v>
      </c>
      <c r="H1943" t="s">
        <v>8246</v>
      </c>
      <c r="I1943">
        <v>1313276400</v>
      </c>
      <c r="J1943" s="7">
        <f t="shared" si="150"/>
        <v>40768.958333333336</v>
      </c>
      <c r="K1943">
        <v>1310693986</v>
      </c>
      <c r="L1943" s="7">
        <f t="shared" si="151"/>
        <v>40739.069282407407</v>
      </c>
      <c r="M1943" t="b">
        <v>0</v>
      </c>
      <c r="N1943">
        <v>37</v>
      </c>
      <c r="O1943" t="b">
        <v>1</v>
      </c>
      <c r="P1943" t="s">
        <v>8266</v>
      </c>
      <c r="Q1943">
        <f>ROUND(E1943/D1943*100,2)</f>
        <v>104.56</v>
      </c>
      <c r="R1943" s="12">
        <f>IFERROR(ROUND(IFERROR(E1943/N1943,""),2),"No pledges")</f>
        <v>91.84</v>
      </c>
      <c r="S1943" t="s">
        <v>8310</v>
      </c>
      <c r="T1943" t="s">
        <v>8312</v>
      </c>
    </row>
    <row r="1944" spans="1:20" ht="15" customHeight="1">
      <c r="A1944">
        <v>1942</v>
      </c>
      <c r="B1944" s="2" t="s">
        <v>1943</v>
      </c>
      <c r="C1944" s="2" t="s">
        <v>6052</v>
      </c>
      <c r="D1944">
        <v>1000</v>
      </c>
      <c r="E1944">
        <v>1455</v>
      </c>
      <c r="F1944" t="s">
        <v>8219</v>
      </c>
      <c r="G1944" t="s">
        <v>8224</v>
      </c>
      <c r="H1944" t="s">
        <v>8246</v>
      </c>
      <c r="I1944">
        <v>1271994660</v>
      </c>
      <c r="J1944" s="7">
        <f t="shared" si="150"/>
        <v>40291.160416666666</v>
      </c>
      <c r="K1944">
        <v>1264565507</v>
      </c>
      <c r="L1944" s="7">
        <f t="shared" si="151"/>
        <v>40205.174849537041</v>
      </c>
      <c r="M1944" t="b">
        <v>1</v>
      </c>
      <c r="N1944">
        <v>36</v>
      </c>
      <c r="O1944" t="b">
        <v>1</v>
      </c>
      <c r="P1944" t="s">
        <v>8269</v>
      </c>
      <c r="Q1944">
        <f>ROUND(E1944/D1944*100,2)</f>
        <v>145.5</v>
      </c>
      <c r="R1944" s="12">
        <f>IFERROR(ROUND(IFERROR(E1944/N1944,""),2),"No pledges")</f>
        <v>40.42</v>
      </c>
      <c r="S1944" t="s">
        <v>8310</v>
      </c>
      <c r="T1944" t="s">
        <v>8315</v>
      </c>
    </row>
    <row r="1945" spans="1:20" ht="15" customHeight="1">
      <c r="A1945">
        <v>1943</v>
      </c>
      <c r="B1945" s="2" t="s">
        <v>1944</v>
      </c>
      <c r="C1945" s="2" t="s">
        <v>6053</v>
      </c>
      <c r="D1945">
        <v>1000</v>
      </c>
      <c r="E1945">
        <v>1041.29</v>
      </c>
      <c r="F1945" t="s">
        <v>8219</v>
      </c>
      <c r="G1945" t="s">
        <v>8224</v>
      </c>
      <c r="H1945" t="s">
        <v>8246</v>
      </c>
      <c r="I1945">
        <v>1319076000</v>
      </c>
      <c r="J1945" s="7">
        <f t="shared" si="150"/>
        <v>40836.083333333336</v>
      </c>
      <c r="K1945">
        <v>1317788623</v>
      </c>
      <c r="L1945" s="7">
        <f t="shared" si="151"/>
        <v>40821.183136574073</v>
      </c>
      <c r="M1945" t="b">
        <v>1</v>
      </c>
      <c r="N1945">
        <v>36</v>
      </c>
      <c r="O1945" t="b">
        <v>1</v>
      </c>
      <c r="P1945" t="s">
        <v>8269</v>
      </c>
      <c r="Q1945">
        <f>ROUND(E1945/D1945*100,2)</f>
        <v>104.13</v>
      </c>
      <c r="R1945" s="12">
        <f>IFERROR(ROUND(IFERROR(E1945/N1945,""),2),"No pledges")</f>
        <v>28.92</v>
      </c>
      <c r="S1945" t="s">
        <v>8310</v>
      </c>
      <c r="T1945" t="s">
        <v>8315</v>
      </c>
    </row>
    <row r="1946" spans="1:20" ht="15" customHeight="1">
      <c r="A1946">
        <v>1944</v>
      </c>
      <c r="B1946" s="2" t="s">
        <v>1945</v>
      </c>
      <c r="C1946" s="2" t="s">
        <v>6054</v>
      </c>
      <c r="D1946">
        <v>1000</v>
      </c>
      <c r="E1946">
        <v>1031.6400000000001</v>
      </c>
      <c r="F1946" t="s">
        <v>8219</v>
      </c>
      <c r="G1946" t="s">
        <v>8224</v>
      </c>
      <c r="H1946" t="s">
        <v>8246</v>
      </c>
      <c r="I1946">
        <v>1337824055</v>
      </c>
      <c r="J1946" s="7">
        <f t="shared" si="150"/>
        <v>41053.07471064815</v>
      </c>
      <c r="K1946">
        <v>1335232055</v>
      </c>
      <c r="L1946" s="7">
        <f t="shared" si="151"/>
        <v>41023.07471064815</v>
      </c>
      <c r="M1946" t="b">
        <v>0</v>
      </c>
      <c r="N1946">
        <v>36</v>
      </c>
      <c r="O1946" t="b">
        <v>1</v>
      </c>
      <c r="P1946" t="s">
        <v>8279</v>
      </c>
      <c r="Q1946">
        <f>ROUND(E1946/D1946*100,2)</f>
        <v>103.16</v>
      </c>
      <c r="R1946" s="12">
        <f>IFERROR(ROUND(IFERROR(E1946/N1946,""),2),"No pledges")</f>
        <v>28.66</v>
      </c>
      <c r="S1946" t="s">
        <v>8325</v>
      </c>
      <c r="T1946" t="s">
        <v>8329</v>
      </c>
    </row>
    <row r="1947" spans="1:20" ht="15" customHeight="1">
      <c r="A1947">
        <v>1945</v>
      </c>
      <c r="B1947" s="2" t="s">
        <v>1946</v>
      </c>
      <c r="C1947" s="2" t="s">
        <v>6055</v>
      </c>
      <c r="D1947">
        <v>1500</v>
      </c>
      <c r="E1947">
        <v>1510</v>
      </c>
      <c r="F1947" t="s">
        <v>8219</v>
      </c>
      <c r="G1947" t="s">
        <v>8225</v>
      </c>
      <c r="H1947" t="s">
        <v>8247</v>
      </c>
      <c r="I1947">
        <v>1415126022</v>
      </c>
      <c r="J1947" s="7">
        <f t="shared" si="150"/>
        <v>41947.773402777777</v>
      </c>
      <c r="K1947">
        <v>1412530422</v>
      </c>
      <c r="L1947" s="7">
        <f t="shared" si="151"/>
        <v>41917.731736111113</v>
      </c>
      <c r="M1947" t="b">
        <v>0</v>
      </c>
      <c r="N1947">
        <v>36</v>
      </c>
      <c r="O1947" t="b">
        <v>1</v>
      </c>
      <c r="P1947" t="s">
        <v>8265</v>
      </c>
      <c r="Q1947">
        <f>ROUND(E1947/D1947*100,2)</f>
        <v>100.67</v>
      </c>
      <c r="R1947" s="12">
        <f>IFERROR(ROUND(IFERROR(E1947/N1947,""),2),"No pledges")</f>
        <v>41.94</v>
      </c>
      <c r="S1947" t="s">
        <v>8310</v>
      </c>
      <c r="T1947" t="s">
        <v>8311</v>
      </c>
    </row>
    <row r="1948" spans="1:20" ht="15" customHeight="1">
      <c r="A1948">
        <v>1946</v>
      </c>
      <c r="B1948" s="2" t="s">
        <v>1947</v>
      </c>
      <c r="C1948" s="2" t="s">
        <v>6056</v>
      </c>
      <c r="D1948">
        <v>1500</v>
      </c>
      <c r="E1948">
        <v>3385</v>
      </c>
      <c r="F1948" t="s">
        <v>8219</v>
      </c>
      <c r="G1948" t="s">
        <v>8224</v>
      </c>
      <c r="H1948" t="s">
        <v>8246</v>
      </c>
      <c r="I1948">
        <v>1298167001</v>
      </c>
      <c r="J1948" s="7">
        <f t="shared" si="150"/>
        <v>40594.081030092595</v>
      </c>
      <c r="K1948">
        <v>1295575001</v>
      </c>
      <c r="L1948" s="7">
        <f t="shared" si="151"/>
        <v>40564.081030092595</v>
      </c>
      <c r="M1948" t="b">
        <v>0</v>
      </c>
      <c r="N1948">
        <v>36</v>
      </c>
      <c r="O1948" t="b">
        <v>1</v>
      </c>
      <c r="P1948" t="s">
        <v>8279</v>
      </c>
      <c r="Q1948">
        <f>ROUND(E1948/D1948*100,2)</f>
        <v>225.67</v>
      </c>
      <c r="R1948" s="12">
        <f>IFERROR(ROUND(IFERROR(E1948/N1948,""),2),"No pledges")</f>
        <v>94.03</v>
      </c>
      <c r="S1948" t="s">
        <v>8325</v>
      </c>
      <c r="T1948" t="s">
        <v>8329</v>
      </c>
    </row>
    <row r="1949" spans="1:20" ht="15" customHeight="1">
      <c r="A1949">
        <v>1947</v>
      </c>
      <c r="B1949" s="2" t="s">
        <v>1948</v>
      </c>
      <c r="C1949" s="2" t="s">
        <v>6057</v>
      </c>
      <c r="D1949">
        <v>1600</v>
      </c>
      <c r="E1949">
        <v>2015</v>
      </c>
      <c r="F1949" t="s">
        <v>8219</v>
      </c>
      <c r="G1949" t="s">
        <v>8224</v>
      </c>
      <c r="H1949" t="s">
        <v>8246</v>
      </c>
      <c r="I1949">
        <v>1472952982</v>
      </c>
      <c r="J1949" s="7">
        <f t="shared" si="150"/>
        <v>42617.066921296297</v>
      </c>
      <c r="K1949">
        <v>1470792982</v>
      </c>
      <c r="L1949" s="7">
        <f t="shared" si="151"/>
        <v>42592.066921296297</v>
      </c>
      <c r="M1949" t="b">
        <v>0</v>
      </c>
      <c r="N1949">
        <v>36</v>
      </c>
      <c r="O1949" t="b">
        <v>1</v>
      </c>
      <c r="P1949" t="s">
        <v>8271</v>
      </c>
      <c r="Q1949">
        <f>ROUND(E1949/D1949*100,2)</f>
        <v>125.94</v>
      </c>
      <c r="R1949" s="12">
        <f>IFERROR(ROUND(IFERROR(E1949/N1949,""),2),"No pledges")</f>
        <v>55.97</v>
      </c>
      <c r="S1949" t="s">
        <v>8317</v>
      </c>
      <c r="T1949" t="s">
        <v>8318</v>
      </c>
    </row>
    <row r="1950" spans="1:20" ht="15" customHeight="1">
      <c r="A1950">
        <v>1948</v>
      </c>
      <c r="B1950" s="2" t="s">
        <v>1949</v>
      </c>
      <c r="C1950" s="2" t="s">
        <v>6058</v>
      </c>
      <c r="D1950">
        <v>2000</v>
      </c>
      <c r="E1950">
        <v>2060</v>
      </c>
      <c r="F1950" t="s">
        <v>8219</v>
      </c>
      <c r="G1950" t="s">
        <v>8225</v>
      </c>
      <c r="H1950" t="s">
        <v>8247</v>
      </c>
      <c r="I1950">
        <v>1439136000</v>
      </c>
      <c r="J1950" s="7">
        <f t="shared" si="150"/>
        <v>42225.666666666672</v>
      </c>
      <c r="K1950">
        <v>1436972472</v>
      </c>
      <c r="L1950" s="7">
        <f t="shared" si="151"/>
        <v>42200.625833333332</v>
      </c>
      <c r="M1950" t="b">
        <v>0</v>
      </c>
      <c r="N1950">
        <v>36</v>
      </c>
      <c r="O1950" t="b">
        <v>1</v>
      </c>
      <c r="P1950" t="s">
        <v>8271</v>
      </c>
      <c r="Q1950">
        <f>ROUND(E1950/D1950*100,2)</f>
        <v>103</v>
      </c>
      <c r="R1950" s="12">
        <f>IFERROR(ROUND(IFERROR(E1950/N1950,""),2),"No pledges")</f>
        <v>57.22</v>
      </c>
      <c r="S1950" t="s">
        <v>8317</v>
      </c>
      <c r="T1950" t="s">
        <v>8318</v>
      </c>
    </row>
    <row r="1951" spans="1:20" ht="15" customHeight="1">
      <c r="A1951">
        <v>1949</v>
      </c>
      <c r="B1951" s="2" t="s">
        <v>1950</v>
      </c>
      <c r="C1951" s="2" t="s">
        <v>6059</v>
      </c>
      <c r="D1951">
        <v>2400</v>
      </c>
      <c r="E1951">
        <v>2521</v>
      </c>
      <c r="F1951" t="s">
        <v>8219</v>
      </c>
      <c r="G1951" t="s">
        <v>8224</v>
      </c>
      <c r="H1951" t="s">
        <v>8246</v>
      </c>
      <c r="I1951">
        <v>1423942780</v>
      </c>
      <c r="J1951" s="7">
        <f t="shared" si="150"/>
        <v>42049.819212962961</v>
      </c>
      <c r="K1951">
        <v>1418758780</v>
      </c>
      <c r="L1951" s="7">
        <f t="shared" si="151"/>
        <v>41989.819212962961</v>
      </c>
      <c r="M1951" t="b">
        <v>0</v>
      </c>
      <c r="N1951">
        <v>36</v>
      </c>
      <c r="O1951" t="b">
        <v>1</v>
      </c>
      <c r="P1951" t="s">
        <v>8305</v>
      </c>
      <c r="Q1951">
        <f>ROUND(E1951/D1951*100,2)</f>
        <v>105.04</v>
      </c>
      <c r="R1951" s="12">
        <f>IFERROR(ROUND(IFERROR(E1951/N1951,""),2),"No pledges")</f>
        <v>70.03</v>
      </c>
      <c r="S1951" t="s">
        <v>8317</v>
      </c>
      <c r="T1951" t="s">
        <v>8359</v>
      </c>
    </row>
    <row r="1952" spans="1:20" ht="15" customHeight="1">
      <c r="A1952">
        <v>1950</v>
      </c>
      <c r="B1952" s="2" t="s">
        <v>1951</v>
      </c>
      <c r="C1952" s="2" t="s">
        <v>6060</v>
      </c>
      <c r="D1952">
        <v>3000</v>
      </c>
      <c r="E1952">
        <v>3030</v>
      </c>
      <c r="F1952" t="s">
        <v>8219</v>
      </c>
      <c r="G1952" t="s">
        <v>8224</v>
      </c>
      <c r="H1952" t="s">
        <v>8246</v>
      </c>
      <c r="I1952">
        <v>1440003820</v>
      </c>
      <c r="J1952" s="7">
        <f t="shared" si="150"/>
        <v>42235.710879629631</v>
      </c>
      <c r="K1952">
        <v>1437411820</v>
      </c>
      <c r="L1952" s="7">
        <f t="shared" si="151"/>
        <v>42205.710879629631</v>
      </c>
      <c r="M1952" t="b">
        <v>0</v>
      </c>
      <c r="N1952">
        <v>36</v>
      </c>
      <c r="O1952" t="b">
        <v>1</v>
      </c>
      <c r="P1952" t="s">
        <v>8271</v>
      </c>
      <c r="Q1952">
        <f>ROUND(E1952/D1952*100,2)</f>
        <v>101</v>
      </c>
      <c r="R1952" s="12">
        <f>IFERROR(ROUND(IFERROR(E1952/N1952,""),2),"No pledges")</f>
        <v>84.17</v>
      </c>
      <c r="S1952" t="s">
        <v>8317</v>
      </c>
      <c r="T1952" t="s">
        <v>8318</v>
      </c>
    </row>
    <row r="1953" spans="1:20" ht="15" customHeight="1">
      <c r="A1953">
        <v>1951</v>
      </c>
      <c r="B1953" s="2" t="s">
        <v>1952</v>
      </c>
      <c r="C1953" s="2" t="s">
        <v>6061</v>
      </c>
      <c r="D1953">
        <v>3000</v>
      </c>
      <c r="E1953">
        <v>3330</v>
      </c>
      <c r="F1953" t="s">
        <v>8219</v>
      </c>
      <c r="G1953" t="s">
        <v>8224</v>
      </c>
      <c r="H1953" t="s">
        <v>8246</v>
      </c>
      <c r="I1953">
        <v>1460260800</v>
      </c>
      <c r="J1953" s="7">
        <f t="shared" si="150"/>
        <v>42470.166666666672</v>
      </c>
      <c r="K1953">
        <v>1458336672</v>
      </c>
      <c r="L1953" s="7">
        <f t="shared" si="151"/>
        <v>42447.896666666667</v>
      </c>
      <c r="M1953" t="b">
        <v>0</v>
      </c>
      <c r="N1953">
        <v>36</v>
      </c>
      <c r="O1953" t="b">
        <v>1</v>
      </c>
      <c r="P1953" t="s">
        <v>8271</v>
      </c>
      <c r="Q1953">
        <f>ROUND(E1953/D1953*100,2)</f>
        <v>111</v>
      </c>
      <c r="R1953" s="12">
        <f>IFERROR(ROUND(IFERROR(E1953/N1953,""),2),"No pledges")</f>
        <v>92.5</v>
      </c>
      <c r="S1953" t="s">
        <v>8317</v>
      </c>
      <c r="T1953" t="s">
        <v>8318</v>
      </c>
    </row>
    <row r="1954" spans="1:20" ht="15" customHeight="1">
      <c r="A1954">
        <v>1952</v>
      </c>
      <c r="B1954" s="2" t="s">
        <v>1953</v>
      </c>
      <c r="C1954" s="2" t="s">
        <v>6062</v>
      </c>
      <c r="D1954">
        <v>1000</v>
      </c>
      <c r="E1954">
        <v>1000</v>
      </c>
      <c r="F1954" t="s">
        <v>8219</v>
      </c>
      <c r="G1954" t="s">
        <v>8225</v>
      </c>
      <c r="H1954" t="s">
        <v>8247</v>
      </c>
      <c r="I1954">
        <v>1411510135</v>
      </c>
      <c r="J1954" s="7">
        <f t="shared" si="150"/>
        <v>41905.922858796301</v>
      </c>
      <c r="K1954">
        <v>1408918135</v>
      </c>
      <c r="L1954" s="7">
        <f t="shared" si="151"/>
        <v>41875.922858796301</v>
      </c>
      <c r="M1954" t="b">
        <v>0</v>
      </c>
      <c r="N1954">
        <v>35</v>
      </c>
      <c r="O1954" t="b">
        <v>1</v>
      </c>
      <c r="P1954" t="s">
        <v>8271</v>
      </c>
      <c r="Q1954">
        <f>ROUND(E1954/D1954*100,2)</f>
        <v>100</v>
      </c>
      <c r="R1954" s="12">
        <f>IFERROR(ROUND(IFERROR(E1954/N1954,""),2),"No pledges")</f>
        <v>28.57</v>
      </c>
      <c r="S1954" t="s">
        <v>8317</v>
      </c>
      <c r="T1954" t="s">
        <v>8318</v>
      </c>
    </row>
    <row r="1955" spans="1:20" ht="15" customHeight="1">
      <c r="A1955">
        <v>1953</v>
      </c>
      <c r="B1955" s="2" t="s">
        <v>1954</v>
      </c>
      <c r="C1955" s="2" t="s">
        <v>6063</v>
      </c>
      <c r="D1955">
        <v>1000</v>
      </c>
      <c r="E1955">
        <v>1082.5</v>
      </c>
      <c r="F1955" t="s">
        <v>8219</v>
      </c>
      <c r="G1955" t="s">
        <v>8225</v>
      </c>
      <c r="H1955" t="s">
        <v>8247</v>
      </c>
      <c r="I1955">
        <v>1403715546</v>
      </c>
      <c r="J1955" s="7">
        <f t="shared" si="150"/>
        <v>41815.707708333335</v>
      </c>
      <c r="K1955">
        <v>1401123546</v>
      </c>
      <c r="L1955" s="7">
        <f t="shared" si="151"/>
        <v>41785.707708333335</v>
      </c>
      <c r="M1955" t="b">
        <v>0</v>
      </c>
      <c r="N1955">
        <v>35</v>
      </c>
      <c r="O1955" t="b">
        <v>1</v>
      </c>
      <c r="P1955" t="s">
        <v>8271</v>
      </c>
      <c r="Q1955">
        <f>ROUND(E1955/D1955*100,2)</f>
        <v>108.25</v>
      </c>
      <c r="R1955" s="12">
        <f>IFERROR(ROUND(IFERROR(E1955/N1955,""),2),"No pledges")</f>
        <v>30.93</v>
      </c>
      <c r="S1955" t="s">
        <v>8317</v>
      </c>
      <c r="T1955" t="s">
        <v>8318</v>
      </c>
    </row>
    <row r="1956" spans="1:20" ht="15" customHeight="1">
      <c r="A1956">
        <v>1954</v>
      </c>
      <c r="B1956" s="2" t="s">
        <v>1955</v>
      </c>
      <c r="C1956" s="2" t="s">
        <v>6064</v>
      </c>
      <c r="D1956">
        <v>1200</v>
      </c>
      <c r="E1956">
        <v>1773</v>
      </c>
      <c r="F1956" t="s">
        <v>8219</v>
      </c>
      <c r="G1956" t="s">
        <v>8224</v>
      </c>
      <c r="H1956" t="s">
        <v>8246</v>
      </c>
      <c r="I1956">
        <v>1445921940</v>
      </c>
      <c r="J1956" s="7">
        <f t="shared" si="150"/>
        <v>42304.207638888889</v>
      </c>
      <c r="K1956">
        <v>1444699549</v>
      </c>
      <c r="L1956" s="7">
        <f t="shared" si="151"/>
        <v>42290.059594907405</v>
      </c>
      <c r="M1956" t="b">
        <v>0</v>
      </c>
      <c r="N1956">
        <v>35</v>
      </c>
      <c r="O1956" t="b">
        <v>1</v>
      </c>
      <c r="P1956" t="s">
        <v>8279</v>
      </c>
      <c r="Q1956">
        <f>ROUND(E1956/D1956*100,2)</f>
        <v>147.75</v>
      </c>
      <c r="R1956" s="12">
        <f>IFERROR(ROUND(IFERROR(E1956/N1956,""),2),"No pledges")</f>
        <v>50.66</v>
      </c>
      <c r="S1956" t="s">
        <v>8325</v>
      </c>
      <c r="T1956" t="s">
        <v>8329</v>
      </c>
    </row>
    <row r="1957" spans="1:20" ht="15" customHeight="1">
      <c r="A1957">
        <v>1955</v>
      </c>
      <c r="B1957" s="2" t="s">
        <v>1956</v>
      </c>
      <c r="C1957" s="2" t="s">
        <v>6065</v>
      </c>
      <c r="D1957">
        <v>1500</v>
      </c>
      <c r="E1957">
        <v>2222</v>
      </c>
      <c r="F1957" t="s">
        <v>8219</v>
      </c>
      <c r="G1957" t="s">
        <v>8224</v>
      </c>
      <c r="H1957" t="s">
        <v>8246</v>
      </c>
      <c r="I1957">
        <v>1335564000</v>
      </c>
      <c r="J1957" s="7">
        <f t="shared" si="150"/>
        <v>41026.916666666664</v>
      </c>
      <c r="K1957">
        <v>1332182049</v>
      </c>
      <c r="L1957" s="7">
        <f t="shared" si="151"/>
        <v>40987.773715277777</v>
      </c>
      <c r="M1957" t="b">
        <v>0</v>
      </c>
      <c r="N1957">
        <v>35</v>
      </c>
      <c r="O1957" t="b">
        <v>1</v>
      </c>
      <c r="P1957" t="s">
        <v>8276</v>
      </c>
      <c r="Q1957">
        <f>ROUND(E1957/D1957*100,2)</f>
        <v>148.13</v>
      </c>
      <c r="R1957" s="12">
        <f>IFERROR(ROUND(IFERROR(E1957/N1957,""),2),"No pledges")</f>
        <v>63.49</v>
      </c>
      <c r="S1957" t="s">
        <v>8325</v>
      </c>
      <c r="T1957" t="s">
        <v>8326</v>
      </c>
    </row>
    <row r="1958" spans="1:20" ht="15" customHeight="1">
      <c r="A1958">
        <v>1956</v>
      </c>
      <c r="B1958" s="2" t="s">
        <v>1957</v>
      </c>
      <c r="C1958" s="2" t="s">
        <v>6066</v>
      </c>
      <c r="D1958">
        <v>1500</v>
      </c>
      <c r="E1958">
        <v>1668</v>
      </c>
      <c r="F1958" t="s">
        <v>8219</v>
      </c>
      <c r="G1958" t="s">
        <v>8229</v>
      </c>
      <c r="H1958" t="s">
        <v>8251</v>
      </c>
      <c r="I1958">
        <v>1455231540</v>
      </c>
      <c r="J1958" s="7">
        <f t="shared" si="150"/>
        <v>42411.957638888889</v>
      </c>
      <c r="K1958">
        <v>1452614847</v>
      </c>
      <c r="L1958" s="7">
        <f t="shared" si="151"/>
        <v>42381.671840277777</v>
      </c>
      <c r="M1958" t="b">
        <v>0</v>
      </c>
      <c r="N1958">
        <v>35</v>
      </c>
      <c r="O1958" t="b">
        <v>1</v>
      </c>
      <c r="P1958" t="s">
        <v>8271</v>
      </c>
      <c r="Q1958">
        <f>ROUND(E1958/D1958*100,2)</f>
        <v>111.2</v>
      </c>
      <c r="R1958" s="12">
        <f>IFERROR(ROUND(IFERROR(E1958/N1958,""),2),"No pledges")</f>
        <v>47.66</v>
      </c>
      <c r="S1958" t="s">
        <v>8317</v>
      </c>
      <c r="T1958" t="s">
        <v>8318</v>
      </c>
    </row>
    <row r="1959" spans="1:20" ht="15" customHeight="1">
      <c r="A1959">
        <v>1957</v>
      </c>
      <c r="B1959" s="2" t="s">
        <v>1958</v>
      </c>
      <c r="C1959" s="2" t="s">
        <v>6067</v>
      </c>
      <c r="D1959">
        <v>1800</v>
      </c>
      <c r="E1959">
        <v>2086</v>
      </c>
      <c r="F1959" t="s">
        <v>8219</v>
      </c>
      <c r="G1959" t="s">
        <v>8224</v>
      </c>
      <c r="H1959" t="s">
        <v>8246</v>
      </c>
      <c r="I1959">
        <v>1427553484</v>
      </c>
      <c r="J1959" s="7">
        <f t="shared" si="150"/>
        <v>42091.609768518523</v>
      </c>
      <c r="K1959">
        <v>1424533084</v>
      </c>
      <c r="L1959" s="7">
        <f t="shared" si="151"/>
        <v>42056.65143518518</v>
      </c>
      <c r="M1959" t="b">
        <v>0</v>
      </c>
      <c r="N1959">
        <v>35</v>
      </c>
      <c r="O1959" t="b">
        <v>1</v>
      </c>
      <c r="P1959" t="s">
        <v>8271</v>
      </c>
      <c r="Q1959">
        <f>ROUND(E1959/D1959*100,2)</f>
        <v>115.89</v>
      </c>
      <c r="R1959" s="12">
        <f>IFERROR(ROUND(IFERROR(E1959/N1959,""),2),"No pledges")</f>
        <v>59.6</v>
      </c>
      <c r="S1959" t="s">
        <v>8317</v>
      </c>
      <c r="T1959" t="s">
        <v>8318</v>
      </c>
    </row>
    <row r="1960" spans="1:20" ht="15" customHeight="1">
      <c r="A1960">
        <v>1958</v>
      </c>
      <c r="B1960" s="2" t="s">
        <v>1959</v>
      </c>
      <c r="C1960" s="2" t="s">
        <v>6068</v>
      </c>
      <c r="D1960">
        <v>2000</v>
      </c>
      <c r="E1960">
        <v>2147</v>
      </c>
      <c r="F1960" t="s">
        <v>8219</v>
      </c>
      <c r="G1960" t="s">
        <v>8224</v>
      </c>
      <c r="H1960" t="s">
        <v>8246</v>
      </c>
      <c r="I1960">
        <v>1338219793</v>
      </c>
      <c r="J1960" s="7">
        <f t="shared" si="150"/>
        <v>41057.655011574076</v>
      </c>
      <c r="K1960">
        <v>1335541393</v>
      </c>
      <c r="L1960" s="7">
        <f t="shared" si="151"/>
        <v>41026.655011574076</v>
      </c>
      <c r="M1960" t="b">
        <v>0</v>
      </c>
      <c r="N1960">
        <v>35</v>
      </c>
      <c r="O1960" t="b">
        <v>1</v>
      </c>
      <c r="P1960" t="s">
        <v>8300</v>
      </c>
      <c r="Q1960">
        <f>ROUND(E1960/D1960*100,2)</f>
        <v>107.35</v>
      </c>
      <c r="R1960" s="12">
        <f>IFERROR(ROUND(IFERROR(E1960/N1960,""),2),"No pledges")</f>
        <v>61.34</v>
      </c>
      <c r="S1960" t="s">
        <v>8325</v>
      </c>
      <c r="T1960" t="s">
        <v>8354</v>
      </c>
    </row>
    <row r="1961" spans="1:20" ht="15" customHeight="1">
      <c r="A1961">
        <v>1959</v>
      </c>
      <c r="B1961" s="2" t="s">
        <v>1960</v>
      </c>
      <c r="C1961" s="2" t="s">
        <v>6069</v>
      </c>
      <c r="D1961">
        <v>2000</v>
      </c>
      <c r="E1961">
        <v>2001</v>
      </c>
      <c r="F1961" t="s">
        <v>8219</v>
      </c>
      <c r="G1961" t="s">
        <v>8225</v>
      </c>
      <c r="H1961" t="s">
        <v>8247</v>
      </c>
      <c r="I1961">
        <v>1436625000</v>
      </c>
      <c r="J1961" s="7">
        <f t="shared" si="150"/>
        <v>42196.604166666672</v>
      </c>
      <c r="K1961">
        <v>1433934371</v>
      </c>
      <c r="L1961" s="7">
        <f t="shared" si="151"/>
        <v>42165.462627314817</v>
      </c>
      <c r="M1961" t="b">
        <v>1</v>
      </c>
      <c r="N1961">
        <v>35</v>
      </c>
      <c r="O1961" t="b">
        <v>1</v>
      </c>
      <c r="P1961" t="s">
        <v>8271</v>
      </c>
      <c r="Q1961">
        <f>ROUND(E1961/D1961*100,2)</f>
        <v>100.05</v>
      </c>
      <c r="R1961" s="12">
        <f>IFERROR(ROUND(IFERROR(E1961/N1961,""),2),"No pledges")</f>
        <v>57.17</v>
      </c>
      <c r="S1961" t="s">
        <v>8317</v>
      </c>
      <c r="T1961" t="s">
        <v>8318</v>
      </c>
    </row>
    <row r="1962" spans="1:20" ht="15" customHeight="1">
      <c r="A1962">
        <v>1960</v>
      </c>
      <c r="B1962" s="2" t="s">
        <v>1961</v>
      </c>
      <c r="C1962" s="2" t="s">
        <v>6070</v>
      </c>
      <c r="D1962">
        <v>2000</v>
      </c>
      <c r="E1962">
        <v>2110</v>
      </c>
      <c r="F1962" t="s">
        <v>8219</v>
      </c>
      <c r="G1962" t="s">
        <v>8224</v>
      </c>
      <c r="H1962" t="s">
        <v>8246</v>
      </c>
      <c r="I1962">
        <v>1435733940</v>
      </c>
      <c r="J1962" s="7">
        <f t="shared" si="150"/>
        <v>42186.290972222225</v>
      </c>
      <c r="K1962">
        <v>1431046325</v>
      </c>
      <c r="L1962" s="7">
        <f t="shared" si="151"/>
        <v>42132.036168981482</v>
      </c>
      <c r="M1962" t="b">
        <v>0</v>
      </c>
      <c r="N1962">
        <v>35</v>
      </c>
      <c r="O1962" t="b">
        <v>1</v>
      </c>
      <c r="P1962" t="s">
        <v>8271</v>
      </c>
      <c r="Q1962">
        <f>ROUND(E1962/D1962*100,2)</f>
        <v>105.5</v>
      </c>
      <c r="R1962" s="12">
        <f>IFERROR(ROUND(IFERROR(E1962/N1962,""),2),"No pledges")</f>
        <v>60.29</v>
      </c>
      <c r="S1962" t="s">
        <v>8317</v>
      </c>
      <c r="T1962" t="s">
        <v>8318</v>
      </c>
    </row>
    <row r="1963" spans="1:20" ht="15" customHeight="1">
      <c r="A1963">
        <v>1961</v>
      </c>
      <c r="B1963" s="2" t="s">
        <v>1962</v>
      </c>
      <c r="C1963" s="2" t="s">
        <v>6071</v>
      </c>
      <c r="D1963">
        <v>2000</v>
      </c>
      <c r="E1963">
        <v>2545</v>
      </c>
      <c r="F1963" t="s">
        <v>8219</v>
      </c>
      <c r="G1963" t="s">
        <v>8224</v>
      </c>
      <c r="H1963" t="s">
        <v>8246</v>
      </c>
      <c r="I1963">
        <v>1423630740</v>
      </c>
      <c r="J1963" s="7">
        <f t="shared" si="150"/>
        <v>42046.207638888889</v>
      </c>
      <c r="K1963">
        <v>1418673307</v>
      </c>
      <c r="L1963" s="7">
        <f t="shared" si="151"/>
        <v>41988.829942129625</v>
      </c>
      <c r="M1963" t="b">
        <v>0</v>
      </c>
      <c r="N1963">
        <v>35</v>
      </c>
      <c r="O1963" t="b">
        <v>1</v>
      </c>
      <c r="P1963" t="s">
        <v>8271</v>
      </c>
      <c r="Q1963">
        <f>ROUND(E1963/D1963*100,2)</f>
        <v>127.25</v>
      </c>
      <c r="R1963" s="12">
        <f>IFERROR(ROUND(IFERROR(E1963/N1963,""),2),"No pledges")</f>
        <v>72.709999999999994</v>
      </c>
      <c r="S1963" t="s">
        <v>8317</v>
      </c>
      <c r="T1963" t="s">
        <v>8318</v>
      </c>
    </row>
    <row r="1964" spans="1:20" ht="15" customHeight="1">
      <c r="A1964">
        <v>1962</v>
      </c>
      <c r="B1964" s="2" t="s">
        <v>1963</v>
      </c>
      <c r="C1964" s="2" t="s">
        <v>6072</v>
      </c>
      <c r="D1964">
        <v>2500</v>
      </c>
      <c r="E1964">
        <v>2535</v>
      </c>
      <c r="F1964" t="s">
        <v>8219</v>
      </c>
      <c r="G1964" t="s">
        <v>8224</v>
      </c>
      <c r="H1964" t="s">
        <v>8246</v>
      </c>
      <c r="I1964">
        <v>1365728487</v>
      </c>
      <c r="J1964" s="7">
        <f t="shared" si="150"/>
        <v>41376.042673611111</v>
      </c>
      <c r="K1964">
        <v>1363136487</v>
      </c>
      <c r="L1964" s="7">
        <f t="shared" si="151"/>
        <v>41346.042673611111</v>
      </c>
      <c r="M1964" t="b">
        <v>0</v>
      </c>
      <c r="N1964">
        <v>35</v>
      </c>
      <c r="O1964" t="b">
        <v>1</v>
      </c>
      <c r="P1964" t="s">
        <v>8274</v>
      </c>
      <c r="Q1964">
        <f>ROUND(E1964/D1964*100,2)</f>
        <v>101.4</v>
      </c>
      <c r="R1964" s="12">
        <f>IFERROR(ROUND(IFERROR(E1964/N1964,""),2),"No pledges")</f>
        <v>72.430000000000007</v>
      </c>
      <c r="S1964" t="s">
        <v>8322</v>
      </c>
      <c r="T1964" t="s">
        <v>8323</v>
      </c>
    </row>
    <row r="1965" spans="1:20" ht="15" customHeight="1">
      <c r="A1965">
        <v>1963</v>
      </c>
      <c r="B1965" s="2" t="s">
        <v>1964</v>
      </c>
      <c r="C1965" s="2" t="s">
        <v>6073</v>
      </c>
      <c r="D1965">
        <v>2700</v>
      </c>
      <c r="E1965">
        <v>2923</v>
      </c>
      <c r="F1965" t="s">
        <v>8219</v>
      </c>
      <c r="G1965" t="s">
        <v>8224</v>
      </c>
      <c r="H1965" t="s">
        <v>8246</v>
      </c>
      <c r="I1965">
        <v>1444528800</v>
      </c>
      <c r="J1965" s="7">
        <f t="shared" si="150"/>
        <v>42288.083333333328</v>
      </c>
      <c r="K1965">
        <v>1442804633</v>
      </c>
      <c r="L1965" s="7">
        <f t="shared" si="151"/>
        <v>42268.127696759257</v>
      </c>
      <c r="M1965" t="b">
        <v>0</v>
      </c>
      <c r="N1965">
        <v>35</v>
      </c>
      <c r="O1965" t="b">
        <v>1</v>
      </c>
      <c r="P1965" t="s">
        <v>8271</v>
      </c>
      <c r="Q1965">
        <f>ROUND(E1965/D1965*100,2)</f>
        <v>108.26</v>
      </c>
      <c r="R1965" s="12">
        <f>IFERROR(ROUND(IFERROR(E1965/N1965,""),2),"No pledges")</f>
        <v>83.51</v>
      </c>
      <c r="S1965" t="s">
        <v>8317</v>
      </c>
      <c r="T1965" t="s">
        <v>8318</v>
      </c>
    </row>
    <row r="1966" spans="1:20" ht="15" customHeight="1">
      <c r="A1966">
        <v>1964</v>
      </c>
      <c r="B1966" s="2" t="s">
        <v>1965</v>
      </c>
      <c r="C1966" s="2" t="s">
        <v>6074</v>
      </c>
      <c r="D1966">
        <v>2800</v>
      </c>
      <c r="E1966">
        <v>3015.73</v>
      </c>
      <c r="F1966" t="s">
        <v>8219</v>
      </c>
      <c r="G1966" t="s">
        <v>8224</v>
      </c>
      <c r="H1966" t="s">
        <v>8246</v>
      </c>
      <c r="I1966">
        <v>1304920740</v>
      </c>
      <c r="J1966" s="7">
        <f t="shared" si="150"/>
        <v>40672.249305555553</v>
      </c>
      <c r="K1966">
        <v>1301975637</v>
      </c>
      <c r="L1966" s="7">
        <f t="shared" si="151"/>
        <v>40638.162465277775</v>
      </c>
      <c r="M1966" t="b">
        <v>0</v>
      </c>
      <c r="N1966">
        <v>35</v>
      </c>
      <c r="O1966" t="b">
        <v>1</v>
      </c>
      <c r="P1966" t="s">
        <v>8269</v>
      </c>
      <c r="Q1966">
        <f>ROUND(E1966/D1966*100,2)</f>
        <v>107.7</v>
      </c>
      <c r="R1966" s="12">
        <f>IFERROR(ROUND(IFERROR(E1966/N1966,""),2),"No pledges")</f>
        <v>86.16</v>
      </c>
      <c r="S1966" t="s">
        <v>8310</v>
      </c>
      <c r="T1966" t="s">
        <v>8315</v>
      </c>
    </row>
    <row r="1967" spans="1:20" ht="15" customHeight="1">
      <c r="A1967">
        <v>1965</v>
      </c>
      <c r="B1967" s="2" t="s">
        <v>1966</v>
      </c>
      <c r="C1967" s="2" t="s">
        <v>6075</v>
      </c>
      <c r="D1967">
        <v>2827</v>
      </c>
      <c r="E1967">
        <v>2925</v>
      </c>
      <c r="F1967" t="s">
        <v>8219</v>
      </c>
      <c r="G1967" t="s">
        <v>8224</v>
      </c>
      <c r="H1967" t="s">
        <v>8246</v>
      </c>
      <c r="I1967">
        <v>1403546400</v>
      </c>
      <c r="J1967" s="7">
        <f t="shared" si="150"/>
        <v>41813.75</v>
      </c>
      <c r="K1967">
        <v>1401714114</v>
      </c>
      <c r="L1967" s="7">
        <f t="shared" si="151"/>
        <v>41792.542986111112</v>
      </c>
      <c r="M1967" t="b">
        <v>0</v>
      </c>
      <c r="N1967">
        <v>35</v>
      </c>
      <c r="O1967" t="b">
        <v>1</v>
      </c>
      <c r="P1967" t="s">
        <v>8271</v>
      </c>
      <c r="Q1967">
        <f>ROUND(E1967/D1967*100,2)</f>
        <v>103.47</v>
      </c>
      <c r="R1967" s="12">
        <f>IFERROR(ROUND(IFERROR(E1967/N1967,""),2),"No pledges")</f>
        <v>83.57</v>
      </c>
      <c r="S1967" t="s">
        <v>8317</v>
      </c>
      <c r="T1967" t="s">
        <v>8318</v>
      </c>
    </row>
    <row r="1968" spans="1:20" ht="15" customHeight="1">
      <c r="A1968">
        <v>1966</v>
      </c>
      <c r="B1968" s="2" t="s">
        <v>1967</v>
      </c>
      <c r="C1968" s="2" t="s">
        <v>6076</v>
      </c>
      <c r="D1968">
        <v>3000</v>
      </c>
      <c r="E1968">
        <v>3100</v>
      </c>
      <c r="F1968" t="s">
        <v>8219</v>
      </c>
      <c r="G1968" t="s">
        <v>8224</v>
      </c>
      <c r="H1968" t="s">
        <v>8246</v>
      </c>
      <c r="I1968">
        <v>1326436488</v>
      </c>
      <c r="J1968" s="7">
        <f t="shared" si="150"/>
        <v>40921.27416666667</v>
      </c>
      <c r="K1968">
        <v>1321252488</v>
      </c>
      <c r="L1968" s="7">
        <f t="shared" si="151"/>
        <v>40861.27416666667</v>
      </c>
      <c r="M1968" t="b">
        <v>0</v>
      </c>
      <c r="N1968">
        <v>35</v>
      </c>
      <c r="O1968" t="b">
        <v>1</v>
      </c>
      <c r="P1968" t="s">
        <v>8266</v>
      </c>
      <c r="Q1968">
        <f>ROUND(E1968/D1968*100,2)</f>
        <v>103.33</v>
      </c>
      <c r="R1968" s="12">
        <f>IFERROR(ROUND(IFERROR(E1968/N1968,""),2),"No pledges")</f>
        <v>88.57</v>
      </c>
      <c r="S1968" t="s">
        <v>8310</v>
      </c>
      <c r="T1968" t="s">
        <v>8312</v>
      </c>
    </row>
    <row r="1969" spans="1:20" ht="15" customHeight="1">
      <c r="A1969">
        <v>1967</v>
      </c>
      <c r="B1969" s="2" t="s">
        <v>1968</v>
      </c>
      <c r="C1969" s="2" t="s">
        <v>6077</v>
      </c>
      <c r="D1969">
        <v>3000</v>
      </c>
      <c r="E1969">
        <v>3506</v>
      </c>
      <c r="F1969" t="s">
        <v>8219</v>
      </c>
      <c r="G1969" t="s">
        <v>8224</v>
      </c>
      <c r="H1969" t="s">
        <v>8246</v>
      </c>
      <c r="I1969">
        <v>1418581088</v>
      </c>
      <c r="J1969" s="7">
        <f t="shared" si="150"/>
        <v>41987.762592592597</v>
      </c>
      <c r="K1969">
        <v>1415125088</v>
      </c>
      <c r="L1969" s="7">
        <f t="shared" si="151"/>
        <v>41947.762592592589</v>
      </c>
      <c r="M1969" t="b">
        <v>0</v>
      </c>
      <c r="N1969">
        <v>35</v>
      </c>
      <c r="O1969" t="b">
        <v>1</v>
      </c>
      <c r="P1969" t="s">
        <v>8271</v>
      </c>
      <c r="Q1969">
        <f>ROUND(E1969/D1969*100,2)</f>
        <v>116.87</v>
      </c>
      <c r="R1969" s="12">
        <f>IFERROR(ROUND(IFERROR(E1969/N1969,""),2),"No pledges")</f>
        <v>100.17</v>
      </c>
      <c r="S1969" t="s">
        <v>8317</v>
      </c>
      <c r="T1969" t="s">
        <v>8318</v>
      </c>
    </row>
    <row r="1970" spans="1:20" ht="15" customHeight="1">
      <c r="A1970">
        <v>1968</v>
      </c>
      <c r="B1970" s="2" t="s">
        <v>1969</v>
      </c>
      <c r="C1970" s="2" t="s">
        <v>6078</v>
      </c>
      <c r="D1970">
        <v>3500</v>
      </c>
      <c r="E1970">
        <v>3500</v>
      </c>
      <c r="F1970" t="s">
        <v>8219</v>
      </c>
      <c r="G1970" t="s">
        <v>8224</v>
      </c>
      <c r="H1970" t="s">
        <v>8246</v>
      </c>
      <c r="I1970">
        <v>1359052710</v>
      </c>
      <c r="J1970" s="7">
        <f t="shared" si="150"/>
        <v>41298.776736111111</v>
      </c>
      <c r="K1970">
        <v>1356979110</v>
      </c>
      <c r="L1970" s="7">
        <f t="shared" si="151"/>
        <v>41274.776736111111</v>
      </c>
      <c r="M1970" t="b">
        <v>0</v>
      </c>
      <c r="N1970">
        <v>35</v>
      </c>
      <c r="O1970" t="b">
        <v>1</v>
      </c>
      <c r="P1970" t="s">
        <v>8266</v>
      </c>
      <c r="Q1970">
        <f>ROUND(E1970/D1970*100,2)</f>
        <v>100</v>
      </c>
      <c r="R1970" s="12">
        <f>IFERROR(ROUND(IFERROR(E1970/N1970,""),2),"No pledges")</f>
        <v>100</v>
      </c>
      <c r="S1970" t="s">
        <v>8310</v>
      </c>
      <c r="T1970" t="s">
        <v>8312</v>
      </c>
    </row>
    <row r="1971" spans="1:20" ht="15" customHeight="1">
      <c r="A1971">
        <v>1969</v>
      </c>
      <c r="B1971" s="2" t="s">
        <v>1970</v>
      </c>
      <c r="C1971" s="2" t="s">
        <v>6079</v>
      </c>
      <c r="D1971">
        <v>3800</v>
      </c>
      <c r="E1971">
        <v>4000.22</v>
      </c>
      <c r="F1971" t="s">
        <v>8219</v>
      </c>
      <c r="G1971" t="s">
        <v>8224</v>
      </c>
      <c r="H1971" t="s">
        <v>8246</v>
      </c>
      <c r="I1971">
        <v>1445818397</v>
      </c>
      <c r="J1971" s="7">
        <f t="shared" si="150"/>
        <v>42303.009224537032</v>
      </c>
      <c r="K1971">
        <v>1442794397</v>
      </c>
      <c r="L1971" s="7">
        <f t="shared" si="151"/>
        <v>42268.009224537032</v>
      </c>
      <c r="M1971" t="b">
        <v>0</v>
      </c>
      <c r="N1971">
        <v>35</v>
      </c>
      <c r="O1971" t="b">
        <v>1</v>
      </c>
      <c r="P1971" t="s">
        <v>8271</v>
      </c>
      <c r="Q1971">
        <f>ROUND(E1971/D1971*100,2)</f>
        <v>105.27</v>
      </c>
      <c r="R1971" s="12">
        <f>IFERROR(ROUND(IFERROR(E1971/N1971,""),2),"No pledges")</f>
        <v>114.29</v>
      </c>
      <c r="S1971" t="s">
        <v>8317</v>
      </c>
      <c r="T1971" t="s">
        <v>8318</v>
      </c>
    </row>
    <row r="1972" spans="1:20" ht="15" customHeight="1">
      <c r="A1972">
        <v>1970</v>
      </c>
      <c r="B1972" s="2" t="s">
        <v>1971</v>
      </c>
      <c r="C1972" s="2" t="s">
        <v>6080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7">
        <f t="shared" si="150"/>
        <v>40891.207638888889</v>
      </c>
      <c r="K1972">
        <v>1321200332</v>
      </c>
      <c r="L1972" s="7">
        <f t="shared" si="151"/>
        <v>40860.67050925926</v>
      </c>
      <c r="M1972" t="b">
        <v>0</v>
      </c>
      <c r="N1972">
        <v>35</v>
      </c>
      <c r="O1972" t="b">
        <v>1</v>
      </c>
      <c r="P1972" t="s">
        <v>8279</v>
      </c>
      <c r="Q1972">
        <f>ROUND(E1972/D1972*100,2)</f>
        <v>100.7</v>
      </c>
      <c r="R1972" s="12">
        <f>IFERROR(ROUND(IFERROR(E1972/N1972,""),2),"No pledges")</f>
        <v>115.09</v>
      </c>
      <c r="S1972" t="s">
        <v>8325</v>
      </c>
      <c r="T1972" t="s">
        <v>8329</v>
      </c>
    </row>
    <row r="1973" spans="1:20" ht="15" customHeight="1">
      <c r="A1973">
        <v>1971</v>
      </c>
      <c r="B1973" s="2" t="s">
        <v>1972</v>
      </c>
      <c r="C1973" s="2" t="s">
        <v>6081</v>
      </c>
      <c r="D1973">
        <v>1000</v>
      </c>
      <c r="E1973">
        <v>2035.05</v>
      </c>
      <c r="F1973" t="s">
        <v>8219</v>
      </c>
      <c r="G1973" t="s">
        <v>8224</v>
      </c>
      <c r="H1973" t="s">
        <v>8246</v>
      </c>
      <c r="I1973">
        <v>1341633540</v>
      </c>
      <c r="J1973" s="7">
        <f t="shared" si="150"/>
        <v>41097.165972222225</v>
      </c>
      <c r="K1973">
        <v>1338336588</v>
      </c>
      <c r="L1973" s="7">
        <f t="shared" si="151"/>
        <v>41059.006805555553</v>
      </c>
      <c r="M1973" t="b">
        <v>0</v>
      </c>
      <c r="N1973">
        <v>34</v>
      </c>
      <c r="O1973" t="b">
        <v>1</v>
      </c>
      <c r="P1973" t="s">
        <v>8276</v>
      </c>
      <c r="Q1973">
        <f>ROUND(E1973/D1973*100,2)</f>
        <v>203.51</v>
      </c>
      <c r="R1973" s="12">
        <f>IFERROR(ROUND(IFERROR(E1973/N1973,""),2),"No pledges")</f>
        <v>59.85</v>
      </c>
      <c r="S1973" t="s">
        <v>8325</v>
      </c>
      <c r="T1973" t="s">
        <v>8326</v>
      </c>
    </row>
    <row r="1974" spans="1:20" ht="15" customHeight="1">
      <c r="A1974">
        <v>1972</v>
      </c>
      <c r="B1974" s="2" t="s">
        <v>1973</v>
      </c>
      <c r="C1974" s="2" t="s">
        <v>6082</v>
      </c>
      <c r="D1974">
        <v>1000</v>
      </c>
      <c r="E1974">
        <v>1374.16</v>
      </c>
      <c r="F1974" t="s">
        <v>8219</v>
      </c>
      <c r="G1974" t="s">
        <v>8224</v>
      </c>
      <c r="H1974" t="s">
        <v>8246</v>
      </c>
      <c r="I1974">
        <v>1318802580</v>
      </c>
      <c r="J1974" s="7">
        <f t="shared" si="150"/>
        <v>40832.918749999997</v>
      </c>
      <c r="K1974">
        <v>1316194540</v>
      </c>
      <c r="L1974" s="7">
        <f t="shared" si="151"/>
        <v>40802.733101851853</v>
      </c>
      <c r="M1974" t="b">
        <v>0</v>
      </c>
      <c r="N1974">
        <v>34</v>
      </c>
      <c r="O1974" t="b">
        <v>1</v>
      </c>
      <c r="P1974" t="s">
        <v>8292</v>
      </c>
      <c r="Q1974">
        <f>ROUND(E1974/D1974*100,2)</f>
        <v>137.41999999999999</v>
      </c>
      <c r="R1974" s="12">
        <f>IFERROR(ROUND(IFERROR(E1974/N1974,""),2),"No pledges")</f>
        <v>40.42</v>
      </c>
      <c r="S1974" t="s">
        <v>8325</v>
      </c>
      <c r="T1974" t="s">
        <v>8346</v>
      </c>
    </row>
    <row r="1975" spans="1:20" ht="15" customHeight="1">
      <c r="A1975">
        <v>1973</v>
      </c>
      <c r="B1975" s="2" t="s">
        <v>1974</v>
      </c>
      <c r="C1975" s="2" t="s">
        <v>6083</v>
      </c>
      <c r="D1975">
        <v>1000</v>
      </c>
      <c r="E1975">
        <v>1280</v>
      </c>
      <c r="F1975" t="s">
        <v>8219</v>
      </c>
      <c r="G1975" t="s">
        <v>8224</v>
      </c>
      <c r="H1975" t="s">
        <v>8246</v>
      </c>
      <c r="I1975">
        <v>1413176340</v>
      </c>
      <c r="J1975" s="7">
        <f t="shared" si="150"/>
        <v>41925.207638888889</v>
      </c>
      <c r="K1975">
        <v>1412091423</v>
      </c>
      <c r="L1975" s="7">
        <f t="shared" si="151"/>
        <v>41912.650729166664</v>
      </c>
      <c r="M1975" t="b">
        <v>0</v>
      </c>
      <c r="N1975">
        <v>34</v>
      </c>
      <c r="O1975" t="b">
        <v>1</v>
      </c>
      <c r="P1975" t="s">
        <v>8305</v>
      </c>
      <c r="Q1975">
        <f>ROUND(E1975/D1975*100,2)</f>
        <v>128</v>
      </c>
      <c r="R1975" s="12">
        <f>IFERROR(ROUND(IFERROR(E1975/N1975,""),2),"No pledges")</f>
        <v>37.65</v>
      </c>
      <c r="S1975" t="s">
        <v>8317</v>
      </c>
      <c r="T1975" t="s">
        <v>8359</v>
      </c>
    </row>
    <row r="1976" spans="1:20" ht="15" customHeight="1">
      <c r="A1976">
        <v>1974</v>
      </c>
      <c r="B1976" s="2" t="s">
        <v>1975</v>
      </c>
      <c r="C1976" s="2" t="s">
        <v>6084</v>
      </c>
      <c r="D1976">
        <v>1100</v>
      </c>
      <c r="E1976">
        <v>1319</v>
      </c>
      <c r="F1976" t="s">
        <v>8219</v>
      </c>
      <c r="G1976" t="s">
        <v>8224</v>
      </c>
      <c r="H1976" t="s">
        <v>8246</v>
      </c>
      <c r="I1976">
        <v>1334784160</v>
      </c>
      <c r="J1976" s="7">
        <f t="shared" si="150"/>
        <v>41017.890740740739</v>
      </c>
      <c r="K1976">
        <v>1332192160</v>
      </c>
      <c r="L1976" s="7">
        <f t="shared" si="151"/>
        <v>40987.890740740739</v>
      </c>
      <c r="M1976" t="b">
        <v>0</v>
      </c>
      <c r="N1976">
        <v>34</v>
      </c>
      <c r="O1976" t="b">
        <v>1</v>
      </c>
      <c r="P1976" t="s">
        <v>8292</v>
      </c>
      <c r="Q1976">
        <f>ROUND(E1976/D1976*100,2)</f>
        <v>119.91</v>
      </c>
      <c r="R1976" s="12">
        <f>IFERROR(ROUND(IFERROR(E1976/N1976,""),2),"No pledges")</f>
        <v>38.79</v>
      </c>
      <c r="S1976" t="s">
        <v>8325</v>
      </c>
      <c r="T1976" t="s">
        <v>8346</v>
      </c>
    </row>
    <row r="1977" spans="1:20" ht="15" customHeight="1">
      <c r="A1977">
        <v>1975</v>
      </c>
      <c r="B1977" s="2" t="s">
        <v>1976</v>
      </c>
      <c r="C1977" s="2" t="s">
        <v>6085</v>
      </c>
      <c r="D1977">
        <v>1100</v>
      </c>
      <c r="E1977">
        <v>1130</v>
      </c>
      <c r="F1977" t="s">
        <v>8219</v>
      </c>
      <c r="G1977" t="s">
        <v>8224</v>
      </c>
      <c r="H1977" t="s">
        <v>8246</v>
      </c>
      <c r="I1977">
        <v>1334556624</v>
      </c>
      <c r="J1977" s="7">
        <f t="shared" si="150"/>
        <v>41015.257222222222</v>
      </c>
      <c r="K1977">
        <v>1333001424</v>
      </c>
      <c r="L1977" s="7">
        <f t="shared" si="151"/>
        <v>40997.257222222222</v>
      </c>
      <c r="M1977" t="b">
        <v>0</v>
      </c>
      <c r="N1977">
        <v>34</v>
      </c>
      <c r="O1977" t="b">
        <v>1</v>
      </c>
      <c r="P1977" t="s">
        <v>8280</v>
      </c>
      <c r="Q1977">
        <f>ROUND(E1977/D1977*100,2)</f>
        <v>102.73</v>
      </c>
      <c r="R1977" s="12">
        <f>IFERROR(ROUND(IFERROR(E1977/N1977,""),2),"No pledges")</f>
        <v>33.24</v>
      </c>
      <c r="S1977" t="s">
        <v>8325</v>
      </c>
      <c r="T1977" t="s">
        <v>8330</v>
      </c>
    </row>
    <row r="1978" spans="1:20" ht="15" customHeight="1">
      <c r="A1978">
        <v>1976</v>
      </c>
      <c r="B1978" s="2" t="s">
        <v>1977</v>
      </c>
      <c r="C1978" s="2" t="s">
        <v>6086</v>
      </c>
      <c r="D1978">
        <v>1200</v>
      </c>
      <c r="E1978">
        <v>1503</v>
      </c>
      <c r="F1978" t="s">
        <v>8219</v>
      </c>
      <c r="G1978" t="s">
        <v>8224</v>
      </c>
      <c r="H1978" t="s">
        <v>8246</v>
      </c>
      <c r="I1978">
        <v>1359240856</v>
      </c>
      <c r="J1978" s="7">
        <f t="shared" si="150"/>
        <v>41300.954351851848</v>
      </c>
      <c r="K1978">
        <v>1356648856</v>
      </c>
      <c r="L1978" s="7">
        <f t="shared" si="151"/>
        <v>41270.954351851848</v>
      </c>
      <c r="M1978" t="b">
        <v>0</v>
      </c>
      <c r="N1978">
        <v>34</v>
      </c>
      <c r="O1978" t="b">
        <v>1</v>
      </c>
      <c r="P1978" t="s">
        <v>8276</v>
      </c>
      <c r="Q1978">
        <f>ROUND(E1978/D1978*100,2)</f>
        <v>125.25</v>
      </c>
      <c r="R1978" s="12">
        <f>IFERROR(ROUND(IFERROR(E1978/N1978,""),2),"No pledges")</f>
        <v>44.21</v>
      </c>
      <c r="S1978" t="s">
        <v>8325</v>
      </c>
      <c r="T1978" t="s">
        <v>8326</v>
      </c>
    </row>
    <row r="1979" spans="1:20" ht="15" customHeight="1">
      <c r="A1979">
        <v>1977</v>
      </c>
      <c r="B1979" s="2" t="s">
        <v>1978</v>
      </c>
      <c r="C1979" s="2" t="s">
        <v>6087</v>
      </c>
      <c r="D1979">
        <v>1395</v>
      </c>
      <c r="E1979">
        <v>1395</v>
      </c>
      <c r="F1979" t="s">
        <v>8219</v>
      </c>
      <c r="G1979" t="s">
        <v>8225</v>
      </c>
      <c r="H1979" t="s">
        <v>8247</v>
      </c>
      <c r="I1979">
        <v>1442311560</v>
      </c>
      <c r="J1979" s="7">
        <f t="shared" si="150"/>
        <v>42262.420833333337</v>
      </c>
      <c r="K1979">
        <v>1439924246</v>
      </c>
      <c r="L1979" s="7">
        <f t="shared" si="151"/>
        <v>42234.789884259255</v>
      </c>
      <c r="M1979" t="b">
        <v>0</v>
      </c>
      <c r="N1979">
        <v>34</v>
      </c>
      <c r="O1979" t="b">
        <v>1</v>
      </c>
      <c r="P1979" t="s">
        <v>8271</v>
      </c>
      <c r="Q1979">
        <f>ROUND(E1979/D1979*100,2)</f>
        <v>100</v>
      </c>
      <c r="R1979" s="12">
        <f>IFERROR(ROUND(IFERROR(E1979/N1979,""),2),"No pledges")</f>
        <v>41.03</v>
      </c>
      <c r="S1979" t="s">
        <v>8317</v>
      </c>
      <c r="T1979" t="s">
        <v>8318</v>
      </c>
    </row>
    <row r="1980" spans="1:20" ht="15" customHeight="1">
      <c r="A1980">
        <v>1978</v>
      </c>
      <c r="B1980" s="2" t="s">
        <v>1979</v>
      </c>
      <c r="C1980" s="2" t="s">
        <v>6088</v>
      </c>
      <c r="D1980">
        <v>1500</v>
      </c>
      <c r="E1980">
        <v>1720</v>
      </c>
      <c r="F1980" t="s">
        <v>8219</v>
      </c>
      <c r="G1980" t="s">
        <v>8224</v>
      </c>
      <c r="H1980" t="s">
        <v>8246</v>
      </c>
      <c r="I1980">
        <v>1280631600</v>
      </c>
      <c r="J1980" s="7">
        <f t="shared" si="150"/>
        <v>40391.125</v>
      </c>
      <c r="K1980">
        <v>1274889241</v>
      </c>
      <c r="L1980" s="7">
        <f t="shared" si="151"/>
        <v>40324.662511574075</v>
      </c>
      <c r="M1980" t="b">
        <v>0</v>
      </c>
      <c r="N1980">
        <v>34</v>
      </c>
      <c r="O1980" t="b">
        <v>1</v>
      </c>
      <c r="P1980" t="s">
        <v>8266</v>
      </c>
      <c r="Q1980">
        <f>ROUND(E1980/D1980*100,2)</f>
        <v>114.67</v>
      </c>
      <c r="R1980" s="12">
        <f>IFERROR(ROUND(IFERROR(E1980/N1980,""),2),"No pledges")</f>
        <v>50.59</v>
      </c>
      <c r="S1980" t="s">
        <v>8310</v>
      </c>
      <c r="T1980" t="s">
        <v>8312</v>
      </c>
    </row>
    <row r="1981" spans="1:20" ht="15" customHeight="1">
      <c r="A1981">
        <v>1979</v>
      </c>
      <c r="B1981" s="2" t="s">
        <v>1980</v>
      </c>
      <c r="C1981" s="2" t="s">
        <v>6089</v>
      </c>
      <c r="D1981">
        <v>1500</v>
      </c>
      <c r="E1981">
        <v>2102</v>
      </c>
      <c r="F1981" t="s">
        <v>8219</v>
      </c>
      <c r="G1981" t="s">
        <v>8224</v>
      </c>
      <c r="H1981" t="s">
        <v>8246</v>
      </c>
      <c r="I1981">
        <v>1427860740</v>
      </c>
      <c r="J1981" s="7">
        <f t="shared" si="150"/>
        <v>42095.165972222225</v>
      </c>
      <c r="K1981">
        <v>1424727712</v>
      </c>
      <c r="L1981" s="7">
        <f t="shared" si="151"/>
        <v>42058.904074074075</v>
      </c>
      <c r="M1981" t="b">
        <v>0</v>
      </c>
      <c r="N1981">
        <v>34</v>
      </c>
      <c r="O1981" t="b">
        <v>1</v>
      </c>
      <c r="P1981" t="s">
        <v>8271</v>
      </c>
      <c r="Q1981">
        <f>ROUND(E1981/D1981*100,2)</f>
        <v>140.13</v>
      </c>
      <c r="R1981" s="12">
        <f>IFERROR(ROUND(IFERROR(E1981/N1981,""),2),"No pledges")</f>
        <v>61.82</v>
      </c>
      <c r="S1981" t="s">
        <v>8317</v>
      </c>
      <c r="T1981" t="s">
        <v>8318</v>
      </c>
    </row>
    <row r="1982" spans="1:20" ht="15" customHeight="1">
      <c r="A1982">
        <v>1980</v>
      </c>
      <c r="B1982" s="2" t="s">
        <v>1981</v>
      </c>
      <c r="C1982" s="2" t="s">
        <v>6090</v>
      </c>
      <c r="D1982">
        <v>2000</v>
      </c>
      <c r="E1982">
        <v>2175</v>
      </c>
      <c r="F1982" t="s">
        <v>8219</v>
      </c>
      <c r="G1982" t="s">
        <v>8224</v>
      </c>
      <c r="H1982" t="s">
        <v>8246</v>
      </c>
      <c r="I1982">
        <v>1483822800</v>
      </c>
      <c r="J1982" s="7">
        <f t="shared" si="150"/>
        <v>42742.875</v>
      </c>
      <c r="K1982">
        <v>1481058170</v>
      </c>
      <c r="L1982" s="7">
        <f t="shared" si="151"/>
        <v>42710.876967592587</v>
      </c>
      <c r="M1982" t="b">
        <v>0</v>
      </c>
      <c r="N1982">
        <v>34</v>
      </c>
      <c r="O1982" t="b">
        <v>1</v>
      </c>
      <c r="P1982" t="s">
        <v>8285</v>
      </c>
      <c r="Q1982">
        <f>ROUND(E1982/D1982*100,2)</f>
        <v>108.75</v>
      </c>
      <c r="R1982" s="12">
        <f>IFERROR(ROUND(IFERROR(E1982/N1982,""),2),"No pledges")</f>
        <v>63.97</v>
      </c>
      <c r="S1982" t="s">
        <v>8338</v>
      </c>
      <c r="T1982" t="s">
        <v>8339</v>
      </c>
    </row>
    <row r="1983" spans="1:20" ht="60" hidden="1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7">
        <f>(((K1983/60)/60)/24)+DATE(1970,1,1)</f>
        <v>41799.725289351853</v>
      </c>
      <c r="K1983">
        <v>1402334665</v>
      </c>
      <c r="L1983" s="7">
        <f>(((I1983/60)/60)/24)+DATE(1970,1,1)</f>
        <v>41829.725289351853</v>
      </c>
      <c r="M1983" t="b">
        <v>0</v>
      </c>
      <c r="N1983">
        <v>12</v>
      </c>
      <c r="O1983" t="b">
        <v>0</v>
      </c>
      <c r="P1983" t="s">
        <v>8296</v>
      </c>
      <c r="Q1983">
        <f>ROUND(E1983/D1983*100,2)</f>
        <v>5.08</v>
      </c>
      <c r="R1983" s="12">
        <f>IFERROR(ROUND(IFERROR(E1983/N1983,""),2),"No pledges")</f>
        <v>31.75</v>
      </c>
      <c r="S1983" t="s">
        <v>8338</v>
      </c>
      <c r="T1983" t="s">
        <v>8350</v>
      </c>
    </row>
    <row r="1984" spans="1:20" ht="45" hidden="1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7">
        <f>(((K1984/60)/60)/24)+DATE(1970,1,1)</f>
        <v>42678.586655092593</v>
      </c>
      <c r="K1984">
        <v>1478268287</v>
      </c>
      <c r="L1984" s="7">
        <f>(((I1984/60)/60)/24)+DATE(1970,1,1)</f>
        <v>42708.628321759257</v>
      </c>
      <c r="M1984" t="b">
        <v>0</v>
      </c>
      <c r="N1984">
        <v>0</v>
      </c>
      <c r="O1984" t="b">
        <v>0</v>
      </c>
      <c r="P1984" t="s">
        <v>8296</v>
      </c>
      <c r="Q1984">
        <f>ROUND(E1984/D1984*100,2)</f>
        <v>0</v>
      </c>
      <c r="R1984" s="12" t="str">
        <f>IFERROR(ROUND(IFERROR(E1984/N1984,""),2),"No pledges")</f>
        <v>No pledges</v>
      </c>
      <c r="S1984" t="s">
        <v>8338</v>
      </c>
      <c r="T1984" t="s">
        <v>8350</v>
      </c>
    </row>
    <row r="1985" spans="1:20" ht="60" hidden="1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7">
        <f>(((K1985/60)/60)/24)+DATE(1970,1,1)</f>
        <v>42593.011782407411</v>
      </c>
      <c r="K1985">
        <v>1470874618</v>
      </c>
      <c r="L1985" s="7">
        <f>(((I1985/60)/60)/24)+DATE(1970,1,1)</f>
        <v>42615.291666666672</v>
      </c>
      <c r="M1985" t="b">
        <v>0</v>
      </c>
      <c r="N1985">
        <v>16</v>
      </c>
      <c r="O1985" t="b">
        <v>0</v>
      </c>
      <c r="P1985" t="s">
        <v>8296</v>
      </c>
      <c r="Q1985">
        <f>ROUND(E1985/D1985*100,2)</f>
        <v>4.3</v>
      </c>
      <c r="R1985" s="12">
        <f>IFERROR(ROUND(IFERROR(E1985/N1985,""),2),"No pledges")</f>
        <v>88.69</v>
      </c>
      <c r="S1985" t="s">
        <v>8338</v>
      </c>
      <c r="T1985" t="s">
        <v>8350</v>
      </c>
    </row>
    <row r="1986" spans="1:20" ht="60" hidden="1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7">
        <f>(((K1986/60)/60)/24)+DATE(1970,1,1)</f>
        <v>41913.790289351848</v>
      </c>
      <c r="K1986">
        <v>1412189881</v>
      </c>
      <c r="L1986" s="7">
        <f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>
        <f>ROUND(E1986/D1986*100,2)</f>
        <v>21.15</v>
      </c>
      <c r="R1986" s="12">
        <f>IFERROR(ROUND(IFERROR(E1986/N1986,""),2),"No pledges")</f>
        <v>453.14</v>
      </c>
      <c r="S1986" t="s">
        <v>8338</v>
      </c>
      <c r="T1986" t="s">
        <v>8350</v>
      </c>
    </row>
    <row r="1987" spans="1:20" ht="15" customHeight="1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7">
        <f t="shared" ref="J1987:J1988" si="152">(((I1987/60)/60)/24)+DATE(1970,1,1)</f>
        <v>42584.958333333328</v>
      </c>
      <c r="K1987">
        <v>1467650771</v>
      </c>
      <c r="L1987" s="7">
        <f t="shared" ref="L1987:L1988" si="153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>ROUND(E1987/D1987*100,2)</f>
        <v>3.19</v>
      </c>
      <c r="R1987" s="12">
        <f>IFERROR(ROUND(IFERROR(E1987/N1987,""),2),"No pledges")</f>
        <v>12.75</v>
      </c>
      <c r="S1987" t="s">
        <v>8338</v>
      </c>
      <c r="T1987" t="s">
        <v>8350</v>
      </c>
    </row>
    <row r="1988" spans="1:20" ht="15" customHeight="1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7">
        <f t="shared" si="152"/>
        <v>42443.392164351855</v>
      </c>
      <c r="K1988">
        <v>1455359083</v>
      </c>
      <c r="L1988" s="7">
        <f t="shared" si="15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>ROUND(E1988/D1988*100,2)</f>
        <v>0.05</v>
      </c>
      <c r="R1988" s="12">
        <f>IFERROR(ROUND(IFERROR(E1988/N1988,""),2),"No pledges")</f>
        <v>1</v>
      </c>
      <c r="S1988" t="s">
        <v>8338</v>
      </c>
      <c r="T1988" t="s">
        <v>8350</v>
      </c>
    </row>
    <row r="1989" spans="1:20" ht="30" hidden="1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7">
        <f>(((K1989/60)/60)/24)+DATE(1970,1,1)</f>
        <v>42034.639768518522</v>
      </c>
      <c r="K1989">
        <v>1422631276</v>
      </c>
      <c r="L1989" s="7">
        <f>(((I1989/60)/60)/24)+DATE(1970,1,1)</f>
        <v>42064.639768518522</v>
      </c>
      <c r="M1989" t="b">
        <v>0</v>
      </c>
      <c r="N1989">
        <v>28</v>
      </c>
      <c r="O1989" t="b">
        <v>0</v>
      </c>
      <c r="P1989" t="s">
        <v>8296</v>
      </c>
      <c r="Q1989">
        <f>ROUND(E1989/D1989*100,2)</f>
        <v>42.47</v>
      </c>
      <c r="R1989" s="12">
        <f>IFERROR(ROUND(IFERROR(E1989/N1989,""),2),"No pledges")</f>
        <v>83.43</v>
      </c>
      <c r="S1989" t="s">
        <v>8338</v>
      </c>
      <c r="T1989" t="s">
        <v>8350</v>
      </c>
    </row>
    <row r="1990" spans="1:20" hidden="1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7">
        <f>(((K1990/60)/60)/24)+DATE(1970,1,1)</f>
        <v>42206.763217592597</v>
      </c>
      <c r="K1990">
        <v>1437502742</v>
      </c>
      <c r="L1990" s="7">
        <f>(((I1990/60)/60)/24)+DATE(1970,1,1)</f>
        <v>42236.763217592597</v>
      </c>
      <c r="M1990" t="b">
        <v>0</v>
      </c>
      <c r="N1990">
        <v>1</v>
      </c>
      <c r="O1990" t="b">
        <v>0</v>
      </c>
      <c r="P1990" t="s">
        <v>8296</v>
      </c>
      <c r="Q1990">
        <f>ROUND(E1990/D1990*100,2)</f>
        <v>0.42</v>
      </c>
      <c r="R1990" s="12">
        <f>IFERROR(ROUND(IFERROR(E1990/N1990,""),2),"No pledges")</f>
        <v>25</v>
      </c>
      <c r="S1990" t="s">
        <v>8338</v>
      </c>
      <c r="T1990" t="s">
        <v>8350</v>
      </c>
    </row>
    <row r="1991" spans="1:20" ht="45" hidden="1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7">
        <f>(((K1991/60)/60)/24)+DATE(1970,1,1)</f>
        <v>42685.680648148147</v>
      </c>
      <c r="K1991">
        <v>1478881208</v>
      </c>
      <c r="L1991" s="7">
        <f>(((I1991/60)/60)/24)+DATE(1970,1,1)</f>
        <v>42715.680648148147</v>
      </c>
      <c r="M1991" t="b">
        <v>0</v>
      </c>
      <c r="N1991">
        <v>1</v>
      </c>
      <c r="O1991" t="b">
        <v>0</v>
      </c>
      <c r="P1991" t="s">
        <v>8296</v>
      </c>
      <c r="Q1991">
        <f>ROUND(E1991/D1991*100,2)</f>
        <v>1</v>
      </c>
      <c r="R1991" s="12">
        <f>IFERROR(ROUND(IFERROR(E1991/N1991,""),2),"No pledges")</f>
        <v>50</v>
      </c>
      <c r="S1991" t="s">
        <v>8338</v>
      </c>
      <c r="T1991" t="s">
        <v>8350</v>
      </c>
    </row>
    <row r="1992" spans="1:20" ht="15" customHeight="1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7">
        <f t="shared" ref="J1992:J1997" si="154">(((I1992/60)/60)/24)+DATE(1970,1,1)</f>
        <v>42413.195972222224</v>
      </c>
      <c r="K1992">
        <v>1454042532</v>
      </c>
      <c r="L1992" s="7">
        <f t="shared" ref="L1992:L1997" si="155">(((K1992/60)/60)/24)+DATE(1970,1,1)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>ROUND(E1992/D1992*100,2)</f>
        <v>16.97</v>
      </c>
      <c r="R1992" s="12">
        <f>IFERROR(ROUND(IFERROR(E1992/N1992,""),2),"No pledges")</f>
        <v>101.8</v>
      </c>
      <c r="S1992" t="s">
        <v>8338</v>
      </c>
      <c r="T1992" t="s">
        <v>8350</v>
      </c>
    </row>
    <row r="1993" spans="1:20" ht="15" customHeight="1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7">
        <f t="shared" si="154"/>
        <v>42188.89335648148</v>
      </c>
      <c r="K1993">
        <v>1434144386</v>
      </c>
      <c r="L1993" s="7">
        <f t="shared" si="15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>ROUND(E1993/D1993*100,2)</f>
        <v>7</v>
      </c>
      <c r="R1993" s="12">
        <f>IFERROR(ROUND(IFERROR(E1993/N1993,""),2),"No pledges")</f>
        <v>46.67</v>
      </c>
      <c r="S1993" t="s">
        <v>8338</v>
      </c>
      <c r="T1993" t="s">
        <v>8350</v>
      </c>
    </row>
    <row r="1994" spans="1:20" ht="15" customHeight="1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7">
        <f t="shared" si="154"/>
        <v>42053.143414351856</v>
      </c>
      <c r="K1994">
        <v>1421637991</v>
      </c>
      <c r="L1994" s="7">
        <f t="shared" si="15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>ROUND(E1994/D1994*100,2)</f>
        <v>0.13</v>
      </c>
      <c r="R1994" s="12">
        <f>IFERROR(ROUND(IFERROR(E1994/N1994,""),2),"No pledges")</f>
        <v>1</v>
      </c>
      <c r="S1994" t="s">
        <v>8338</v>
      </c>
      <c r="T1994" t="s">
        <v>8350</v>
      </c>
    </row>
    <row r="1995" spans="1:20" ht="15" customHeight="1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7">
        <f t="shared" si="154"/>
        <v>42359.58839120371</v>
      </c>
      <c r="K1995">
        <v>1448114837</v>
      </c>
      <c r="L1995" s="7">
        <f t="shared" si="15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>ROUND(E1995/D1995*100,2)</f>
        <v>0</v>
      </c>
      <c r="R1995" s="12" t="str">
        <f>IFERROR(ROUND(IFERROR(E1995/N1995,""),2),"No pledges")</f>
        <v>No pledges</v>
      </c>
      <c r="S1995" t="s">
        <v>8338</v>
      </c>
      <c r="T1995" t="s">
        <v>8350</v>
      </c>
    </row>
    <row r="1996" spans="1:20" ht="15" customHeight="1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7">
        <f t="shared" si="154"/>
        <v>42711.047939814816</v>
      </c>
      <c r="K1996">
        <v>1475885342</v>
      </c>
      <c r="L1996" s="7">
        <f t="shared" si="15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>ROUND(E1996/D1996*100,2)</f>
        <v>0</v>
      </c>
      <c r="R1996" s="12" t="str">
        <f>IFERROR(ROUND(IFERROR(E1996/N1996,""),2),"No pledges")</f>
        <v>No pledges</v>
      </c>
      <c r="S1996" t="s">
        <v>8338</v>
      </c>
      <c r="T1996" t="s">
        <v>8350</v>
      </c>
    </row>
    <row r="1997" spans="1:20" ht="15" customHeight="1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7">
        <f t="shared" si="154"/>
        <v>42201.902037037042</v>
      </c>
      <c r="K1997">
        <v>1435354736</v>
      </c>
      <c r="L1997" s="7">
        <f t="shared" si="15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>ROUND(E1997/D1997*100,2)</f>
        <v>7.8</v>
      </c>
      <c r="R1997" s="12">
        <f>IFERROR(ROUND(IFERROR(E1997/N1997,""),2),"No pledges")</f>
        <v>26</v>
      </c>
      <c r="S1997" t="s">
        <v>8338</v>
      </c>
      <c r="T1997" t="s">
        <v>8350</v>
      </c>
    </row>
    <row r="1998" spans="1:20" ht="60" hidden="1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7">
        <f>(((K1998/60)/60)/24)+DATE(1970,1,1)</f>
        <v>41800.819571759261</v>
      </c>
      <c r="K1998">
        <v>1402429211</v>
      </c>
      <c r="L1998" s="7">
        <f>(((I1998/60)/60)/24)+DATE(1970,1,1)</f>
        <v>41830.819571759261</v>
      </c>
      <c r="M1998" t="b">
        <v>0</v>
      </c>
      <c r="N1998">
        <v>0</v>
      </c>
      <c r="O1998" t="b">
        <v>0</v>
      </c>
      <c r="P1998" t="s">
        <v>8296</v>
      </c>
      <c r="Q1998">
        <f>ROUND(E1998/D1998*100,2)</f>
        <v>0</v>
      </c>
      <c r="R1998" s="12" t="str">
        <f>IFERROR(ROUND(IFERROR(E1998/N1998,""),2),"No pledges")</f>
        <v>No pledges</v>
      </c>
      <c r="S1998" t="s">
        <v>8338</v>
      </c>
      <c r="T1998" t="s">
        <v>8350</v>
      </c>
    </row>
    <row r="1999" spans="1:20" ht="60" hidden="1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7">
        <f>(((K1999/60)/60)/24)+DATE(1970,1,1)</f>
        <v>41847.930694444447</v>
      </c>
      <c r="K1999">
        <v>1406499612</v>
      </c>
      <c r="L1999" s="7">
        <f>(((I1999/60)/60)/24)+DATE(1970,1,1)</f>
        <v>41877.930694444447</v>
      </c>
      <c r="M1999" t="b">
        <v>0</v>
      </c>
      <c r="N1999">
        <v>0</v>
      </c>
      <c r="O1999" t="b">
        <v>0</v>
      </c>
      <c r="P1999" t="s">
        <v>8296</v>
      </c>
      <c r="Q1999">
        <f>ROUND(E1999/D1999*100,2)</f>
        <v>0</v>
      </c>
      <c r="R1999" s="12" t="str">
        <f>IFERROR(ROUND(IFERROR(E1999/N1999,""),2),"No pledges")</f>
        <v>No pledges</v>
      </c>
      <c r="S1999" t="s">
        <v>8338</v>
      </c>
      <c r="T1999" t="s">
        <v>8350</v>
      </c>
    </row>
    <row r="2000" spans="1:20" ht="15" customHeight="1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7">
        <f>(((I2000/60)/60)/24)+DATE(1970,1,1)</f>
        <v>41852.118495370371</v>
      </c>
      <c r="K2000">
        <v>1402973438</v>
      </c>
      <c r="L2000" s="7">
        <f>(((K2000/60)/60)/24)+DATE(1970,1,1)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>ROUND(E2000/D2000*100,2)</f>
        <v>26.2</v>
      </c>
      <c r="R2000" s="12">
        <f>IFERROR(ROUND(IFERROR(E2000/N2000,""),2),"No pledges")</f>
        <v>218.33</v>
      </c>
      <c r="S2000" t="s">
        <v>8338</v>
      </c>
      <c r="T2000" t="s">
        <v>8350</v>
      </c>
    </row>
    <row r="2001" spans="1:20" ht="45" hidden="1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7">
        <f>(((K2001/60)/60)/24)+DATE(1970,1,1)</f>
        <v>41926.482731481483</v>
      </c>
      <c r="K2001">
        <v>1413286508</v>
      </c>
      <c r="L2001" s="7">
        <f>(((I2001/60)/60)/24)+DATE(1970,1,1)</f>
        <v>41956.524398148147</v>
      </c>
      <c r="M2001" t="b">
        <v>0</v>
      </c>
      <c r="N2001">
        <v>7</v>
      </c>
      <c r="O2001" t="b">
        <v>0</v>
      </c>
      <c r="P2001" t="s">
        <v>8296</v>
      </c>
      <c r="Q2001">
        <f>ROUND(E2001/D2001*100,2)</f>
        <v>0.76</v>
      </c>
      <c r="R2001" s="12">
        <f>IFERROR(ROUND(IFERROR(E2001/N2001,""),2),"No pledges")</f>
        <v>33.71</v>
      </c>
      <c r="S2001" t="s">
        <v>8338</v>
      </c>
      <c r="T2001" t="s">
        <v>8350</v>
      </c>
    </row>
    <row r="2002" spans="1:20" ht="60" hidden="1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7">
        <f>(((K2002/60)/60)/24)+DATE(1970,1,1)</f>
        <v>42345.951539351852</v>
      </c>
      <c r="K2002">
        <v>1449528613</v>
      </c>
      <c r="L2002" s="7">
        <f>(((I2002/60)/60)/24)+DATE(1970,1,1)</f>
        <v>42375.951539351852</v>
      </c>
      <c r="M2002" t="b">
        <v>0</v>
      </c>
      <c r="N2002">
        <v>25</v>
      </c>
      <c r="O2002" t="b">
        <v>0</v>
      </c>
      <c r="P2002" t="s">
        <v>8296</v>
      </c>
      <c r="Q2002">
        <f>ROUND(E2002/D2002*100,2)</f>
        <v>12.5</v>
      </c>
      <c r="R2002" s="12">
        <f>IFERROR(ROUND(IFERROR(E2002/N2002,""),2),"No pledges")</f>
        <v>25</v>
      </c>
      <c r="S2002" t="s">
        <v>8338</v>
      </c>
      <c r="T2002" t="s">
        <v>8350</v>
      </c>
    </row>
    <row r="2003" spans="1:20" ht="15" customHeight="1">
      <c r="A2003">
        <v>2001</v>
      </c>
      <c r="B2003" s="2" t="s">
        <v>2002</v>
      </c>
      <c r="C2003" s="2" t="s">
        <v>6111</v>
      </c>
      <c r="D2003">
        <v>2500</v>
      </c>
      <c r="E2003">
        <v>2585</v>
      </c>
      <c r="F2003" t="s">
        <v>8219</v>
      </c>
      <c r="G2003" t="s">
        <v>8225</v>
      </c>
      <c r="H2003" t="s">
        <v>8247</v>
      </c>
      <c r="I2003">
        <v>1433017303</v>
      </c>
      <c r="J2003" s="7">
        <f t="shared" ref="J2003:J2066" si="156">(((I2003/60)/60)/24)+DATE(1970,1,1)</f>
        <v>42154.848414351851</v>
      </c>
      <c r="K2003">
        <v>1430425303</v>
      </c>
      <c r="L2003" s="7">
        <f t="shared" ref="L2003:L2066" si="157">(((K2003/60)/60)/24)+DATE(1970,1,1)</f>
        <v>42124.848414351851</v>
      </c>
      <c r="M2003" t="b">
        <v>1</v>
      </c>
      <c r="N2003">
        <v>34</v>
      </c>
      <c r="O2003" t="b">
        <v>1</v>
      </c>
      <c r="P2003" t="s">
        <v>8271</v>
      </c>
      <c r="Q2003">
        <f>ROUND(E2003/D2003*100,2)</f>
        <v>103.4</v>
      </c>
      <c r="R2003" s="12">
        <f>IFERROR(ROUND(IFERROR(E2003/N2003,""),2),"No pledges")</f>
        <v>76.03</v>
      </c>
      <c r="S2003" t="s">
        <v>8317</v>
      </c>
      <c r="T2003" t="s">
        <v>8318</v>
      </c>
    </row>
    <row r="2004" spans="1:20" ht="15" customHeight="1">
      <c r="A2004">
        <v>2002</v>
      </c>
      <c r="B2004" s="2" t="s">
        <v>2003</v>
      </c>
      <c r="C2004" s="2" t="s">
        <v>6112</v>
      </c>
      <c r="D2004">
        <v>2500</v>
      </c>
      <c r="E2004">
        <v>2500</v>
      </c>
      <c r="F2004" t="s">
        <v>8219</v>
      </c>
      <c r="G2004" t="s">
        <v>8229</v>
      </c>
      <c r="H2004" t="s">
        <v>8251</v>
      </c>
      <c r="I2004">
        <v>1448733628</v>
      </c>
      <c r="J2004" s="7">
        <f t="shared" si="156"/>
        <v>42336.750324074077</v>
      </c>
      <c r="K2004">
        <v>1446573628</v>
      </c>
      <c r="L2004" s="7">
        <f t="shared" si="157"/>
        <v>42311.750324074077</v>
      </c>
      <c r="M2004" t="b">
        <v>0</v>
      </c>
      <c r="N2004">
        <v>34</v>
      </c>
      <c r="O2004" t="b">
        <v>1</v>
      </c>
      <c r="P2004" t="s">
        <v>8271</v>
      </c>
      <c r="Q2004">
        <f>ROUND(E2004/D2004*100,2)</f>
        <v>100</v>
      </c>
      <c r="R2004" s="12">
        <f>IFERROR(ROUND(IFERROR(E2004/N2004,""),2),"No pledges")</f>
        <v>73.53</v>
      </c>
      <c r="S2004" t="s">
        <v>8317</v>
      </c>
      <c r="T2004" t="s">
        <v>8318</v>
      </c>
    </row>
    <row r="2005" spans="1:20" ht="15" customHeight="1">
      <c r="A2005">
        <v>2003</v>
      </c>
      <c r="B2005" s="2" t="s">
        <v>2004</v>
      </c>
      <c r="C2005" s="2" t="s">
        <v>6113</v>
      </c>
      <c r="D2005">
        <v>2500</v>
      </c>
      <c r="E2005">
        <v>2755</v>
      </c>
      <c r="F2005" t="s">
        <v>8219</v>
      </c>
      <c r="G2005" t="s">
        <v>8225</v>
      </c>
      <c r="H2005" t="s">
        <v>8247</v>
      </c>
      <c r="I2005">
        <v>1412974800</v>
      </c>
      <c r="J2005" s="7">
        <f t="shared" si="156"/>
        <v>41922.875</v>
      </c>
      <c r="K2005">
        <v>1411109167</v>
      </c>
      <c r="L2005" s="7">
        <f t="shared" si="157"/>
        <v>41901.282025462962</v>
      </c>
      <c r="M2005" t="b">
        <v>0</v>
      </c>
      <c r="N2005">
        <v>34</v>
      </c>
      <c r="O2005" t="b">
        <v>1</v>
      </c>
      <c r="P2005" t="s">
        <v>8271</v>
      </c>
      <c r="Q2005">
        <f>ROUND(E2005/D2005*100,2)</f>
        <v>110.2</v>
      </c>
      <c r="R2005" s="12">
        <f>IFERROR(ROUND(IFERROR(E2005/N2005,""),2),"No pledges")</f>
        <v>81.03</v>
      </c>
      <c r="S2005" t="s">
        <v>8317</v>
      </c>
      <c r="T2005" t="s">
        <v>8318</v>
      </c>
    </row>
    <row r="2006" spans="1:20" ht="15" customHeight="1">
      <c r="A2006">
        <v>2004</v>
      </c>
      <c r="B2006" s="2" t="s">
        <v>2005</v>
      </c>
      <c r="C2006" s="2" t="s">
        <v>6114</v>
      </c>
      <c r="D2006">
        <v>2500</v>
      </c>
      <c r="E2006">
        <v>3000</v>
      </c>
      <c r="F2006" t="s">
        <v>8219</v>
      </c>
      <c r="G2006" t="s">
        <v>8224</v>
      </c>
      <c r="H2006" t="s">
        <v>8246</v>
      </c>
      <c r="I2006">
        <v>1406358000</v>
      </c>
      <c r="J2006" s="7">
        <f t="shared" si="156"/>
        <v>41846.291666666664</v>
      </c>
      <c r="K2006">
        <v>1404841270</v>
      </c>
      <c r="L2006" s="7">
        <f t="shared" si="157"/>
        <v>41828.736921296295</v>
      </c>
      <c r="M2006" t="b">
        <v>0</v>
      </c>
      <c r="N2006">
        <v>34</v>
      </c>
      <c r="O2006" t="b">
        <v>1</v>
      </c>
      <c r="P2006" t="s">
        <v>8271</v>
      </c>
      <c r="Q2006">
        <f>ROUND(E2006/D2006*100,2)</f>
        <v>120</v>
      </c>
      <c r="R2006" s="12">
        <f>IFERROR(ROUND(IFERROR(E2006/N2006,""),2),"No pledges")</f>
        <v>88.24</v>
      </c>
      <c r="S2006" t="s">
        <v>8317</v>
      </c>
      <c r="T2006" t="s">
        <v>8318</v>
      </c>
    </row>
    <row r="2007" spans="1:20" ht="15" customHeight="1">
      <c r="A2007">
        <v>2005</v>
      </c>
      <c r="B2007" s="2" t="s">
        <v>2006</v>
      </c>
      <c r="C2007" s="2" t="s">
        <v>6115</v>
      </c>
      <c r="D2007">
        <v>2550</v>
      </c>
      <c r="E2007">
        <v>2630</v>
      </c>
      <c r="F2007" t="s">
        <v>8219</v>
      </c>
      <c r="G2007" t="s">
        <v>8224</v>
      </c>
      <c r="H2007" t="s">
        <v>8246</v>
      </c>
      <c r="I2007">
        <v>1367940794</v>
      </c>
      <c r="J2007" s="7">
        <f t="shared" si="156"/>
        <v>41401.648078703707</v>
      </c>
      <c r="K2007">
        <v>1365348794</v>
      </c>
      <c r="L2007" s="7">
        <f t="shared" si="157"/>
        <v>41371.648078703707</v>
      </c>
      <c r="M2007" t="b">
        <v>0</v>
      </c>
      <c r="N2007">
        <v>34</v>
      </c>
      <c r="O2007" t="b">
        <v>1</v>
      </c>
      <c r="P2007" t="s">
        <v>8279</v>
      </c>
      <c r="Q2007">
        <f>ROUND(E2007/D2007*100,2)</f>
        <v>103.14</v>
      </c>
      <c r="R2007" s="12">
        <f>IFERROR(ROUND(IFERROR(E2007/N2007,""),2),"No pledges")</f>
        <v>77.349999999999994</v>
      </c>
      <c r="S2007" t="s">
        <v>8325</v>
      </c>
      <c r="T2007" t="s">
        <v>8329</v>
      </c>
    </row>
    <row r="2008" spans="1:20" ht="15" customHeight="1">
      <c r="A2008">
        <v>2006</v>
      </c>
      <c r="B2008" s="2" t="s">
        <v>2007</v>
      </c>
      <c r="C2008" s="2" t="s">
        <v>6116</v>
      </c>
      <c r="D2008">
        <v>3000</v>
      </c>
      <c r="E2008">
        <v>3017</v>
      </c>
      <c r="F2008" t="s">
        <v>8219</v>
      </c>
      <c r="G2008" t="s">
        <v>8225</v>
      </c>
      <c r="H2008" t="s">
        <v>8247</v>
      </c>
      <c r="I2008">
        <v>1487286000</v>
      </c>
      <c r="J2008" s="7">
        <f t="shared" si="156"/>
        <v>42782.958333333328</v>
      </c>
      <c r="K2008">
        <v>1484843948</v>
      </c>
      <c r="L2008" s="7">
        <f t="shared" si="157"/>
        <v>42754.693842592591</v>
      </c>
      <c r="M2008" t="b">
        <v>0</v>
      </c>
      <c r="N2008">
        <v>34</v>
      </c>
      <c r="O2008" t="b">
        <v>1</v>
      </c>
      <c r="P2008" t="s">
        <v>8271</v>
      </c>
      <c r="Q2008">
        <f>ROUND(E2008/D2008*100,2)</f>
        <v>100.57</v>
      </c>
      <c r="R2008" s="12">
        <f>IFERROR(ROUND(IFERROR(E2008/N2008,""),2),"No pledges")</f>
        <v>88.74</v>
      </c>
      <c r="S2008" t="s">
        <v>8317</v>
      </c>
      <c r="T2008" t="s">
        <v>8318</v>
      </c>
    </row>
    <row r="2009" spans="1:20" ht="15" customHeight="1">
      <c r="A2009">
        <v>2007</v>
      </c>
      <c r="B2009" s="2" t="s">
        <v>2008</v>
      </c>
      <c r="C2009" s="2" t="s">
        <v>6117</v>
      </c>
      <c r="D2009">
        <v>3000</v>
      </c>
      <c r="E2009">
        <v>3383</v>
      </c>
      <c r="F2009" t="s">
        <v>8219</v>
      </c>
      <c r="G2009" t="s">
        <v>8224</v>
      </c>
      <c r="H2009" t="s">
        <v>8246</v>
      </c>
      <c r="I2009">
        <v>1475664834</v>
      </c>
      <c r="J2009" s="7">
        <f t="shared" si="156"/>
        <v>42648.454097222217</v>
      </c>
      <c r="K2009">
        <v>1473850434</v>
      </c>
      <c r="L2009" s="7">
        <f t="shared" si="157"/>
        <v>42627.454097222217</v>
      </c>
      <c r="M2009" t="b">
        <v>0</v>
      </c>
      <c r="N2009">
        <v>34</v>
      </c>
      <c r="O2009" t="b">
        <v>1</v>
      </c>
      <c r="P2009" t="s">
        <v>8271</v>
      </c>
      <c r="Q2009">
        <f>ROUND(E2009/D2009*100,2)</f>
        <v>112.77</v>
      </c>
      <c r="R2009" s="12">
        <f>IFERROR(ROUND(IFERROR(E2009/N2009,""),2),"No pledges")</f>
        <v>99.5</v>
      </c>
      <c r="S2009" t="s">
        <v>8317</v>
      </c>
      <c r="T2009" t="s">
        <v>8318</v>
      </c>
    </row>
    <row r="2010" spans="1:20" ht="15" customHeight="1">
      <c r="A2010">
        <v>2008</v>
      </c>
      <c r="B2010" s="2" t="s">
        <v>2009</v>
      </c>
      <c r="C2010" s="2" t="s">
        <v>6118</v>
      </c>
      <c r="D2010">
        <v>3300</v>
      </c>
      <c r="E2010">
        <v>3366</v>
      </c>
      <c r="F2010" t="s">
        <v>8219</v>
      </c>
      <c r="G2010" t="s">
        <v>8224</v>
      </c>
      <c r="H2010" t="s">
        <v>8246</v>
      </c>
      <c r="I2010">
        <v>1461823140</v>
      </c>
      <c r="J2010" s="7">
        <f t="shared" si="156"/>
        <v>42488.249305555553</v>
      </c>
      <c r="K2010">
        <v>1459411371</v>
      </c>
      <c r="L2010" s="7">
        <f t="shared" si="157"/>
        <v>42460.335312499999</v>
      </c>
      <c r="M2010" t="b">
        <v>0</v>
      </c>
      <c r="N2010">
        <v>34</v>
      </c>
      <c r="O2010" t="b">
        <v>1</v>
      </c>
      <c r="P2010" t="s">
        <v>8271</v>
      </c>
      <c r="Q2010">
        <f>ROUND(E2010/D2010*100,2)</f>
        <v>102</v>
      </c>
      <c r="R2010" s="12">
        <f>IFERROR(ROUND(IFERROR(E2010/N2010,""),2),"No pledges")</f>
        <v>99</v>
      </c>
      <c r="S2010" t="s">
        <v>8317</v>
      </c>
      <c r="T2010" t="s">
        <v>8318</v>
      </c>
    </row>
    <row r="2011" spans="1:20" ht="15" customHeight="1">
      <c r="A2011">
        <v>2009</v>
      </c>
      <c r="B2011" s="2" t="s">
        <v>2010</v>
      </c>
      <c r="C2011" s="2" t="s">
        <v>6119</v>
      </c>
      <c r="D2011">
        <v>3500</v>
      </c>
      <c r="E2011">
        <v>3514</v>
      </c>
      <c r="F2011" t="s">
        <v>8219</v>
      </c>
      <c r="G2011" t="s">
        <v>8224</v>
      </c>
      <c r="H2011" t="s">
        <v>8246</v>
      </c>
      <c r="I2011">
        <v>1410379774</v>
      </c>
      <c r="J2011" s="7">
        <f t="shared" si="156"/>
        <v>41892.83997685185</v>
      </c>
      <c r="K2011">
        <v>1407787774</v>
      </c>
      <c r="L2011" s="7">
        <f t="shared" si="157"/>
        <v>41862.83997685185</v>
      </c>
      <c r="M2011" t="b">
        <v>1</v>
      </c>
      <c r="N2011">
        <v>34</v>
      </c>
      <c r="O2011" t="b">
        <v>1</v>
      </c>
      <c r="P2011" t="s">
        <v>8271</v>
      </c>
      <c r="Q2011">
        <f>ROUND(E2011/D2011*100,2)</f>
        <v>100.4</v>
      </c>
      <c r="R2011" s="12">
        <f>IFERROR(ROUND(IFERROR(E2011/N2011,""),2),"No pledges")</f>
        <v>103.35</v>
      </c>
      <c r="S2011" t="s">
        <v>8317</v>
      </c>
      <c r="T2011" t="s">
        <v>8318</v>
      </c>
    </row>
    <row r="2012" spans="1:20" ht="15" customHeight="1">
      <c r="A2012">
        <v>2010</v>
      </c>
      <c r="B2012" s="2" t="s">
        <v>2011</v>
      </c>
      <c r="C2012" s="2" t="s">
        <v>6120</v>
      </c>
      <c r="D2012">
        <v>4000</v>
      </c>
      <c r="E2012">
        <v>5456</v>
      </c>
      <c r="F2012" t="s">
        <v>8219</v>
      </c>
      <c r="G2012" t="s">
        <v>8224</v>
      </c>
      <c r="H2012" t="s">
        <v>8246</v>
      </c>
      <c r="I2012">
        <v>1427011200</v>
      </c>
      <c r="J2012" s="7">
        <f t="shared" si="156"/>
        <v>42085.333333333328</v>
      </c>
      <c r="K2012">
        <v>1424669929</v>
      </c>
      <c r="L2012" s="7">
        <f t="shared" si="157"/>
        <v>42058.235289351855</v>
      </c>
      <c r="M2012" t="b">
        <v>1</v>
      </c>
      <c r="N2012">
        <v>34</v>
      </c>
      <c r="O2012" t="b">
        <v>1</v>
      </c>
      <c r="P2012" t="s">
        <v>8269</v>
      </c>
      <c r="Q2012">
        <f>ROUND(E2012/D2012*100,2)</f>
        <v>136.4</v>
      </c>
      <c r="R2012" s="12">
        <f>IFERROR(ROUND(IFERROR(E2012/N2012,""),2),"No pledges")</f>
        <v>160.47</v>
      </c>
      <c r="S2012" t="s">
        <v>8310</v>
      </c>
      <c r="T2012" t="s">
        <v>8315</v>
      </c>
    </row>
    <row r="2013" spans="1:20" ht="15" customHeight="1">
      <c r="A2013">
        <v>2011</v>
      </c>
      <c r="B2013" s="2" t="s">
        <v>2012</v>
      </c>
      <c r="C2013" s="2" t="s">
        <v>6121</v>
      </c>
      <c r="D2013">
        <v>1200</v>
      </c>
      <c r="E2013">
        <v>2580</v>
      </c>
      <c r="F2013" t="s">
        <v>8219</v>
      </c>
      <c r="G2013" t="s">
        <v>8224</v>
      </c>
      <c r="H2013" t="s">
        <v>8246</v>
      </c>
      <c r="I2013">
        <v>1273911000</v>
      </c>
      <c r="J2013" s="7">
        <f t="shared" si="156"/>
        <v>40313.340277777781</v>
      </c>
      <c r="K2013">
        <v>1268822909</v>
      </c>
      <c r="L2013" s="7">
        <f t="shared" si="157"/>
        <v>40254.450335648151</v>
      </c>
      <c r="M2013" t="b">
        <v>1</v>
      </c>
      <c r="N2013">
        <v>33</v>
      </c>
      <c r="O2013" t="b">
        <v>1</v>
      </c>
      <c r="P2013" t="s">
        <v>8285</v>
      </c>
      <c r="Q2013">
        <f>ROUND(E2013/D2013*100,2)</f>
        <v>215</v>
      </c>
      <c r="R2013" s="12">
        <f>IFERROR(ROUND(IFERROR(E2013/N2013,""),2),"No pledges")</f>
        <v>78.180000000000007</v>
      </c>
      <c r="S2013" t="s">
        <v>8338</v>
      </c>
      <c r="T2013" t="s">
        <v>8339</v>
      </c>
    </row>
    <row r="2014" spans="1:20" ht="15" customHeight="1">
      <c r="A2014">
        <v>2012</v>
      </c>
      <c r="B2014" s="2" t="s">
        <v>2013</v>
      </c>
      <c r="C2014" s="2" t="s">
        <v>6122</v>
      </c>
      <c r="D2014">
        <v>1500</v>
      </c>
      <c r="E2014">
        <v>2500.25</v>
      </c>
      <c r="F2014" t="s">
        <v>8219</v>
      </c>
      <c r="G2014" t="s">
        <v>8224</v>
      </c>
      <c r="H2014" t="s">
        <v>8246</v>
      </c>
      <c r="I2014">
        <v>1295647200</v>
      </c>
      <c r="J2014" s="7">
        <f t="shared" si="156"/>
        <v>40564.916666666664</v>
      </c>
      <c r="K2014">
        <v>1291428371</v>
      </c>
      <c r="L2014" s="7">
        <f t="shared" si="157"/>
        <v>40516.087627314817</v>
      </c>
      <c r="M2014" t="b">
        <v>0</v>
      </c>
      <c r="N2014">
        <v>33</v>
      </c>
      <c r="O2014" t="b">
        <v>1</v>
      </c>
      <c r="P2014" t="s">
        <v>8276</v>
      </c>
      <c r="Q2014">
        <f>ROUND(E2014/D2014*100,2)</f>
        <v>166.68</v>
      </c>
      <c r="R2014" s="12">
        <f>IFERROR(ROUND(IFERROR(E2014/N2014,""),2),"No pledges")</f>
        <v>75.77</v>
      </c>
      <c r="S2014" t="s">
        <v>8325</v>
      </c>
      <c r="T2014" t="s">
        <v>8326</v>
      </c>
    </row>
    <row r="2015" spans="1:20" ht="15" customHeight="1">
      <c r="A2015">
        <v>2013</v>
      </c>
      <c r="B2015" s="2" t="s">
        <v>2014</v>
      </c>
      <c r="C2015" s="2" t="s">
        <v>6123</v>
      </c>
      <c r="D2015">
        <v>1500</v>
      </c>
      <c r="E2015">
        <v>1650.69</v>
      </c>
      <c r="F2015" t="s">
        <v>8219</v>
      </c>
      <c r="G2015" t="s">
        <v>8224</v>
      </c>
      <c r="H2015" t="s">
        <v>8246</v>
      </c>
      <c r="I2015">
        <v>1412259660</v>
      </c>
      <c r="J2015" s="7">
        <f t="shared" si="156"/>
        <v>41914.597916666666</v>
      </c>
      <c r="K2015">
        <v>1410461299</v>
      </c>
      <c r="L2015" s="7">
        <f t="shared" si="157"/>
        <v>41893.783553240741</v>
      </c>
      <c r="M2015" t="b">
        <v>0</v>
      </c>
      <c r="N2015">
        <v>33</v>
      </c>
      <c r="O2015" t="b">
        <v>1</v>
      </c>
      <c r="P2015" t="s">
        <v>8271</v>
      </c>
      <c r="Q2015">
        <f>ROUND(E2015/D2015*100,2)</f>
        <v>110.05</v>
      </c>
      <c r="R2015" s="12">
        <f>IFERROR(ROUND(IFERROR(E2015/N2015,""),2),"No pledges")</f>
        <v>50.02</v>
      </c>
      <c r="S2015" t="s">
        <v>8317</v>
      </c>
      <c r="T2015" t="s">
        <v>8318</v>
      </c>
    </row>
    <row r="2016" spans="1:20" ht="15" customHeight="1">
      <c r="A2016">
        <v>2014</v>
      </c>
      <c r="B2016" s="2" t="s">
        <v>2015</v>
      </c>
      <c r="C2016" s="2" t="s">
        <v>6124</v>
      </c>
      <c r="D2016">
        <v>2000</v>
      </c>
      <c r="E2016">
        <v>2093</v>
      </c>
      <c r="F2016" t="s">
        <v>8219</v>
      </c>
      <c r="G2016" t="s">
        <v>8225</v>
      </c>
      <c r="H2016" t="s">
        <v>8247</v>
      </c>
      <c r="I2016">
        <v>1461860432</v>
      </c>
      <c r="J2016" s="7">
        <f t="shared" si="156"/>
        <v>42488.680925925932</v>
      </c>
      <c r="K2016">
        <v>1459268432</v>
      </c>
      <c r="L2016" s="7">
        <f t="shared" si="157"/>
        <v>42458.680925925932</v>
      </c>
      <c r="M2016" t="b">
        <v>0</v>
      </c>
      <c r="N2016">
        <v>33</v>
      </c>
      <c r="O2016" t="b">
        <v>1</v>
      </c>
      <c r="P2016" t="s">
        <v>8271</v>
      </c>
      <c r="Q2016">
        <f>ROUND(E2016/D2016*100,2)</f>
        <v>104.65</v>
      </c>
      <c r="R2016" s="12">
        <f>IFERROR(ROUND(IFERROR(E2016/N2016,""),2),"No pledges")</f>
        <v>63.42</v>
      </c>
      <c r="S2016" t="s">
        <v>8317</v>
      </c>
      <c r="T2016" t="s">
        <v>8318</v>
      </c>
    </row>
    <row r="2017" spans="1:20" ht="15" customHeight="1">
      <c r="A2017">
        <v>2015</v>
      </c>
      <c r="B2017" s="2" t="s">
        <v>2016</v>
      </c>
      <c r="C2017" s="2" t="s">
        <v>6125</v>
      </c>
      <c r="D2017">
        <v>2000</v>
      </c>
      <c r="E2017">
        <v>2010</v>
      </c>
      <c r="F2017" t="s">
        <v>8219</v>
      </c>
      <c r="G2017" t="s">
        <v>8225</v>
      </c>
      <c r="H2017" t="s">
        <v>8247</v>
      </c>
      <c r="I2017">
        <v>1438764207</v>
      </c>
      <c r="J2017" s="7">
        <f t="shared" si="156"/>
        <v>42221.363506944443</v>
      </c>
      <c r="K2017">
        <v>1436172207</v>
      </c>
      <c r="L2017" s="7">
        <f t="shared" si="157"/>
        <v>42191.363506944443</v>
      </c>
      <c r="M2017" t="b">
        <v>0</v>
      </c>
      <c r="N2017">
        <v>33</v>
      </c>
      <c r="O2017" t="b">
        <v>1</v>
      </c>
      <c r="P2017" t="s">
        <v>8271</v>
      </c>
      <c r="Q2017">
        <f>ROUND(E2017/D2017*100,2)</f>
        <v>100.5</v>
      </c>
      <c r="R2017" s="12">
        <f>IFERROR(ROUND(IFERROR(E2017/N2017,""),2),"No pledges")</f>
        <v>60.91</v>
      </c>
      <c r="S2017" t="s">
        <v>8317</v>
      </c>
      <c r="T2017" t="s">
        <v>8318</v>
      </c>
    </row>
    <row r="2018" spans="1:20" ht="15" customHeight="1">
      <c r="A2018">
        <v>2016</v>
      </c>
      <c r="B2018" s="2" t="s">
        <v>2017</v>
      </c>
      <c r="C2018" s="2" t="s">
        <v>6126</v>
      </c>
      <c r="D2018">
        <v>2000</v>
      </c>
      <c r="E2018">
        <v>2015</v>
      </c>
      <c r="F2018" t="s">
        <v>8219</v>
      </c>
      <c r="G2018" t="s">
        <v>8224</v>
      </c>
      <c r="H2018" t="s">
        <v>8246</v>
      </c>
      <c r="I2018">
        <v>1476939300</v>
      </c>
      <c r="J2018" s="7">
        <f t="shared" si="156"/>
        <v>42663.204861111109</v>
      </c>
      <c r="K2018">
        <v>1474273294</v>
      </c>
      <c r="L2018" s="7">
        <f t="shared" si="157"/>
        <v>42632.348310185189</v>
      </c>
      <c r="M2018" t="b">
        <v>0</v>
      </c>
      <c r="N2018">
        <v>33</v>
      </c>
      <c r="O2018" t="b">
        <v>1</v>
      </c>
      <c r="P2018" t="s">
        <v>8271</v>
      </c>
      <c r="Q2018">
        <f>ROUND(E2018/D2018*100,2)</f>
        <v>100.75</v>
      </c>
      <c r="R2018" s="12">
        <f>IFERROR(ROUND(IFERROR(E2018/N2018,""),2),"No pledges")</f>
        <v>61.06</v>
      </c>
      <c r="S2018" t="s">
        <v>8317</v>
      </c>
      <c r="T2018" t="s">
        <v>8318</v>
      </c>
    </row>
    <row r="2019" spans="1:20" ht="15" customHeight="1">
      <c r="A2019">
        <v>2017</v>
      </c>
      <c r="B2019" s="2" t="s">
        <v>2018</v>
      </c>
      <c r="C2019" s="2" t="s">
        <v>6127</v>
      </c>
      <c r="D2019">
        <v>2500</v>
      </c>
      <c r="E2019">
        <v>2681</v>
      </c>
      <c r="F2019" t="s">
        <v>8219</v>
      </c>
      <c r="G2019" t="s">
        <v>8224</v>
      </c>
      <c r="H2019" t="s">
        <v>8246</v>
      </c>
      <c r="I2019">
        <v>1421606018</v>
      </c>
      <c r="J2019" s="7">
        <f t="shared" si="156"/>
        <v>42022.773356481484</v>
      </c>
      <c r="K2019">
        <v>1418150018</v>
      </c>
      <c r="L2019" s="7">
        <f t="shared" si="157"/>
        <v>41982.773356481484</v>
      </c>
      <c r="M2019" t="b">
        <v>0</v>
      </c>
      <c r="N2019">
        <v>33</v>
      </c>
      <c r="O2019" t="b">
        <v>1</v>
      </c>
      <c r="P2019" t="s">
        <v>8305</v>
      </c>
      <c r="Q2019">
        <f>ROUND(E2019/D2019*100,2)</f>
        <v>107.24</v>
      </c>
      <c r="R2019" s="12">
        <f>IFERROR(ROUND(IFERROR(E2019/N2019,""),2),"No pledges")</f>
        <v>81.239999999999995</v>
      </c>
      <c r="S2019" t="s">
        <v>8317</v>
      </c>
      <c r="T2019" t="s">
        <v>8359</v>
      </c>
    </row>
    <row r="2020" spans="1:20" ht="15" customHeight="1">
      <c r="A2020">
        <v>2018</v>
      </c>
      <c r="B2020" s="2" t="s">
        <v>2019</v>
      </c>
      <c r="C2020" s="2" t="s">
        <v>6128</v>
      </c>
      <c r="D2020">
        <v>2500</v>
      </c>
      <c r="E2020">
        <v>2565</v>
      </c>
      <c r="F2020" t="s">
        <v>8219</v>
      </c>
      <c r="G2020" t="s">
        <v>8224</v>
      </c>
      <c r="H2020" t="s">
        <v>8246</v>
      </c>
      <c r="I2020">
        <v>1456984740</v>
      </c>
      <c r="J2020" s="7">
        <f t="shared" si="156"/>
        <v>42432.249305555553</v>
      </c>
      <c r="K2020">
        <v>1455717790</v>
      </c>
      <c r="L2020" s="7">
        <f t="shared" si="157"/>
        <v>42417.585532407407</v>
      </c>
      <c r="M2020" t="b">
        <v>0</v>
      </c>
      <c r="N2020">
        <v>33</v>
      </c>
      <c r="O2020" t="b">
        <v>1</v>
      </c>
      <c r="P2020" t="s">
        <v>8271</v>
      </c>
      <c r="Q2020">
        <f>ROUND(E2020/D2020*100,2)</f>
        <v>102.6</v>
      </c>
      <c r="R2020" s="12">
        <f>IFERROR(ROUND(IFERROR(E2020/N2020,""),2),"No pledges")</f>
        <v>77.73</v>
      </c>
      <c r="S2020" t="s">
        <v>8317</v>
      </c>
      <c r="T2020" t="s">
        <v>8318</v>
      </c>
    </row>
    <row r="2021" spans="1:20" ht="15" customHeight="1">
      <c r="A2021">
        <v>2019</v>
      </c>
      <c r="B2021" s="2" t="s">
        <v>2020</v>
      </c>
      <c r="C2021" s="2" t="s">
        <v>6129</v>
      </c>
      <c r="D2021">
        <v>2700</v>
      </c>
      <c r="E2021">
        <v>2945</v>
      </c>
      <c r="F2021" t="s">
        <v>8219</v>
      </c>
      <c r="G2021" t="s">
        <v>8224</v>
      </c>
      <c r="H2021" t="s">
        <v>8246</v>
      </c>
      <c r="I2021">
        <v>1458480560</v>
      </c>
      <c r="J2021" s="7">
        <f t="shared" si="156"/>
        <v>42449.562037037031</v>
      </c>
      <c r="K2021">
        <v>1455892160</v>
      </c>
      <c r="L2021" s="7">
        <f t="shared" si="157"/>
        <v>42419.603703703702</v>
      </c>
      <c r="M2021" t="b">
        <v>0</v>
      </c>
      <c r="N2021">
        <v>33</v>
      </c>
      <c r="O2021" t="b">
        <v>1</v>
      </c>
      <c r="P2021" t="s">
        <v>8285</v>
      </c>
      <c r="Q2021">
        <f>ROUND(E2021/D2021*100,2)</f>
        <v>109.07</v>
      </c>
      <c r="R2021" s="12">
        <f>IFERROR(ROUND(IFERROR(E2021/N2021,""),2),"No pledges")</f>
        <v>89.24</v>
      </c>
      <c r="S2021" t="s">
        <v>8338</v>
      </c>
      <c r="T2021" t="s">
        <v>8339</v>
      </c>
    </row>
    <row r="2022" spans="1:20" ht="15" customHeight="1">
      <c r="A2022">
        <v>2020</v>
      </c>
      <c r="B2022" s="2" t="s">
        <v>2021</v>
      </c>
      <c r="C2022" s="2" t="s">
        <v>6130</v>
      </c>
      <c r="D2022">
        <v>3000</v>
      </c>
      <c r="E2022">
        <v>3432</v>
      </c>
      <c r="F2022" t="s">
        <v>8219</v>
      </c>
      <c r="G2022" t="s">
        <v>8224</v>
      </c>
      <c r="H2022" t="s">
        <v>8246</v>
      </c>
      <c r="I2022">
        <v>1389814380</v>
      </c>
      <c r="J2022" s="7">
        <f t="shared" si="156"/>
        <v>41654.814583333333</v>
      </c>
      <c r="K2022">
        <v>1387390555</v>
      </c>
      <c r="L2022" s="7">
        <f t="shared" si="157"/>
        <v>41626.761053240742</v>
      </c>
      <c r="M2022" t="b">
        <v>0</v>
      </c>
      <c r="N2022">
        <v>33</v>
      </c>
      <c r="O2022" t="b">
        <v>1</v>
      </c>
      <c r="P2022" t="s">
        <v>8279</v>
      </c>
      <c r="Q2022">
        <f>ROUND(E2022/D2022*100,2)</f>
        <v>114.4</v>
      </c>
      <c r="R2022" s="12">
        <f>IFERROR(ROUND(IFERROR(E2022/N2022,""),2),"No pledges")</f>
        <v>104</v>
      </c>
      <c r="S2022" t="s">
        <v>8325</v>
      </c>
      <c r="T2022" t="s">
        <v>8329</v>
      </c>
    </row>
    <row r="2023" spans="1:20" ht="15" customHeight="1">
      <c r="A2023">
        <v>2021</v>
      </c>
      <c r="B2023" s="2" t="s">
        <v>2022</v>
      </c>
      <c r="C2023" s="2" t="s">
        <v>6131</v>
      </c>
      <c r="D2023">
        <v>3000</v>
      </c>
      <c r="E2023">
        <v>3190</v>
      </c>
      <c r="F2023" t="s">
        <v>8219</v>
      </c>
      <c r="G2023" t="s">
        <v>8224</v>
      </c>
      <c r="H2023" t="s">
        <v>8246</v>
      </c>
      <c r="I2023">
        <v>1416545700</v>
      </c>
      <c r="J2023" s="7">
        <f t="shared" si="156"/>
        <v>41964.204861111109</v>
      </c>
      <c r="K2023">
        <v>1415392666</v>
      </c>
      <c r="L2023" s="7">
        <f t="shared" si="157"/>
        <v>41950.859560185185</v>
      </c>
      <c r="M2023" t="b">
        <v>0</v>
      </c>
      <c r="N2023">
        <v>33</v>
      </c>
      <c r="O2023" t="b">
        <v>1</v>
      </c>
      <c r="P2023" t="s">
        <v>8271</v>
      </c>
      <c r="Q2023">
        <f>ROUND(E2023/D2023*100,2)</f>
        <v>106.33</v>
      </c>
      <c r="R2023" s="12">
        <f>IFERROR(ROUND(IFERROR(E2023/N2023,""),2),"No pledges")</f>
        <v>96.67</v>
      </c>
      <c r="S2023" t="s">
        <v>8317</v>
      </c>
      <c r="T2023" t="s">
        <v>8318</v>
      </c>
    </row>
    <row r="2024" spans="1:20" ht="15" customHeight="1">
      <c r="A2024">
        <v>2022</v>
      </c>
      <c r="B2024" s="2" t="s">
        <v>2023</v>
      </c>
      <c r="C2024" s="2" t="s">
        <v>6132</v>
      </c>
      <c r="D2024">
        <v>4000</v>
      </c>
      <c r="E2024">
        <v>4518</v>
      </c>
      <c r="F2024" t="s">
        <v>8219</v>
      </c>
      <c r="G2024" t="s">
        <v>8224</v>
      </c>
      <c r="H2024" t="s">
        <v>8246</v>
      </c>
      <c r="I2024">
        <v>1418014740</v>
      </c>
      <c r="J2024" s="7">
        <f t="shared" si="156"/>
        <v>41981.207638888889</v>
      </c>
      <c r="K2024">
        <v>1415585474</v>
      </c>
      <c r="L2024" s="7">
        <f t="shared" si="157"/>
        <v>41953.091134259259</v>
      </c>
      <c r="M2024" t="b">
        <v>0</v>
      </c>
      <c r="N2024">
        <v>33</v>
      </c>
      <c r="O2024" t="b">
        <v>1</v>
      </c>
      <c r="P2024" t="s">
        <v>8300</v>
      </c>
      <c r="Q2024">
        <f>ROUND(E2024/D2024*100,2)</f>
        <v>112.95</v>
      </c>
      <c r="R2024" s="12">
        <f>IFERROR(ROUND(IFERROR(E2024/N2024,""),2),"No pledges")</f>
        <v>136.91</v>
      </c>
      <c r="S2024" t="s">
        <v>8325</v>
      </c>
      <c r="T2024" t="s">
        <v>8354</v>
      </c>
    </row>
    <row r="2025" spans="1:20" ht="15" customHeight="1">
      <c r="A2025">
        <v>2023</v>
      </c>
      <c r="B2025" s="2" t="s">
        <v>2024</v>
      </c>
      <c r="C2025" s="2" t="s">
        <v>6133</v>
      </c>
      <c r="D2025">
        <v>4000</v>
      </c>
      <c r="E2025">
        <v>4005</v>
      </c>
      <c r="F2025" t="s">
        <v>8219</v>
      </c>
      <c r="G2025" t="s">
        <v>8224</v>
      </c>
      <c r="H2025" t="s">
        <v>8246</v>
      </c>
      <c r="I2025">
        <v>1421009610</v>
      </c>
      <c r="J2025" s="7">
        <f t="shared" si="156"/>
        <v>42015.870486111111</v>
      </c>
      <c r="K2025">
        <v>1419281610</v>
      </c>
      <c r="L2025" s="7">
        <f t="shared" si="157"/>
        <v>41995.870486111111</v>
      </c>
      <c r="M2025" t="b">
        <v>0</v>
      </c>
      <c r="N2025">
        <v>33</v>
      </c>
      <c r="O2025" t="b">
        <v>1</v>
      </c>
      <c r="P2025" t="s">
        <v>8271</v>
      </c>
      <c r="Q2025">
        <f>ROUND(E2025/D2025*100,2)</f>
        <v>100.13</v>
      </c>
      <c r="R2025" s="12">
        <f>IFERROR(ROUND(IFERROR(E2025/N2025,""),2),"No pledges")</f>
        <v>121.36</v>
      </c>
      <c r="S2025" t="s">
        <v>8317</v>
      </c>
      <c r="T2025" t="s">
        <v>8318</v>
      </c>
    </row>
    <row r="2026" spans="1:20" ht="15" customHeight="1">
      <c r="A2026">
        <v>2024</v>
      </c>
      <c r="B2026" s="2" t="s">
        <v>2025</v>
      </c>
      <c r="C2026" s="2" t="s">
        <v>6134</v>
      </c>
      <c r="D2026">
        <v>4900</v>
      </c>
      <c r="E2026">
        <v>4900</v>
      </c>
      <c r="F2026" t="s">
        <v>8219</v>
      </c>
      <c r="G2026" t="s">
        <v>8224</v>
      </c>
      <c r="H2026" t="s">
        <v>8246</v>
      </c>
      <c r="I2026">
        <v>1426883220</v>
      </c>
      <c r="J2026" s="7">
        <f t="shared" si="156"/>
        <v>42083.852083333331</v>
      </c>
      <c r="K2026">
        <v>1425067296</v>
      </c>
      <c r="L2026" s="7">
        <f t="shared" si="157"/>
        <v>42062.834444444445</v>
      </c>
      <c r="M2026" t="b">
        <v>0</v>
      </c>
      <c r="N2026">
        <v>33</v>
      </c>
      <c r="O2026" t="b">
        <v>1</v>
      </c>
      <c r="P2026" t="s">
        <v>8271</v>
      </c>
      <c r="Q2026">
        <f>ROUND(E2026/D2026*100,2)</f>
        <v>100</v>
      </c>
      <c r="R2026" s="12">
        <f>IFERROR(ROUND(IFERROR(E2026/N2026,""),2),"No pledges")</f>
        <v>148.47999999999999</v>
      </c>
      <c r="S2026" t="s">
        <v>8317</v>
      </c>
      <c r="T2026" t="s">
        <v>8318</v>
      </c>
    </row>
    <row r="2027" spans="1:20" ht="15" customHeight="1">
      <c r="A2027">
        <v>2025</v>
      </c>
      <c r="B2027" s="2" t="s">
        <v>2026</v>
      </c>
      <c r="C2027" s="2" t="s">
        <v>6135</v>
      </c>
      <c r="D2027">
        <v>1000</v>
      </c>
      <c r="E2027">
        <v>1080</v>
      </c>
      <c r="F2027" t="s">
        <v>8219</v>
      </c>
      <c r="G2027" t="s">
        <v>8224</v>
      </c>
      <c r="H2027" t="s">
        <v>8246</v>
      </c>
      <c r="I2027">
        <v>1422750707</v>
      </c>
      <c r="J2027" s="7">
        <f t="shared" si="156"/>
        <v>42036.02207175926</v>
      </c>
      <c r="K2027">
        <v>1420158707</v>
      </c>
      <c r="L2027" s="7">
        <f t="shared" si="157"/>
        <v>42006.02207175926</v>
      </c>
      <c r="M2027" t="b">
        <v>0</v>
      </c>
      <c r="N2027">
        <v>32</v>
      </c>
      <c r="O2027" t="b">
        <v>1</v>
      </c>
      <c r="P2027" t="s">
        <v>8292</v>
      </c>
      <c r="Q2027">
        <f>ROUND(E2027/D2027*100,2)</f>
        <v>108</v>
      </c>
      <c r="R2027" s="12">
        <f>IFERROR(ROUND(IFERROR(E2027/N2027,""),2),"No pledges")</f>
        <v>33.75</v>
      </c>
      <c r="S2027" t="s">
        <v>8325</v>
      </c>
      <c r="T2027" t="s">
        <v>8346</v>
      </c>
    </row>
    <row r="2028" spans="1:20" ht="15" customHeight="1">
      <c r="A2028">
        <v>2026</v>
      </c>
      <c r="B2028" s="2" t="s">
        <v>2027</v>
      </c>
      <c r="C2028" s="2" t="s">
        <v>6136</v>
      </c>
      <c r="D2028">
        <v>1000</v>
      </c>
      <c r="E2028">
        <v>1538</v>
      </c>
      <c r="F2028" t="s">
        <v>8219</v>
      </c>
      <c r="G2028" t="s">
        <v>8224</v>
      </c>
      <c r="H2028" t="s">
        <v>8246</v>
      </c>
      <c r="I2028">
        <v>1423022400</v>
      </c>
      <c r="J2028" s="7">
        <f t="shared" si="156"/>
        <v>42039.166666666672</v>
      </c>
      <c r="K2028">
        <v>1421436099</v>
      </c>
      <c r="L2028" s="7">
        <f t="shared" si="157"/>
        <v>42020.806701388887</v>
      </c>
      <c r="M2028" t="b">
        <v>0</v>
      </c>
      <c r="N2028">
        <v>32</v>
      </c>
      <c r="O2028" t="b">
        <v>1</v>
      </c>
      <c r="P2028" t="s">
        <v>8297</v>
      </c>
      <c r="Q2028">
        <f>ROUND(E2028/D2028*100,2)</f>
        <v>153.80000000000001</v>
      </c>
      <c r="R2028" s="12">
        <f>IFERROR(ROUND(IFERROR(E2028/N2028,""),2),"No pledges")</f>
        <v>48.06</v>
      </c>
      <c r="S2028" t="s">
        <v>8333</v>
      </c>
      <c r="T2028" t="s">
        <v>8351</v>
      </c>
    </row>
    <row r="2029" spans="1:20" ht="15" customHeight="1">
      <c r="A2029">
        <v>2027</v>
      </c>
      <c r="B2029" s="2" t="s">
        <v>2028</v>
      </c>
      <c r="C2029" s="2" t="s">
        <v>6137</v>
      </c>
      <c r="D2029">
        <v>1200</v>
      </c>
      <c r="E2029">
        <v>1260</v>
      </c>
      <c r="F2029" t="s">
        <v>8219</v>
      </c>
      <c r="G2029" t="s">
        <v>8225</v>
      </c>
      <c r="H2029" t="s">
        <v>8247</v>
      </c>
      <c r="I2029">
        <v>1441042275</v>
      </c>
      <c r="J2029" s="7">
        <f t="shared" si="156"/>
        <v>42247.730034722219</v>
      </c>
      <c r="K2029">
        <v>1438882275</v>
      </c>
      <c r="L2029" s="7">
        <f t="shared" si="157"/>
        <v>42222.730034722219</v>
      </c>
      <c r="M2029" t="b">
        <v>0</v>
      </c>
      <c r="N2029">
        <v>32</v>
      </c>
      <c r="O2029" t="b">
        <v>1</v>
      </c>
      <c r="P2029" t="s">
        <v>8271</v>
      </c>
      <c r="Q2029">
        <f>ROUND(E2029/D2029*100,2)</f>
        <v>105</v>
      </c>
      <c r="R2029" s="12">
        <f>IFERROR(ROUND(IFERROR(E2029/N2029,""),2),"No pledges")</f>
        <v>39.380000000000003</v>
      </c>
      <c r="S2029" t="s">
        <v>8317</v>
      </c>
      <c r="T2029" t="s">
        <v>8318</v>
      </c>
    </row>
    <row r="2030" spans="1:20" ht="15" customHeight="1">
      <c r="A2030">
        <v>2028</v>
      </c>
      <c r="B2030" s="2" t="s">
        <v>2029</v>
      </c>
      <c r="C2030" s="2" t="s">
        <v>6138</v>
      </c>
      <c r="D2030">
        <v>1500</v>
      </c>
      <c r="E2030">
        <v>1502.5</v>
      </c>
      <c r="F2030" t="s">
        <v>8219</v>
      </c>
      <c r="G2030" t="s">
        <v>8224</v>
      </c>
      <c r="H2030" t="s">
        <v>8246</v>
      </c>
      <c r="I2030">
        <v>1318633200</v>
      </c>
      <c r="J2030" s="7">
        <f t="shared" si="156"/>
        <v>40830.958333333336</v>
      </c>
      <c r="K2030">
        <v>1314947317</v>
      </c>
      <c r="L2030" s="7">
        <f t="shared" si="157"/>
        <v>40788.297650462962</v>
      </c>
      <c r="M2030" t="b">
        <v>0</v>
      </c>
      <c r="N2030">
        <v>32</v>
      </c>
      <c r="O2030" t="b">
        <v>1</v>
      </c>
      <c r="P2030" t="s">
        <v>8276</v>
      </c>
      <c r="Q2030">
        <f>ROUND(E2030/D2030*100,2)</f>
        <v>100.17</v>
      </c>
      <c r="R2030" s="12">
        <f>IFERROR(ROUND(IFERROR(E2030/N2030,""),2),"No pledges")</f>
        <v>46.95</v>
      </c>
      <c r="S2030" t="s">
        <v>8325</v>
      </c>
      <c r="T2030" t="s">
        <v>8326</v>
      </c>
    </row>
    <row r="2031" spans="1:20" ht="15" customHeight="1">
      <c r="A2031">
        <v>2029</v>
      </c>
      <c r="B2031" s="2" t="s">
        <v>2030</v>
      </c>
      <c r="C2031" s="2" t="s">
        <v>6139</v>
      </c>
      <c r="D2031">
        <v>1800</v>
      </c>
      <c r="E2031">
        <v>2231</v>
      </c>
      <c r="F2031" t="s">
        <v>8219</v>
      </c>
      <c r="G2031" t="s">
        <v>8224</v>
      </c>
      <c r="H2031" t="s">
        <v>8246</v>
      </c>
      <c r="I2031">
        <v>1338186657</v>
      </c>
      <c r="J2031" s="7">
        <f t="shared" si="156"/>
        <v>41057.271493055552</v>
      </c>
      <c r="K2031">
        <v>1333002657</v>
      </c>
      <c r="L2031" s="7">
        <f t="shared" si="157"/>
        <v>40997.271493055552</v>
      </c>
      <c r="M2031" t="b">
        <v>0</v>
      </c>
      <c r="N2031">
        <v>32</v>
      </c>
      <c r="O2031" t="b">
        <v>1</v>
      </c>
      <c r="P2031" t="s">
        <v>8266</v>
      </c>
      <c r="Q2031">
        <f>ROUND(E2031/D2031*100,2)</f>
        <v>123.94</v>
      </c>
      <c r="R2031" s="12">
        <f>IFERROR(ROUND(IFERROR(E2031/N2031,""),2),"No pledges")</f>
        <v>69.72</v>
      </c>
      <c r="S2031" t="s">
        <v>8310</v>
      </c>
      <c r="T2031" t="s">
        <v>8312</v>
      </c>
    </row>
    <row r="2032" spans="1:20" ht="15" customHeight="1">
      <c r="A2032">
        <v>2030</v>
      </c>
      <c r="B2032" s="2" t="s">
        <v>2031</v>
      </c>
      <c r="C2032" s="2" t="s">
        <v>6140</v>
      </c>
      <c r="D2032">
        <v>1800</v>
      </c>
      <c r="E2032">
        <v>1941</v>
      </c>
      <c r="F2032" t="s">
        <v>8219</v>
      </c>
      <c r="G2032" t="s">
        <v>8224</v>
      </c>
      <c r="H2032" t="s">
        <v>8246</v>
      </c>
      <c r="I2032">
        <v>1363952225</v>
      </c>
      <c r="J2032" s="7">
        <f t="shared" si="156"/>
        <v>41355.484085648146</v>
      </c>
      <c r="K2032">
        <v>1361363825</v>
      </c>
      <c r="L2032" s="7">
        <f t="shared" si="157"/>
        <v>41325.525752314818</v>
      </c>
      <c r="M2032" t="b">
        <v>0</v>
      </c>
      <c r="N2032">
        <v>32</v>
      </c>
      <c r="O2032" t="b">
        <v>1</v>
      </c>
      <c r="P2032" t="s">
        <v>8276</v>
      </c>
      <c r="Q2032">
        <f>ROUND(E2032/D2032*100,2)</f>
        <v>107.83</v>
      </c>
      <c r="R2032" s="12">
        <f>IFERROR(ROUND(IFERROR(E2032/N2032,""),2),"No pledges")</f>
        <v>60.66</v>
      </c>
      <c r="S2032" t="s">
        <v>8325</v>
      </c>
      <c r="T2032" t="s">
        <v>8326</v>
      </c>
    </row>
    <row r="2033" spans="1:20" ht="15" customHeight="1">
      <c r="A2033">
        <v>2031</v>
      </c>
      <c r="B2033" s="2" t="s">
        <v>2032</v>
      </c>
      <c r="C2033" s="2" t="s">
        <v>6141</v>
      </c>
      <c r="D2033">
        <v>2000</v>
      </c>
      <c r="E2033">
        <v>2010</v>
      </c>
      <c r="F2033" t="s">
        <v>8219</v>
      </c>
      <c r="G2033" t="s">
        <v>8224</v>
      </c>
      <c r="H2033" t="s">
        <v>8246</v>
      </c>
      <c r="I2033">
        <v>1306994340</v>
      </c>
      <c r="J2033" s="7">
        <f t="shared" si="156"/>
        <v>40696.249305555553</v>
      </c>
      <c r="K2033">
        <v>1303706001</v>
      </c>
      <c r="L2033" s="7">
        <f t="shared" si="157"/>
        <v>40658.189826388887</v>
      </c>
      <c r="M2033" t="b">
        <v>0</v>
      </c>
      <c r="N2033">
        <v>32</v>
      </c>
      <c r="O2033" t="b">
        <v>1</v>
      </c>
      <c r="P2033" t="s">
        <v>8276</v>
      </c>
      <c r="Q2033">
        <f>ROUND(E2033/D2033*100,2)</f>
        <v>100.5</v>
      </c>
      <c r="R2033" s="12">
        <f>IFERROR(ROUND(IFERROR(E2033/N2033,""),2),"No pledges")</f>
        <v>62.81</v>
      </c>
      <c r="S2033" t="s">
        <v>8325</v>
      </c>
      <c r="T2033" t="s">
        <v>8326</v>
      </c>
    </row>
    <row r="2034" spans="1:20" ht="15" customHeight="1">
      <c r="A2034">
        <v>2032</v>
      </c>
      <c r="B2034" s="2" t="s">
        <v>2033</v>
      </c>
      <c r="C2034" s="2" t="s">
        <v>6142</v>
      </c>
      <c r="D2034">
        <v>2000</v>
      </c>
      <c r="E2034">
        <v>2831</v>
      </c>
      <c r="F2034" t="s">
        <v>8219</v>
      </c>
      <c r="G2034" t="s">
        <v>8224</v>
      </c>
      <c r="H2034" t="s">
        <v>8246</v>
      </c>
      <c r="I2034">
        <v>1381314437</v>
      </c>
      <c r="J2034" s="7">
        <f t="shared" si="156"/>
        <v>41556.435613425929</v>
      </c>
      <c r="K2034">
        <v>1378722437</v>
      </c>
      <c r="L2034" s="7">
        <f t="shared" si="157"/>
        <v>41526.435613425929</v>
      </c>
      <c r="M2034" t="b">
        <v>0</v>
      </c>
      <c r="N2034">
        <v>32</v>
      </c>
      <c r="O2034" t="b">
        <v>1</v>
      </c>
      <c r="P2034" t="s">
        <v>8292</v>
      </c>
      <c r="Q2034">
        <f>ROUND(E2034/D2034*100,2)</f>
        <v>141.55000000000001</v>
      </c>
      <c r="R2034" s="12">
        <f>IFERROR(ROUND(IFERROR(E2034/N2034,""),2),"No pledges")</f>
        <v>88.47</v>
      </c>
      <c r="S2034" t="s">
        <v>8325</v>
      </c>
      <c r="T2034" t="s">
        <v>8346</v>
      </c>
    </row>
    <row r="2035" spans="1:20" ht="15" customHeight="1">
      <c r="A2035">
        <v>2033</v>
      </c>
      <c r="B2035" s="2" t="s">
        <v>2034</v>
      </c>
      <c r="C2035" s="2" t="s">
        <v>6143</v>
      </c>
      <c r="D2035">
        <v>2000</v>
      </c>
      <c r="E2035">
        <v>2932</v>
      </c>
      <c r="F2035" t="s">
        <v>8219</v>
      </c>
      <c r="G2035" t="s">
        <v>8224</v>
      </c>
      <c r="H2035" t="s">
        <v>8246</v>
      </c>
      <c r="I2035">
        <v>1417813618</v>
      </c>
      <c r="J2035" s="7">
        <f t="shared" si="156"/>
        <v>41978.879837962959</v>
      </c>
      <c r="K2035">
        <v>1413922018</v>
      </c>
      <c r="L2035" s="7">
        <f t="shared" si="157"/>
        <v>41933.838171296295</v>
      </c>
      <c r="M2035" t="b">
        <v>0</v>
      </c>
      <c r="N2035">
        <v>32</v>
      </c>
      <c r="O2035" t="b">
        <v>1</v>
      </c>
      <c r="P2035" t="s">
        <v>8276</v>
      </c>
      <c r="Q2035">
        <f>ROUND(E2035/D2035*100,2)</f>
        <v>146.6</v>
      </c>
      <c r="R2035" s="12">
        <f>IFERROR(ROUND(IFERROR(E2035/N2035,""),2),"No pledges")</f>
        <v>91.63</v>
      </c>
      <c r="S2035" t="s">
        <v>8325</v>
      </c>
      <c r="T2035" t="s">
        <v>8326</v>
      </c>
    </row>
    <row r="2036" spans="1:20" ht="15" customHeight="1">
      <c r="A2036">
        <v>2034</v>
      </c>
      <c r="B2036" s="2" t="s">
        <v>2035</v>
      </c>
      <c r="C2036" s="2" t="s">
        <v>6144</v>
      </c>
      <c r="D2036">
        <v>2000</v>
      </c>
      <c r="E2036">
        <v>2512</v>
      </c>
      <c r="F2036" t="s">
        <v>8219</v>
      </c>
      <c r="G2036" t="s">
        <v>8229</v>
      </c>
      <c r="H2036" t="s">
        <v>8251</v>
      </c>
      <c r="I2036">
        <v>1460341800</v>
      </c>
      <c r="J2036" s="7">
        <f t="shared" si="156"/>
        <v>42471.104166666672</v>
      </c>
      <c r="K2036">
        <v>1456902893</v>
      </c>
      <c r="L2036" s="7">
        <f t="shared" si="157"/>
        <v>42431.302002314813</v>
      </c>
      <c r="M2036" t="b">
        <v>0</v>
      </c>
      <c r="N2036">
        <v>32</v>
      </c>
      <c r="O2036" t="b">
        <v>1</v>
      </c>
      <c r="P2036" t="s">
        <v>8271</v>
      </c>
      <c r="Q2036">
        <f>ROUND(E2036/D2036*100,2)</f>
        <v>125.6</v>
      </c>
      <c r="R2036" s="12">
        <f>IFERROR(ROUND(IFERROR(E2036/N2036,""),2),"No pledges")</f>
        <v>78.5</v>
      </c>
      <c r="S2036" t="s">
        <v>8317</v>
      </c>
      <c r="T2036" t="s">
        <v>8318</v>
      </c>
    </row>
    <row r="2037" spans="1:20" ht="15" customHeight="1">
      <c r="A2037">
        <v>2035</v>
      </c>
      <c r="B2037" s="2" t="s">
        <v>2036</v>
      </c>
      <c r="C2037" s="2" t="s">
        <v>6145</v>
      </c>
      <c r="D2037">
        <v>2000</v>
      </c>
      <c r="E2037">
        <v>2025</v>
      </c>
      <c r="F2037" t="s">
        <v>8219</v>
      </c>
      <c r="G2037" t="s">
        <v>8224</v>
      </c>
      <c r="H2037" t="s">
        <v>8246</v>
      </c>
      <c r="I2037">
        <v>1438226724</v>
      </c>
      <c r="J2037" s="7">
        <f t="shared" si="156"/>
        <v>42215.142638888887</v>
      </c>
      <c r="K2037">
        <v>1433042724</v>
      </c>
      <c r="L2037" s="7">
        <f t="shared" si="157"/>
        <v>42155.142638888887</v>
      </c>
      <c r="M2037" t="b">
        <v>0</v>
      </c>
      <c r="N2037">
        <v>32</v>
      </c>
      <c r="O2037" t="b">
        <v>1</v>
      </c>
      <c r="P2037" t="s">
        <v>8271</v>
      </c>
      <c r="Q2037">
        <f>ROUND(E2037/D2037*100,2)</f>
        <v>101.25</v>
      </c>
      <c r="R2037" s="12">
        <f>IFERROR(ROUND(IFERROR(E2037/N2037,""),2),"No pledges")</f>
        <v>63.28</v>
      </c>
      <c r="S2037" t="s">
        <v>8317</v>
      </c>
      <c r="T2037" t="s">
        <v>8318</v>
      </c>
    </row>
    <row r="2038" spans="1:20" ht="15" customHeight="1">
      <c r="A2038">
        <v>2036</v>
      </c>
      <c r="B2038" s="2" t="s">
        <v>2037</v>
      </c>
      <c r="C2038" s="2" t="s">
        <v>6146</v>
      </c>
      <c r="D2038">
        <v>2750</v>
      </c>
      <c r="E2038">
        <v>2826.43</v>
      </c>
      <c r="F2038" t="s">
        <v>8219</v>
      </c>
      <c r="G2038" t="s">
        <v>8224</v>
      </c>
      <c r="H2038" t="s">
        <v>8246</v>
      </c>
      <c r="I2038">
        <v>1372827540</v>
      </c>
      <c r="J2038" s="7">
        <f t="shared" si="156"/>
        <v>41458.207638888889</v>
      </c>
      <c r="K2038">
        <v>1371491244</v>
      </c>
      <c r="L2038" s="7">
        <f t="shared" si="157"/>
        <v>41442.741249999999</v>
      </c>
      <c r="M2038" t="b">
        <v>0</v>
      </c>
      <c r="N2038">
        <v>32</v>
      </c>
      <c r="O2038" t="b">
        <v>1</v>
      </c>
      <c r="P2038" t="s">
        <v>8276</v>
      </c>
      <c r="Q2038">
        <f>ROUND(E2038/D2038*100,2)</f>
        <v>102.78</v>
      </c>
      <c r="R2038" s="12">
        <f>IFERROR(ROUND(IFERROR(E2038/N2038,""),2),"No pledges")</f>
        <v>88.33</v>
      </c>
      <c r="S2038" t="s">
        <v>8325</v>
      </c>
      <c r="T2038" t="s">
        <v>8326</v>
      </c>
    </row>
    <row r="2039" spans="1:20" ht="15" customHeight="1">
      <c r="A2039">
        <v>2037</v>
      </c>
      <c r="B2039" s="2" t="s">
        <v>2038</v>
      </c>
      <c r="C2039" s="2" t="s">
        <v>6147</v>
      </c>
      <c r="D2039">
        <v>3500</v>
      </c>
      <c r="E2039">
        <v>4340</v>
      </c>
      <c r="F2039" t="s">
        <v>8219</v>
      </c>
      <c r="G2039" t="s">
        <v>8224</v>
      </c>
      <c r="H2039" t="s">
        <v>8246</v>
      </c>
      <c r="I2039">
        <v>1436902359</v>
      </c>
      <c r="J2039" s="7">
        <f t="shared" si="156"/>
        <v>42199.814340277779</v>
      </c>
      <c r="K2039">
        <v>1434310359</v>
      </c>
      <c r="L2039" s="7">
        <f t="shared" si="157"/>
        <v>42169.814340277779</v>
      </c>
      <c r="M2039" t="b">
        <v>0</v>
      </c>
      <c r="N2039">
        <v>32</v>
      </c>
      <c r="O2039" t="b">
        <v>1</v>
      </c>
      <c r="P2039" t="s">
        <v>8271</v>
      </c>
      <c r="Q2039">
        <f>ROUND(E2039/D2039*100,2)</f>
        <v>124</v>
      </c>
      <c r="R2039" s="12">
        <f>IFERROR(ROUND(IFERROR(E2039/N2039,""),2),"No pledges")</f>
        <v>135.63</v>
      </c>
      <c r="S2039" t="s">
        <v>8317</v>
      </c>
      <c r="T2039" t="s">
        <v>8318</v>
      </c>
    </row>
    <row r="2040" spans="1:20" ht="15" customHeight="1">
      <c r="A2040">
        <v>2038</v>
      </c>
      <c r="B2040" s="2" t="s">
        <v>2039</v>
      </c>
      <c r="C2040" s="2" t="s">
        <v>6148</v>
      </c>
      <c r="D2040">
        <v>4000</v>
      </c>
      <c r="E2040">
        <v>4055</v>
      </c>
      <c r="F2040" t="s">
        <v>8219</v>
      </c>
      <c r="G2040" t="s">
        <v>8224</v>
      </c>
      <c r="H2040" t="s">
        <v>8246</v>
      </c>
      <c r="I2040">
        <v>1422636814</v>
      </c>
      <c r="J2040" s="7">
        <f t="shared" si="156"/>
        <v>42034.703865740739</v>
      </c>
      <c r="K2040">
        <v>1420044814</v>
      </c>
      <c r="L2040" s="7">
        <f t="shared" si="157"/>
        <v>42004.703865740739</v>
      </c>
      <c r="M2040" t="b">
        <v>0</v>
      </c>
      <c r="N2040">
        <v>32</v>
      </c>
      <c r="O2040" t="b">
        <v>1</v>
      </c>
      <c r="P2040" t="s">
        <v>8305</v>
      </c>
      <c r="Q2040">
        <f>ROUND(E2040/D2040*100,2)</f>
        <v>101.38</v>
      </c>
      <c r="R2040" s="12">
        <f>IFERROR(ROUND(IFERROR(E2040/N2040,""),2),"No pledges")</f>
        <v>126.72</v>
      </c>
      <c r="S2040" t="s">
        <v>8317</v>
      </c>
      <c r="T2040" t="s">
        <v>8359</v>
      </c>
    </row>
    <row r="2041" spans="1:20" ht="15" customHeight="1">
      <c r="A2041">
        <v>2039</v>
      </c>
      <c r="B2041" s="2" t="s">
        <v>2040</v>
      </c>
      <c r="C2041" s="2" t="s">
        <v>6149</v>
      </c>
      <c r="D2041">
        <v>1000</v>
      </c>
      <c r="E2041">
        <v>1330</v>
      </c>
      <c r="F2041" t="s">
        <v>8219</v>
      </c>
      <c r="G2041" t="s">
        <v>8225</v>
      </c>
      <c r="H2041" t="s">
        <v>8247</v>
      </c>
      <c r="I2041">
        <v>1420377366</v>
      </c>
      <c r="J2041" s="7">
        <f t="shared" si="156"/>
        <v>42008.552847222221</v>
      </c>
      <c r="K2041">
        <v>1415193366</v>
      </c>
      <c r="L2041" s="7">
        <f t="shared" si="157"/>
        <v>41948.552847222221</v>
      </c>
      <c r="M2041" t="b">
        <v>0</v>
      </c>
      <c r="N2041">
        <v>31</v>
      </c>
      <c r="O2041" t="b">
        <v>1</v>
      </c>
      <c r="P2041" t="s">
        <v>8271</v>
      </c>
      <c r="Q2041">
        <f>ROUND(E2041/D2041*100,2)</f>
        <v>133</v>
      </c>
      <c r="R2041" s="12">
        <f>IFERROR(ROUND(IFERROR(E2041/N2041,""),2),"No pledges")</f>
        <v>42.9</v>
      </c>
      <c r="S2041" t="s">
        <v>8317</v>
      </c>
      <c r="T2041" t="s">
        <v>8318</v>
      </c>
    </row>
    <row r="2042" spans="1:20" ht="15" customHeight="1">
      <c r="A2042">
        <v>2040</v>
      </c>
      <c r="B2042" s="2" t="s">
        <v>2041</v>
      </c>
      <c r="C2042" s="2" t="s">
        <v>6150</v>
      </c>
      <c r="D2042">
        <v>1000</v>
      </c>
      <c r="E2042">
        <v>1623</v>
      </c>
      <c r="F2042" t="s">
        <v>8219</v>
      </c>
      <c r="G2042" t="s">
        <v>8225</v>
      </c>
      <c r="H2042" t="s">
        <v>8247</v>
      </c>
      <c r="I2042">
        <v>1439806936</v>
      </c>
      <c r="J2042" s="7">
        <f t="shared" si="156"/>
        <v>42233.432129629626</v>
      </c>
      <c r="K2042">
        <v>1437214936</v>
      </c>
      <c r="L2042" s="7">
        <f t="shared" si="157"/>
        <v>42203.432129629626</v>
      </c>
      <c r="M2042" t="b">
        <v>0</v>
      </c>
      <c r="N2042">
        <v>31</v>
      </c>
      <c r="O2042" t="b">
        <v>1</v>
      </c>
      <c r="P2042" t="s">
        <v>8271</v>
      </c>
      <c r="Q2042">
        <f>ROUND(E2042/D2042*100,2)</f>
        <v>162.30000000000001</v>
      </c>
      <c r="R2042" s="12">
        <f>IFERROR(ROUND(IFERROR(E2042/N2042,""),2),"No pledges")</f>
        <v>52.35</v>
      </c>
      <c r="S2042" t="s">
        <v>8317</v>
      </c>
      <c r="T2042" t="s">
        <v>8318</v>
      </c>
    </row>
    <row r="2043" spans="1:20" ht="15" customHeight="1">
      <c r="A2043">
        <v>2041</v>
      </c>
      <c r="B2043" s="2" t="s">
        <v>2042</v>
      </c>
      <c r="C2043" s="2" t="s">
        <v>6151</v>
      </c>
      <c r="D2043">
        <v>1300</v>
      </c>
      <c r="E2043">
        <v>1510</v>
      </c>
      <c r="F2043" t="s">
        <v>8219</v>
      </c>
      <c r="G2043" t="s">
        <v>8224</v>
      </c>
      <c r="H2043" t="s">
        <v>8246</v>
      </c>
      <c r="I2043">
        <v>1486095060</v>
      </c>
      <c r="J2043" s="7">
        <f t="shared" si="156"/>
        <v>42769.174305555556</v>
      </c>
      <c r="K2043">
        <v>1484198170</v>
      </c>
      <c r="L2043" s="7">
        <f t="shared" si="157"/>
        <v>42747.219560185185</v>
      </c>
      <c r="M2043" t="b">
        <v>0</v>
      </c>
      <c r="N2043">
        <v>31</v>
      </c>
      <c r="O2043" t="b">
        <v>1</v>
      </c>
      <c r="P2043" t="s">
        <v>8276</v>
      </c>
      <c r="Q2043">
        <f>ROUND(E2043/D2043*100,2)</f>
        <v>116.15</v>
      </c>
      <c r="R2043" s="12">
        <f>IFERROR(ROUND(IFERROR(E2043/N2043,""),2),"No pledges")</f>
        <v>48.71</v>
      </c>
      <c r="S2043" t="s">
        <v>8325</v>
      </c>
      <c r="T2043" t="s">
        <v>8326</v>
      </c>
    </row>
    <row r="2044" spans="1:20" ht="15" customHeight="1">
      <c r="A2044">
        <v>2042</v>
      </c>
      <c r="B2044" s="2" t="s">
        <v>2043</v>
      </c>
      <c r="C2044" s="2" t="s">
        <v>6152</v>
      </c>
      <c r="D2044">
        <v>1500</v>
      </c>
      <c r="E2044">
        <v>1800</v>
      </c>
      <c r="F2044" t="s">
        <v>8219</v>
      </c>
      <c r="G2044" t="s">
        <v>8224</v>
      </c>
      <c r="H2044" t="s">
        <v>8246</v>
      </c>
      <c r="I2044">
        <v>1417101683</v>
      </c>
      <c r="J2044" s="7">
        <f t="shared" si="156"/>
        <v>41970.639849537038</v>
      </c>
      <c r="K2044">
        <v>1414506083</v>
      </c>
      <c r="L2044" s="7">
        <f t="shared" si="157"/>
        <v>41940.598182870373</v>
      </c>
      <c r="M2044" t="b">
        <v>0</v>
      </c>
      <c r="N2044">
        <v>31</v>
      </c>
      <c r="O2044" t="b">
        <v>1</v>
      </c>
      <c r="P2044" t="s">
        <v>8271</v>
      </c>
      <c r="Q2044">
        <f>ROUND(E2044/D2044*100,2)</f>
        <v>120</v>
      </c>
      <c r="R2044" s="12">
        <f>IFERROR(ROUND(IFERROR(E2044/N2044,""),2),"No pledges")</f>
        <v>58.06</v>
      </c>
      <c r="S2044" t="s">
        <v>8317</v>
      </c>
      <c r="T2044" t="s">
        <v>8318</v>
      </c>
    </row>
    <row r="2045" spans="1:20" ht="15" customHeight="1">
      <c r="A2045">
        <v>2043</v>
      </c>
      <c r="B2045" s="2" t="s">
        <v>2044</v>
      </c>
      <c r="C2045" s="2" t="s">
        <v>6153</v>
      </c>
      <c r="D2045">
        <v>2000</v>
      </c>
      <c r="E2045">
        <v>2340</v>
      </c>
      <c r="F2045" t="s">
        <v>8219</v>
      </c>
      <c r="G2045" t="s">
        <v>8224</v>
      </c>
      <c r="H2045" t="s">
        <v>8246</v>
      </c>
      <c r="I2045">
        <v>1323136949</v>
      </c>
      <c r="J2045" s="7">
        <f t="shared" si="156"/>
        <v>40883.085057870368</v>
      </c>
      <c r="K2045">
        <v>1319245349</v>
      </c>
      <c r="L2045" s="7">
        <f t="shared" si="157"/>
        <v>40838.043391203704</v>
      </c>
      <c r="M2045" t="b">
        <v>1</v>
      </c>
      <c r="N2045">
        <v>31</v>
      </c>
      <c r="O2045" t="b">
        <v>1</v>
      </c>
      <c r="P2045" t="s">
        <v>8276</v>
      </c>
      <c r="Q2045">
        <f>ROUND(E2045/D2045*100,2)</f>
        <v>117</v>
      </c>
      <c r="R2045" s="12">
        <f>IFERROR(ROUND(IFERROR(E2045/N2045,""),2),"No pledges")</f>
        <v>75.48</v>
      </c>
      <c r="S2045" t="s">
        <v>8325</v>
      </c>
      <c r="T2045" t="s">
        <v>8326</v>
      </c>
    </row>
    <row r="2046" spans="1:20" ht="15" customHeight="1">
      <c r="A2046">
        <v>2044</v>
      </c>
      <c r="B2046" s="2" t="s">
        <v>2045</v>
      </c>
      <c r="C2046" s="2" t="s">
        <v>6154</v>
      </c>
      <c r="D2046">
        <v>2000</v>
      </c>
      <c r="E2046">
        <v>2020</v>
      </c>
      <c r="F2046" t="s">
        <v>8219</v>
      </c>
      <c r="G2046" t="s">
        <v>8224</v>
      </c>
      <c r="H2046" t="s">
        <v>8246</v>
      </c>
      <c r="I2046">
        <v>1483203540</v>
      </c>
      <c r="J2046" s="7">
        <f t="shared" si="156"/>
        <v>42735.707638888889</v>
      </c>
      <c r="K2046">
        <v>1481175482</v>
      </c>
      <c r="L2046" s="7">
        <f t="shared" si="157"/>
        <v>42712.23474537037</v>
      </c>
      <c r="M2046" t="b">
        <v>0</v>
      </c>
      <c r="N2046">
        <v>31</v>
      </c>
      <c r="O2046" t="b">
        <v>1</v>
      </c>
      <c r="P2046" t="s">
        <v>8271</v>
      </c>
      <c r="Q2046">
        <f>ROUND(E2046/D2046*100,2)</f>
        <v>101</v>
      </c>
      <c r="R2046" s="12">
        <f>IFERROR(ROUND(IFERROR(E2046/N2046,""),2),"No pledges")</f>
        <v>65.16</v>
      </c>
      <c r="S2046" t="s">
        <v>8317</v>
      </c>
      <c r="T2046" t="s">
        <v>8318</v>
      </c>
    </row>
    <row r="2047" spans="1:20" ht="15" customHeight="1">
      <c r="A2047">
        <v>2045</v>
      </c>
      <c r="B2047" s="2" t="s">
        <v>2046</v>
      </c>
      <c r="C2047" s="2" t="s">
        <v>6155</v>
      </c>
      <c r="D2047">
        <v>2000</v>
      </c>
      <c r="E2047">
        <v>2000</v>
      </c>
      <c r="F2047" t="s">
        <v>8219</v>
      </c>
      <c r="G2047" t="s">
        <v>8225</v>
      </c>
      <c r="H2047" t="s">
        <v>8247</v>
      </c>
      <c r="I2047">
        <v>1445604236</v>
      </c>
      <c r="J2047" s="7">
        <f t="shared" si="156"/>
        <v>42300.530509259261</v>
      </c>
      <c r="K2047">
        <v>1443185036</v>
      </c>
      <c r="L2047" s="7">
        <f t="shared" si="157"/>
        <v>42272.530509259261</v>
      </c>
      <c r="M2047" t="b">
        <v>0</v>
      </c>
      <c r="N2047">
        <v>31</v>
      </c>
      <c r="O2047" t="b">
        <v>1</v>
      </c>
      <c r="P2047" t="s">
        <v>8271</v>
      </c>
      <c r="Q2047">
        <f>ROUND(E2047/D2047*100,2)</f>
        <v>100</v>
      </c>
      <c r="R2047" s="12">
        <f>IFERROR(ROUND(IFERROR(E2047/N2047,""),2),"No pledges")</f>
        <v>64.52</v>
      </c>
      <c r="S2047" t="s">
        <v>8317</v>
      </c>
      <c r="T2047" t="s">
        <v>8318</v>
      </c>
    </row>
    <row r="2048" spans="1:20" ht="15" customHeight="1">
      <c r="A2048">
        <v>2046</v>
      </c>
      <c r="B2048" s="2" t="s">
        <v>2047</v>
      </c>
      <c r="C2048" s="2" t="s">
        <v>6156</v>
      </c>
      <c r="D2048">
        <v>2000</v>
      </c>
      <c r="E2048">
        <v>2050</v>
      </c>
      <c r="F2048" t="s">
        <v>8219</v>
      </c>
      <c r="G2048" t="s">
        <v>8225</v>
      </c>
      <c r="H2048" t="s">
        <v>8247</v>
      </c>
      <c r="I2048">
        <v>1433076298</v>
      </c>
      <c r="J2048" s="7">
        <f t="shared" si="156"/>
        <v>42155.531226851846</v>
      </c>
      <c r="K2048">
        <v>1430052298</v>
      </c>
      <c r="L2048" s="7">
        <f t="shared" si="157"/>
        <v>42120.531226851846</v>
      </c>
      <c r="M2048" t="b">
        <v>0</v>
      </c>
      <c r="N2048">
        <v>31</v>
      </c>
      <c r="O2048" t="b">
        <v>1</v>
      </c>
      <c r="P2048" t="s">
        <v>8271</v>
      </c>
      <c r="Q2048">
        <f>ROUND(E2048/D2048*100,2)</f>
        <v>102.5</v>
      </c>
      <c r="R2048" s="12">
        <f>IFERROR(ROUND(IFERROR(E2048/N2048,""),2),"No pledges")</f>
        <v>66.13</v>
      </c>
      <c r="S2048" t="s">
        <v>8317</v>
      </c>
      <c r="T2048" t="s">
        <v>8318</v>
      </c>
    </row>
    <row r="2049" spans="1:20" ht="15" customHeight="1">
      <c r="A2049">
        <v>2047</v>
      </c>
      <c r="B2049" s="2" t="s">
        <v>2048</v>
      </c>
      <c r="C2049" s="2" t="s">
        <v>6157</v>
      </c>
      <c r="D2049">
        <v>2500</v>
      </c>
      <c r="E2049">
        <v>2555</v>
      </c>
      <c r="F2049" t="s">
        <v>8219</v>
      </c>
      <c r="G2049" t="s">
        <v>8224</v>
      </c>
      <c r="H2049" t="s">
        <v>8246</v>
      </c>
      <c r="I2049">
        <v>1425741525</v>
      </c>
      <c r="J2049" s="7">
        <f t="shared" si="156"/>
        <v>42070.638020833328</v>
      </c>
      <c r="K2049">
        <v>1423149525</v>
      </c>
      <c r="L2049" s="7">
        <f t="shared" si="157"/>
        <v>42040.638020833328</v>
      </c>
      <c r="M2049" t="b">
        <v>0</v>
      </c>
      <c r="N2049">
        <v>31</v>
      </c>
      <c r="O2049" t="b">
        <v>1</v>
      </c>
      <c r="P2049" t="s">
        <v>8274</v>
      </c>
      <c r="Q2049">
        <f>ROUND(E2049/D2049*100,2)</f>
        <v>102.2</v>
      </c>
      <c r="R2049" s="12">
        <f>IFERROR(ROUND(IFERROR(E2049/N2049,""),2),"No pledges")</f>
        <v>82.42</v>
      </c>
      <c r="S2049" t="s">
        <v>8322</v>
      </c>
      <c r="T2049" t="s">
        <v>8323</v>
      </c>
    </row>
    <row r="2050" spans="1:20" ht="15" customHeight="1">
      <c r="A2050">
        <v>2048</v>
      </c>
      <c r="B2050" s="2" t="s">
        <v>2049</v>
      </c>
      <c r="C2050" s="2" t="s">
        <v>6158</v>
      </c>
      <c r="D2050">
        <v>3000</v>
      </c>
      <c r="E2050">
        <v>3035.05</v>
      </c>
      <c r="F2050" t="s">
        <v>8219</v>
      </c>
      <c r="G2050" t="s">
        <v>8224</v>
      </c>
      <c r="H2050" t="s">
        <v>8246</v>
      </c>
      <c r="I2050">
        <v>1426298708</v>
      </c>
      <c r="J2050" s="7">
        <f t="shared" si="156"/>
        <v>42077.086898148147</v>
      </c>
      <c r="K2050">
        <v>1423710308</v>
      </c>
      <c r="L2050" s="7">
        <f t="shared" si="157"/>
        <v>42047.128564814819</v>
      </c>
      <c r="M2050" t="b">
        <v>1</v>
      </c>
      <c r="N2050">
        <v>31</v>
      </c>
      <c r="O2050" t="b">
        <v>1</v>
      </c>
      <c r="P2050" t="s">
        <v>8269</v>
      </c>
      <c r="Q2050">
        <f>ROUND(E2050/D2050*100,2)</f>
        <v>101.17</v>
      </c>
      <c r="R2050" s="12">
        <f>IFERROR(ROUND(IFERROR(E2050/N2050,""),2),"No pledges")</f>
        <v>97.9</v>
      </c>
      <c r="S2050" t="s">
        <v>8310</v>
      </c>
      <c r="T2050" t="s">
        <v>8315</v>
      </c>
    </row>
    <row r="2051" spans="1:20" ht="15" customHeight="1">
      <c r="A2051">
        <v>2049</v>
      </c>
      <c r="B2051" s="2" t="s">
        <v>2050</v>
      </c>
      <c r="C2051" s="2" t="s">
        <v>6159</v>
      </c>
      <c r="D2051">
        <v>3000</v>
      </c>
      <c r="E2051">
        <v>3440</v>
      </c>
      <c r="F2051" t="s">
        <v>8219</v>
      </c>
      <c r="G2051" t="s">
        <v>8224</v>
      </c>
      <c r="H2051" t="s">
        <v>8246</v>
      </c>
      <c r="I2051">
        <v>1458518325</v>
      </c>
      <c r="J2051" s="7">
        <f t="shared" si="156"/>
        <v>42449.999131944445</v>
      </c>
      <c r="K2051">
        <v>1456793925</v>
      </c>
      <c r="L2051" s="7">
        <f t="shared" si="157"/>
        <v>42430.040798611109</v>
      </c>
      <c r="M2051" t="b">
        <v>0</v>
      </c>
      <c r="N2051">
        <v>31</v>
      </c>
      <c r="O2051" t="b">
        <v>1</v>
      </c>
      <c r="P2051" t="s">
        <v>8271</v>
      </c>
      <c r="Q2051">
        <f>ROUND(E2051/D2051*100,2)</f>
        <v>114.67</v>
      </c>
      <c r="R2051" s="12">
        <f>IFERROR(ROUND(IFERROR(E2051/N2051,""),2),"No pledges")</f>
        <v>110.97</v>
      </c>
      <c r="S2051" t="s">
        <v>8317</v>
      </c>
      <c r="T2051" t="s">
        <v>8318</v>
      </c>
    </row>
    <row r="2052" spans="1:20" ht="15" customHeight="1">
      <c r="A2052">
        <v>2050</v>
      </c>
      <c r="B2052" s="2" t="s">
        <v>2051</v>
      </c>
      <c r="C2052" s="2" t="s">
        <v>6160</v>
      </c>
      <c r="D2052">
        <v>3500</v>
      </c>
      <c r="E2052">
        <v>3900</v>
      </c>
      <c r="F2052" t="s">
        <v>8219</v>
      </c>
      <c r="G2052" t="s">
        <v>8224</v>
      </c>
      <c r="H2052" t="s">
        <v>8246</v>
      </c>
      <c r="I2052">
        <v>1408942740</v>
      </c>
      <c r="J2052" s="7">
        <f t="shared" si="156"/>
        <v>41876.207638888889</v>
      </c>
      <c r="K2052">
        <v>1406958354</v>
      </c>
      <c r="L2052" s="7">
        <f t="shared" si="157"/>
        <v>41853.240208333329</v>
      </c>
      <c r="M2052" t="b">
        <v>0</v>
      </c>
      <c r="N2052">
        <v>31</v>
      </c>
      <c r="O2052" t="b">
        <v>1</v>
      </c>
      <c r="P2052" t="s">
        <v>8271</v>
      </c>
      <c r="Q2052">
        <f>ROUND(E2052/D2052*100,2)</f>
        <v>111.43</v>
      </c>
      <c r="R2052" s="12">
        <f>IFERROR(ROUND(IFERROR(E2052/N2052,""),2),"No pledges")</f>
        <v>125.81</v>
      </c>
      <c r="S2052" t="s">
        <v>8317</v>
      </c>
      <c r="T2052" t="s">
        <v>8318</v>
      </c>
    </row>
    <row r="2053" spans="1:20" ht="15" customHeight="1">
      <c r="A2053">
        <v>2051</v>
      </c>
      <c r="B2053" s="2" t="s">
        <v>2052</v>
      </c>
      <c r="C2053" s="2" t="s">
        <v>6161</v>
      </c>
      <c r="D2053">
        <v>4000</v>
      </c>
      <c r="E2053">
        <v>4000</v>
      </c>
      <c r="F2053" t="s">
        <v>8219</v>
      </c>
      <c r="G2053" t="s">
        <v>8224</v>
      </c>
      <c r="H2053" t="s">
        <v>8246</v>
      </c>
      <c r="I2053">
        <v>1481957940</v>
      </c>
      <c r="J2053" s="7">
        <f t="shared" si="156"/>
        <v>42721.290972222225</v>
      </c>
      <c r="K2053">
        <v>1478050429</v>
      </c>
      <c r="L2053" s="7">
        <f t="shared" si="157"/>
        <v>42676.065150462964</v>
      </c>
      <c r="M2053" t="b">
        <v>0</v>
      </c>
      <c r="N2053">
        <v>31</v>
      </c>
      <c r="O2053" t="b">
        <v>1</v>
      </c>
      <c r="P2053" t="s">
        <v>8271</v>
      </c>
      <c r="Q2053">
        <f>ROUND(E2053/D2053*100,2)</f>
        <v>100</v>
      </c>
      <c r="R2053" s="12">
        <f>IFERROR(ROUND(IFERROR(E2053/N2053,""),2),"No pledges")</f>
        <v>129.03</v>
      </c>
      <c r="S2053" t="s">
        <v>8317</v>
      </c>
      <c r="T2053" t="s">
        <v>8318</v>
      </c>
    </row>
    <row r="2054" spans="1:20" ht="15" customHeight="1">
      <c r="A2054">
        <v>2052</v>
      </c>
      <c r="B2054" s="2" t="s">
        <v>2053</v>
      </c>
      <c r="C2054" s="2" t="s">
        <v>6162</v>
      </c>
      <c r="D2054">
        <v>4000</v>
      </c>
      <c r="E2054">
        <v>4216</v>
      </c>
      <c r="F2054" t="s">
        <v>8219</v>
      </c>
      <c r="G2054" t="s">
        <v>8224</v>
      </c>
      <c r="H2054" t="s">
        <v>8246</v>
      </c>
      <c r="I2054">
        <v>1458100740</v>
      </c>
      <c r="J2054" s="7">
        <f t="shared" si="156"/>
        <v>42445.165972222225</v>
      </c>
      <c r="K2054">
        <v>1456862924</v>
      </c>
      <c r="L2054" s="7">
        <f t="shared" si="157"/>
        <v>42430.839398148149</v>
      </c>
      <c r="M2054" t="b">
        <v>0</v>
      </c>
      <c r="N2054">
        <v>31</v>
      </c>
      <c r="O2054" t="b">
        <v>1</v>
      </c>
      <c r="P2054" t="s">
        <v>8271</v>
      </c>
      <c r="Q2054">
        <f>ROUND(E2054/D2054*100,2)</f>
        <v>105.4</v>
      </c>
      <c r="R2054" s="12">
        <f>IFERROR(ROUND(IFERROR(E2054/N2054,""),2),"No pledges")</f>
        <v>136</v>
      </c>
      <c r="S2054" t="s">
        <v>8317</v>
      </c>
      <c r="T2054" t="s">
        <v>8318</v>
      </c>
    </row>
    <row r="2055" spans="1:20" ht="15" customHeight="1">
      <c r="A2055">
        <v>2053</v>
      </c>
      <c r="B2055" s="2" t="s">
        <v>2054</v>
      </c>
      <c r="C2055" s="2" t="s">
        <v>6163</v>
      </c>
      <c r="D2055">
        <v>4500</v>
      </c>
      <c r="E2055">
        <v>4500</v>
      </c>
      <c r="F2055" t="s">
        <v>8219</v>
      </c>
      <c r="G2055" t="s">
        <v>8236</v>
      </c>
      <c r="H2055" t="s">
        <v>8249</v>
      </c>
      <c r="I2055">
        <v>1472936229</v>
      </c>
      <c r="J2055" s="7">
        <f t="shared" si="156"/>
        <v>42616.873020833329</v>
      </c>
      <c r="K2055">
        <v>1467752229</v>
      </c>
      <c r="L2055" s="7">
        <f t="shared" si="157"/>
        <v>42556.873020833329</v>
      </c>
      <c r="M2055" t="b">
        <v>0</v>
      </c>
      <c r="N2055">
        <v>31</v>
      </c>
      <c r="O2055" t="b">
        <v>1</v>
      </c>
      <c r="P2055" t="s">
        <v>8271</v>
      </c>
      <c r="Q2055">
        <f>ROUND(E2055/D2055*100,2)</f>
        <v>100</v>
      </c>
      <c r="R2055" s="12">
        <f>IFERROR(ROUND(IFERROR(E2055/N2055,""),2),"No pledges")</f>
        <v>145.16</v>
      </c>
      <c r="S2055" t="s">
        <v>8317</v>
      </c>
      <c r="T2055" t="s">
        <v>8318</v>
      </c>
    </row>
    <row r="2056" spans="1:20" ht="15" customHeight="1">
      <c r="A2056">
        <v>2054</v>
      </c>
      <c r="B2056" s="2" t="s">
        <v>2055</v>
      </c>
      <c r="C2056" s="2" t="s">
        <v>6164</v>
      </c>
      <c r="D2056">
        <v>1050</v>
      </c>
      <c r="E2056">
        <v>1296</v>
      </c>
      <c r="F2056" t="s">
        <v>8219</v>
      </c>
      <c r="G2056" t="s">
        <v>8224</v>
      </c>
      <c r="H2056" t="s">
        <v>8246</v>
      </c>
      <c r="I2056">
        <v>1471071540</v>
      </c>
      <c r="J2056" s="7">
        <f t="shared" si="156"/>
        <v>42595.290972222225</v>
      </c>
      <c r="K2056">
        <v>1467720388</v>
      </c>
      <c r="L2056" s="7">
        <f t="shared" si="157"/>
        <v>42556.504490740743</v>
      </c>
      <c r="M2056" t="b">
        <v>0</v>
      </c>
      <c r="N2056">
        <v>30</v>
      </c>
      <c r="O2056" t="b">
        <v>1</v>
      </c>
      <c r="P2056" t="s">
        <v>8271</v>
      </c>
      <c r="Q2056">
        <f>ROUND(E2056/D2056*100,2)</f>
        <v>123.43</v>
      </c>
      <c r="R2056" s="12">
        <f>IFERROR(ROUND(IFERROR(E2056/N2056,""),2),"No pledges")</f>
        <v>43.2</v>
      </c>
      <c r="S2056" t="s">
        <v>8317</v>
      </c>
      <c r="T2056" t="s">
        <v>8318</v>
      </c>
    </row>
    <row r="2057" spans="1:20" ht="15" customHeight="1">
      <c r="A2057">
        <v>2055</v>
      </c>
      <c r="B2057" s="2" t="s">
        <v>2056</v>
      </c>
      <c r="C2057" s="2" t="s">
        <v>6165</v>
      </c>
      <c r="D2057">
        <v>1150</v>
      </c>
      <c r="E2057">
        <v>1330</v>
      </c>
      <c r="F2057" t="s">
        <v>8219</v>
      </c>
      <c r="G2057" t="s">
        <v>8224</v>
      </c>
      <c r="H2057" t="s">
        <v>8246</v>
      </c>
      <c r="I2057">
        <v>1434921600</v>
      </c>
      <c r="J2057" s="7">
        <f t="shared" si="156"/>
        <v>42176.888888888891</v>
      </c>
      <c r="K2057">
        <v>1433109907</v>
      </c>
      <c r="L2057" s="7">
        <f t="shared" si="157"/>
        <v>42155.920219907406</v>
      </c>
      <c r="M2057" t="b">
        <v>0</v>
      </c>
      <c r="N2057">
        <v>30</v>
      </c>
      <c r="O2057" t="b">
        <v>1</v>
      </c>
      <c r="P2057" t="s">
        <v>8271</v>
      </c>
      <c r="Q2057">
        <f>ROUND(E2057/D2057*100,2)</f>
        <v>115.65</v>
      </c>
      <c r="R2057" s="12">
        <f>IFERROR(ROUND(IFERROR(E2057/N2057,""),2),"No pledges")</f>
        <v>44.33</v>
      </c>
      <c r="S2057" t="s">
        <v>8317</v>
      </c>
      <c r="T2057" t="s">
        <v>8318</v>
      </c>
    </row>
    <row r="2058" spans="1:20" ht="15" customHeight="1">
      <c r="A2058">
        <v>2056</v>
      </c>
      <c r="B2058" s="2" t="s">
        <v>2057</v>
      </c>
      <c r="C2058" s="2" t="s">
        <v>6166</v>
      </c>
      <c r="D2058">
        <v>1200</v>
      </c>
      <c r="E2058">
        <v>1500</v>
      </c>
      <c r="F2058" t="s">
        <v>8219</v>
      </c>
      <c r="G2058" t="s">
        <v>8225</v>
      </c>
      <c r="H2058" t="s">
        <v>8247</v>
      </c>
      <c r="I2058">
        <v>1484687436</v>
      </c>
      <c r="J2058" s="7">
        <f t="shared" si="156"/>
        <v>42752.882361111115</v>
      </c>
      <c r="K2058">
        <v>1482095436</v>
      </c>
      <c r="L2058" s="7">
        <f t="shared" si="157"/>
        <v>42722.882361111115</v>
      </c>
      <c r="M2058" t="b">
        <v>0</v>
      </c>
      <c r="N2058">
        <v>30</v>
      </c>
      <c r="O2058" t="b">
        <v>1</v>
      </c>
      <c r="P2058" t="s">
        <v>8271</v>
      </c>
      <c r="Q2058">
        <f>ROUND(E2058/D2058*100,2)</f>
        <v>125</v>
      </c>
      <c r="R2058" s="12">
        <f>IFERROR(ROUND(IFERROR(E2058/N2058,""),2),"No pledges")</f>
        <v>50</v>
      </c>
      <c r="S2058" t="s">
        <v>8317</v>
      </c>
      <c r="T2058" t="s">
        <v>8318</v>
      </c>
    </row>
    <row r="2059" spans="1:20" ht="15" customHeight="1">
      <c r="A2059">
        <v>2057</v>
      </c>
      <c r="B2059" s="2" t="s">
        <v>2058</v>
      </c>
      <c r="C2059" s="2" t="s">
        <v>6167</v>
      </c>
      <c r="D2059">
        <v>1550</v>
      </c>
      <c r="E2059">
        <v>3186</v>
      </c>
      <c r="F2059" t="s">
        <v>8219</v>
      </c>
      <c r="G2059" t="s">
        <v>8229</v>
      </c>
      <c r="H2059" t="s">
        <v>8251</v>
      </c>
      <c r="I2059">
        <v>1433206020</v>
      </c>
      <c r="J2059" s="7">
        <f t="shared" si="156"/>
        <v>42157.032638888893</v>
      </c>
      <c r="K2059">
        <v>1430617209</v>
      </c>
      <c r="L2059" s="7">
        <f t="shared" si="157"/>
        <v>42127.069548611107</v>
      </c>
      <c r="M2059" t="b">
        <v>0</v>
      </c>
      <c r="N2059">
        <v>30</v>
      </c>
      <c r="O2059" t="b">
        <v>1</v>
      </c>
      <c r="P2059" t="s">
        <v>8280</v>
      </c>
      <c r="Q2059">
        <f>ROUND(E2059/D2059*100,2)</f>
        <v>205.55</v>
      </c>
      <c r="R2059" s="12">
        <f>IFERROR(ROUND(IFERROR(E2059/N2059,""),2),"No pledges")</f>
        <v>106.2</v>
      </c>
      <c r="S2059" t="s">
        <v>8325</v>
      </c>
      <c r="T2059" t="s">
        <v>8330</v>
      </c>
    </row>
    <row r="2060" spans="1:20" ht="15" customHeight="1">
      <c r="A2060">
        <v>2058</v>
      </c>
      <c r="B2060" s="2" t="s">
        <v>2059</v>
      </c>
      <c r="C2060" s="2" t="s">
        <v>6168</v>
      </c>
      <c r="D2060">
        <v>1650</v>
      </c>
      <c r="E2060">
        <v>1660</v>
      </c>
      <c r="F2060" t="s">
        <v>8219</v>
      </c>
      <c r="G2060" t="s">
        <v>8224</v>
      </c>
      <c r="H2060" t="s">
        <v>8246</v>
      </c>
      <c r="I2060">
        <v>1454431080</v>
      </c>
      <c r="J2060" s="7">
        <f t="shared" si="156"/>
        <v>42402.693055555559</v>
      </c>
      <c r="K2060">
        <v>1451839080</v>
      </c>
      <c r="L2060" s="7">
        <f t="shared" si="157"/>
        <v>42372.693055555559</v>
      </c>
      <c r="M2060" t="b">
        <v>0</v>
      </c>
      <c r="N2060">
        <v>30</v>
      </c>
      <c r="O2060" t="b">
        <v>1</v>
      </c>
      <c r="P2060" t="s">
        <v>8271</v>
      </c>
      <c r="Q2060">
        <f>ROUND(E2060/D2060*100,2)</f>
        <v>100.61</v>
      </c>
      <c r="R2060" s="12">
        <f>IFERROR(ROUND(IFERROR(E2060/N2060,""),2),"No pledges")</f>
        <v>55.33</v>
      </c>
      <c r="S2060" t="s">
        <v>8317</v>
      </c>
      <c r="T2060" t="s">
        <v>8318</v>
      </c>
    </row>
    <row r="2061" spans="1:20" ht="15" customHeight="1">
      <c r="A2061">
        <v>2059</v>
      </c>
      <c r="B2061" s="2" t="s">
        <v>2060</v>
      </c>
      <c r="C2061" s="2" t="s">
        <v>6169</v>
      </c>
      <c r="D2061">
        <v>1750</v>
      </c>
      <c r="E2061">
        <v>1955</v>
      </c>
      <c r="F2061" t="s">
        <v>8219</v>
      </c>
      <c r="G2061" t="s">
        <v>8224</v>
      </c>
      <c r="H2061" t="s">
        <v>8246</v>
      </c>
      <c r="I2061">
        <v>1466707620</v>
      </c>
      <c r="J2061" s="7">
        <f t="shared" si="156"/>
        <v>42544.782638888893</v>
      </c>
      <c r="K2061">
        <v>1464979620</v>
      </c>
      <c r="L2061" s="7">
        <f t="shared" si="157"/>
        <v>42524.782638888893</v>
      </c>
      <c r="M2061" t="b">
        <v>0</v>
      </c>
      <c r="N2061">
        <v>30</v>
      </c>
      <c r="O2061" t="b">
        <v>1</v>
      </c>
      <c r="P2061" t="s">
        <v>8271</v>
      </c>
      <c r="Q2061">
        <f>ROUND(E2061/D2061*100,2)</f>
        <v>111.71</v>
      </c>
      <c r="R2061" s="12">
        <f>IFERROR(ROUND(IFERROR(E2061/N2061,""),2),"No pledges")</f>
        <v>65.17</v>
      </c>
      <c r="S2061" t="s">
        <v>8317</v>
      </c>
      <c r="T2061" t="s">
        <v>8318</v>
      </c>
    </row>
    <row r="2062" spans="1:20" ht="15" customHeight="1">
      <c r="A2062">
        <v>2060</v>
      </c>
      <c r="B2062" s="2" t="s">
        <v>2061</v>
      </c>
      <c r="C2062" s="2" t="s">
        <v>6170</v>
      </c>
      <c r="D2062">
        <v>1800</v>
      </c>
      <c r="E2062">
        <v>1830</v>
      </c>
      <c r="F2062" t="s">
        <v>8219</v>
      </c>
      <c r="G2062" t="s">
        <v>8225</v>
      </c>
      <c r="H2062" t="s">
        <v>8247</v>
      </c>
      <c r="I2062">
        <v>1436705265</v>
      </c>
      <c r="J2062" s="7">
        <f t="shared" si="156"/>
        <v>42197.533159722225</v>
      </c>
      <c r="K2062">
        <v>1434113265</v>
      </c>
      <c r="L2062" s="7">
        <f t="shared" si="157"/>
        <v>42167.533159722225</v>
      </c>
      <c r="M2062" t="b">
        <v>1</v>
      </c>
      <c r="N2062">
        <v>30</v>
      </c>
      <c r="O2062" t="b">
        <v>1</v>
      </c>
      <c r="P2062" t="s">
        <v>8271</v>
      </c>
      <c r="Q2062">
        <f>ROUND(E2062/D2062*100,2)</f>
        <v>101.67</v>
      </c>
      <c r="R2062" s="12">
        <f>IFERROR(ROUND(IFERROR(E2062/N2062,""),2),"No pledges")</f>
        <v>61</v>
      </c>
      <c r="S2062" t="s">
        <v>8317</v>
      </c>
      <c r="T2062" t="s">
        <v>8318</v>
      </c>
    </row>
    <row r="2063" spans="1:20" ht="15" customHeight="1">
      <c r="A2063">
        <v>2061</v>
      </c>
      <c r="B2063" s="2" t="s">
        <v>2062</v>
      </c>
      <c r="C2063" s="2" t="s">
        <v>6171</v>
      </c>
      <c r="D2063">
        <v>2000</v>
      </c>
      <c r="E2063">
        <v>2000.66</v>
      </c>
      <c r="F2063" t="s">
        <v>8219</v>
      </c>
      <c r="G2063" t="s">
        <v>8224</v>
      </c>
      <c r="H2063" t="s">
        <v>8246</v>
      </c>
      <c r="I2063">
        <v>1327723459</v>
      </c>
      <c r="J2063" s="7">
        <f t="shared" si="156"/>
        <v>40936.169664351852</v>
      </c>
      <c r="K2063">
        <v>1322539459</v>
      </c>
      <c r="L2063" s="7">
        <f t="shared" si="157"/>
        <v>40876.169664351852</v>
      </c>
      <c r="M2063" t="b">
        <v>0</v>
      </c>
      <c r="N2063">
        <v>30</v>
      </c>
      <c r="O2063" t="b">
        <v>1</v>
      </c>
      <c r="P2063" t="s">
        <v>8276</v>
      </c>
      <c r="Q2063">
        <f>ROUND(E2063/D2063*100,2)</f>
        <v>100.03</v>
      </c>
      <c r="R2063" s="12">
        <f>IFERROR(ROUND(IFERROR(E2063/N2063,""),2),"No pledges")</f>
        <v>66.69</v>
      </c>
      <c r="S2063" t="s">
        <v>8325</v>
      </c>
      <c r="T2063" t="s">
        <v>8326</v>
      </c>
    </row>
    <row r="2064" spans="1:20" ht="15" customHeight="1">
      <c r="A2064">
        <v>2062</v>
      </c>
      <c r="B2064" s="2" t="s">
        <v>2063</v>
      </c>
      <c r="C2064" s="2" t="s">
        <v>6172</v>
      </c>
      <c r="D2064">
        <v>2000</v>
      </c>
      <c r="E2064">
        <v>2060</v>
      </c>
      <c r="F2064" t="s">
        <v>8219</v>
      </c>
      <c r="G2064" t="s">
        <v>8224</v>
      </c>
      <c r="H2064" t="s">
        <v>8246</v>
      </c>
      <c r="I2064">
        <v>1433134800</v>
      </c>
      <c r="J2064" s="7">
        <f t="shared" si="156"/>
        <v>42156.208333333328</v>
      </c>
      <c r="K2064">
        <v>1430158198</v>
      </c>
      <c r="L2064" s="7">
        <f t="shared" si="157"/>
        <v>42121.756921296299</v>
      </c>
      <c r="M2064" t="b">
        <v>0</v>
      </c>
      <c r="N2064">
        <v>30</v>
      </c>
      <c r="O2064" t="b">
        <v>1</v>
      </c>
      <c r="P2064" t="s">
        <v>8271</v>
      </c>
      <c r="Q2064">
        <f>ROUND(E2064/D2064*100,2)</f>
        <v>103</v>
      </c>
      <c r="R2064" s="12">
        <f>IFERROR(ROUND(IFERROR(E2064/N2064,""),2),"No pledges")</f>
        <v>68.67</v>
      </c>
      <c r="S2064" t="s">
        <v>8317</v>
      </c>
      <c r="T2064" t="s">
        <v>8318</v>
      </c>
    </row>
    <row r="2065" spans="1:20" ht="15" customHeight="1">
      <c r="A2065">
        <v>2063</v>
      </c>
      <c r="B2065" s="2" t="s">
        <v>2064</v>
      </c>
      <c r="C2065" s="2" t="s">
        <v>6173</v>
      </c>
      <c r="D2065">
        <v>2000</v>
      </c>
      <c r="E2065">
        <v>2005</v>
      </c>
      <c r="F2065" t="s">
        <v>8219</v>
      </c>
      <c r="G2065" t="s">
        <v>8225</v>
      </c>
      <c r="H2065" t="s">
        <v>8247</v>
      </c>
      <c r="I2065">
        <v>1437235200</v>
      </c>
      <c r="J2065" s="7">
        <f t="shared" si="156"/>
        <v>42203.666666666672</v>
      </c>
      <c r="K2065">
        <v>1435177840</v>
      </c>
      <c r="L2065" s="7">
        <f t="shared" si="157"/>
        <v>42179.854629629626</v>
      </c>
      <c r="M2065" t="b">
        <v>0</v>
      </c>
      <c r="N2065">
        <v>30</v>
      </c>
      <c r="O2065" t="b">
        <v>1</v>
      </c>
      <c r="P2065" t="s">
        <v>8271</v>
      </c>
      <c r="Q2065">
        <f>ROUND(E2065/D2065*100,2)</f>
        <v>100.25</v>
      </c>
      <c r="R2065" s="12">
        <f>IFERROR(ROUND(IFERROR(E2065/N2065,""),2),"No pledges")</f>
        <v>66.83</v>
      </c>
      <c r="S2065" t="s">
        <v>8317</v>
      </c>
      <c r="T2065" t="s">
        <v>8318</v>
      </c>
    </row>
    <row r="2066" spans="1:20" ht="15" customHeight="1">
      <c r="A2066">
        <v>2064</v>
      </c>
      <c r="B2066" s="2" t="s">
        <v>2065</v>
      </c>
      <c r="C2066" s="2" t="s">
        <v>6174</v>
      </c>
      <c r="D2066">
        <v>2000</v>
      </c>
      <c r="E2066">
        <v>2202</v>
      </c>
      <c r="F2066" t="s">
        <v>8219</v>
      </c>
      <c r="G2066" t="s">
        <v>8224</v>
      </c>
      <c r="H2066" t="s">
        <v>8246</v>
      </c>
      <c r="I2066">
        <v>1404190740</v>
      </c>
      <c r="J2066" s="7">
        <f t="shared" si="156"/>
        <v>41821.207638888889</v>
      </c>
      <c r="K2066">
        <v>1401214581</v>
      </c>
      <c r="L2066" s="7">
        <f t="shared" si="157"/>
        <v>41786.761354166665</v>
      </c>
      <c r="M2066" t="b">
        <v>0</v>
      </c>
      <c r="N2066">
        <v>30</v>
      </c>
      <c r="O2066" t="b">
        <v>1</v>
      </c>
      <c r="P2066" t="s">
        <v>8271</v>
      </c>
      <c r="Q2066">
        <f>ROUND(E2066/D2066*100,2)</f>
        <v>110.1</v>
      </c>
      <c r="R2066" s="12">
        <f>IFERROR(ROUND(IFERROR(E2066/N2066,""),2),"No pledges")</f>
        <v>73.400000000000006</v>
      </c>
      <c r="S2066" t="s">
        <v>8317</v>
      </c>
      <c r="T2066" t="s">
        <v>8318</v>
      </c>
    </row>
    <row r="2067" spans="1:20" ht="15" customHeight="1">
      <c r="A2067">
        <v>2065</v>
      </c>
      <c r="B2067" s="2" t="s">
        <v>2066</v>
      </c>
      <c r="C2067" s="2" t="s">
        <v>6175</v>
      </c>
      <c r="D2067">
        <v>2000</v>
      </c>
      <c r="E2067">
        <v>2160</v>
      </c>
      <c r="F2067" t="s">
        <v>8219</v>
      </c>
      <c r="G2067" t="s">
        <v>8225</v>
      </c>
      <c r="H2067" t="s">
        <v>8247</v>
      </c>
      <c r="I2067">
        <v>1462878648</v>
      </c>
      <c r="J2067" s="7">
        <f t="shared" ref="J2067:J2122" si="158">(((I2067/60)/60)/24)+DATE(1970,1,1)</f>
        <v>42500.465833333335</v>
      </c>
      <c r="K2067">
        <v>1461064248</v>
      </c>
      <c r="L2067" s="7">
        <f t="shared" ref="L2067:L2122" si="159">(((K2067/60)/60)/24)+DATE(1970,1,1)</f>
        <v>42479.465833333335</v>
      </c>
      <c r="M2067" t="b">
        <v>0</v>
      </c>
      <c r="N2067">
        <v>30</v>
      </c>
      <c r="O2067" t="b">
        <v>1</v>
      </c>
      <c r="P2067" t="s">
        <v>8271</v>
      </c>
      <c r="Q2067">
        <f>ROUND(E2067/D2067*100,2)</f>
        <v>108</v>
      </c>
      <c r="R2067" s="12">
        <f>IFERROR(ROUND(IFERROR(E2067/N2067,""),2),"No pledges")</f>
        <v>72</v>
      </c>
      <c r="S2067" t="s">
        <v>8317</v>
      </c>
      <c r="T2067" t="s">
        <v>8318</v>
      </c>
    </row>
    <row r="2068" spans="1:20" ht="15" customHeight="1">
      <c r="A2068">
        <v>2066</v>
      </c>
      <c r="B2068" s="2" t="s">
        <v>2067</v>
      </c>
      <c r="C2068" s="2" t="s">
        <v>6176</v>
      </c>
      <c r="D2068">
        <v>2000</v>
      </c>
      <c r="E2068">
        <v>3015</v>
      </c>
      <c r="F2068" t="s">
        <v>8219</v>
      </c>
      <c r="G2068" t="s">
        <v>8225</v>
      </c>
      <c r="H2068" t="s">
        <v>8247</v>
      </c>
      <c r="I2068">
        <v>1470132180</v>
      </c>
      <c r="J2068" s="7">
        <f t="shared" si="158"/>
        <v>42584.418749999997</v>
      </c>
      <c r="K2068">
        <v>1467040769</v>
      </c>
      <c r="L2068" s="7">
        <f t="shared" si="159"/>
        <v>42548.63853009259</v>
      </c>
      <c r="M2068" t="b">
        <v>0</v>
      </c>
      <c r="N2068">
        <v>30</v>
      </c>
      <c r="O2068" t="b">
        <v>1</v>
      </c>
      <c r="P2068" t="s">
        <v>8305</v>
      </c>
      <c r="Q2068">
        <f>ROUND(E2068/D2068*100,2)</f>
        <v>150.75</v>
      </c>
      <c r="R2068" s="12">
        <f>IFERROR(ROUND(IFERROR(E2068/N2068,""),2),"No pledges")</f>
        <v>100.5</v>
      </c>
      <c r="S2068" t="s">
        <v>8317</v>
      </c>
      <c r="T2068" t="s">
        <v>8359</v>
      </c>
    </row>
    <row r="2069" spans="1:20" ht="15" customHeight="1">
      <c r="A2069">
        <v>2067</v>
      </c>
      <c r="B2069" s="2" t="s">
        <v>2068</v>
      </c>
      <c r="C2069" s="2" t="s">
        <v>6177</v>
      </c>
      <c r="D2069">
        <v>2500</v>
      </c>
      <c r="E2069">
        <v>3000</v>
      </c>
      <c r="F2069" t="s">
        <v>8219</v>
      </c>
      <c r="G2069" t="s">
        <v>8224</v>
      </c>
      <c r="H2069" t="s">
        <v>8246</v>
      </c>
      <c r="I2069">
        <v>1436817960</v>
      </c>
      <c r="J2069" s="7">
        <f t="shared" si="158"/>
        <v>42198.837499999994</v>
      </c>
      <c r="K2069">
        <v>1433999785</v>
      </c>
      <c r="L2069" s="7">
        <f t="shared" si="159"/>
        <v>42166.219733796301</v>
      </c>
      <c r="M2069" t="b">
        <v>0</v>
      </c>
      <c r="N2069">
        <v>30</v>
      </c>
      <c r="O2069" t="b">
        <v>1</v>
      </c>
      <c r="P2069" t="s">
        <v>8305</v>
      </c>
      <c r="Q2069">
        <f>ROUND(E2069/D2069*100,2)</f>
        <v>120</v>
      </c>
      <c r="R2069" s="12">
        <f>IFERROR(ROUND(IFERROR(E2069/N2069,""),2),"No pledges")</f>
        <v>100</v>
      </c>
      <c r="S2069" t="s">
        <v>8317</v>
      </c>
      <c r="T2069" t="s">
        <v>8359</v>
      </c>
    </row>
    <row r="2070" spans="1:20" ht="15" customHeight="1">
      <c r="A2070">
        <v>2068</v>
      </c>
      <c r="B2070" s="2" t="s">
        <v>2069</v>
      </c>
      <c r="C2070" s="2" t="s">
        <v>6178</v>
      </c>
      <c r="D2070">
        <v>3000</v>
      </c>
      <c r="E2070">
        <v>3407</v>
      </c>
      <c r="F2070" t="s">
        <v>8219</v>
      </c>
      <c r="G2070" t="s">
        <v>8224</v>
      </c>
      <c r="H2070" t="s">
        <v>8246</v>
      </c>
      <c r="I2070">
        <v>1427076840</v>
      </c>
      <c r="J2070" s="7">
        <f t="shared" si="158"/>
        <v>42086.093055555553</v>
      </c>
      <c r="K2070">
        <v>1421960934</v>
      </c>
      <c r="L2070" s="7">
        <f t="shared" si="159"/>
        <v>42026.88118055556</v>
      </c>
      <c r="M2070" t="b">
        <v>0</v>
      </c>
      <c r="N2070">
        <v>30</v>
      </c>
      <c r="O2070" t="b">
        <v>1</v>
      </c>
      <c r="P2070" t="s">
        <v>8271</v>
      </c>
      <c r="Q2070">
        <f>ROUND(E2070/D2070*100,2)</f>
        <v>113.57</v>
      </c>
      <c r="R2070" s="12">
        <f>IFERROR(ROUND(IFERROR(E2070/N2070,""),2),"No pledges")</f>
        <v>113.57</v>
      </c>
      <c r="S2070" t="s">
        <v>8317</v>
      </c>
      <c r="T2070" t="s">
        <v>8318</v>
      </c>
    </row>
    <row r="2071" spans="1:20" ht="15" customHeight="1">
      <c r="A2071">
        <v>2069</v>
      </c>
      <c r="B2071" s="2" t="s">
        <v>2070</v>
      </c>
      <c r="C2071" s="2" t="s">
        <v>6179</v>
      </c>
      <c r="D2071">
        <v>4000</v>
      </c>
      <c r="E2071">
        <v>4784</v>
      </c>
      <c r="F2071" t="s">
        <v>8219</v>
      </c>
      <c r="G2071" t="s">
        <v>8225</v>
      </c>
      <c r="H2071" t="s">
        <v>8247</v>
      </c>
      <c r="I2071">
        <v>1429813800</v>
      </c>
      <c r="J2071" s="7">
        <f t="shared" si="158"/>
        <v>42117.770833333328</v>
      </c>
      <c r="K2071">
        <v>1427363645</v>
      </c>
      <c r="L2071" s="7">
        <f t="shared" si="159"/>
        <v>42089.412557870368</v>
      </c>
      <c r="M2071" t="b">
        <v>0</v>
      </c>
      <c r="N2071">
        <v>30</v>
      </c>
      <c r="O2071" t="b">
        <v>1</v>
      </c>
      <c r="P2071" t="s">
        <v>8271</v>
      </c>
      <c r="Q2071">
        <f>ROUND(E2071/D2071*100,2)</f>
        <v>119.6</v>
      </c>
      <c r="R2071" s="12">
        <f>IFERROR(ROUND(IFERROR(E2071/N2071,""),2),"No pledges")</f>
        <v>159.47</v>
      </c>
      <c r="S2071" t="s">
        <v>8317</v>
      </c>
      <c r="T2071" t="s">
        <v>8318</v>
      </c>
    </row>
    <row r="2072" spans="1:20" ht="15" customHeight="1">
      <c r="A2072">
        <v>2070</v>
      </c>
      <c r="B2072" s="2" t="s">
        <v>2071</v>
      </c>
      <c r="C2072" s="2" t="s">
        <v>6180</v>
      </c>
      <c r="D2072">
        <v>1200</v>
      </c>
      <c r="E2072">
        <v>1225</v>
      </c>
      <c r="F2072" t="s">
        <v>8219</v>
      </c>
      <c r="G2072" t="s">
        <v>8224</v>
      </c>
      <c r="H2072" t="s">
        <v>8246</v>
      </c>
      <c r="I2072">
        <v>1415832338</v>
      </c>
      <c r="J2072" s="7">
        <f t="shared" si="158"/>
        <v>41955.94835648148</v>
      </c>
      <c r="K2072">
        <v>1413236738</v>
      </c>
      <c r="L2072" s="7">
        <f t="shared" si="159"/>
        <v>41925.906689814816</v>
      </c>
      <c r="M2072" t="b">
        <v>0</v>
      </c>
      <c r="N2072">
        <v>29</v>
      </c>
      <c r="O2072" t="b">
        <v>1</v>
      </c>
      <c r="P2072" t="s">
        <v>8279</v>
      </c>
      <c r="Q2072">
        <f>ROUND(E2072/D2072*100,2)</f>
        <v>102.08</v>
      </c>
      <c r="R2072" s="12">
        <f>IFERROR(ROUND(IFERROR(E2072/N2072,""),2),"No pledges")</f>
        <v>42.24</v>
      </c>
      <c r="S2072" t="s">
        <v>8325</v>
      </c>
      <c r="T2072" t="s">
        <v>8329</v>
      </c>
    </row>
    <row r="2073" spans="1:20" ht="15" customHeight="1">
      <c r="A2073">
        <v>2071</v>
      </c>
      <c r="B2073" s="2" t="s">
        <v>2072</v>
      </c>
      <c r="C2073" s="2" t="s">
        <v>6181</v>
      </c>
      <c r="D2073">
        <v>1500</v>
      </c>
      <c r="E2073">
        <v>1561</v>
      </c>
      <c r="F2073" t="s">
        <v>8219</v>
      </c>
      <c r="G2073" t="s">
        <v>8224</v>
      </c>
      <c r="H2073" t="s">
        <v>8246</v>
      </c>
      <c r="I2073">
        <v>1259686800</v>
      </c>
      <c r="J2073" s="7">
        <f t="shared" si="158"/>
        <v>40148.708333333336</v>
      </c>
      <c r="K2073">
        <v>1252908330</v>
      </c>
      <c r="L2073" s="7">
        <f t="shared" si="159"/>
        <v>40070.253819444442</v>
      </c>
      <c r="M2073" t="b">
        <v>0</v>
      </c>
      <c r="N2073">
        <v>29</v>
      </c>
      <c r="O2073" t="b">
        <v>1</v>
      </c>
      <c r="P2073" t="s">
        <v>8276</v>
      </c>
      <c r="Q2073">
        <f>ROUND(E2073/D2073*100,2)</f>
        <v>104.07</v>
      </c>
      <c r="R2073" s="12">
        <f>IFERROR(ROUND(IFERROR(E2073/N2073,""),2),"No pledges")</f>
        <v>53.83</v>
      </c>
      <c r="S2073" t="s">
        <v>8325</v>
      </c>
      <c r="T2073" t="s">
        <v>8326</v>
      </c>
    </row>
    <row r="2074" spans="1:20" ht="15" customHeight="1">
      <c r="A2074">
        <v>2072</v>
      </c>
      <c r="B2074" s="2" t="s">
        <v>2073</v>
      </c>
      <c r="C2074" s="2" t="s">
        <v>6182</v>
      </c>
      <c r="D2074">
        <v>1500</v>
      </c>
      <c r="E2074">
        <v>1500</v>
      </c>
      <c r="F2074" t="s">
        <v>8219</v>
      </c>
      <c r="G2074" t="s">
        <v>8224</v>
      </c>
      <c r="H2074" t="s">
        <v>8246</v>
      </c>
      <c r="I2074">
        <v>1476479447</v>
      </c>
      <c r="J2074" s="7">
        <f t="shared" si="158"/>
        <v>42657.882488425923</v>
      </c>
      <c r="K2074">
        <v>1471295447</v>
      </c>
      <c r="L2074" s="7">
        <f t="shared" si="159"/>
        <v>42597.882488425923</v>
      </c>
      <c r="M2074" t="b">
        <v>0</v>
      </c>
      <c r="N2074">
        <v>29</v>
      </c>
      <c r="O2074" t="b">
        <v>1</v>
      </c>
      <c r="P2074" t="s">
        <v>8303</v>
      </c>
      <c r="Q2074">
        <f>ROUND(E2074/D2074*100,2)</f>
        <v>100</v>
      </c>
      <c r="R2074" s="12">
        <f>IFERROR(ROUND(IFERROR(E2074/N2074,""),2),"No pledges")</f>
        <v>51.72</v>
      </c>
      <c r="S2074" t="s">
        <v>8317</v>
      </c>
      <c r="T2074" t="s">
        <v>8357</v>
      </c>
    </row>
    <row r="2075" spans="1:20" ht="15" customHeight="1">
      <c r="A2075">
        <v>2073</v>
      </c>
      <c r="B2075" s="2" t="s">
        <v>2074</v>
      </c>
      <c r="C2075" s="2" t="s">
        <v>6183</v>
      </c>
      <c r="D2075">
        <v>1500</v>
      </c>
      <c r="E2075">
        <v>1500</v>
      </c>
      <c r="F2075" t="s">
        <v>8219</v>
      </c>
      <c r="G2075" t="s">
        <v>8225</v>
      </c>
      <c r="H2075" t="s">
        <v>8247</v>
      </c>
      <c r="I2075">
        <v>1404314952</v>
      </c>
      <c r="J2075" s="7">
        <f t="shared" si="158"/>
        <v>41822.645277777774</v>
      </c>
      <c r="K2075">
        <v>1401722952</v>
      </c>
      <c r="L2075" s="7">
        <f t="shared" si="159"/>
        <v>41792.645277777774</v>
      </c>
      <c r="M2075" t="b">
        <v>0</v>
      </c>
      <c r="N2075">
        <v>29</v>
      </c>
      <c r="O2075" t="b">
        <v>1</v>
      </c>
      <c r="P2075" t="s">
        <v>8271</v>
      </c>
      <c r="Q2075">
        <f>ROUND(E2075/D2075*100,2)</f>
        <v>100</v>
      </c>
      <c r="R2075" s="12">
        <f>IFERROR(ROUND(IFERROR(E2075/N2075,""),2),"No pledges")</f>
        <v>51.72</v>
      </c>
      <c r="S2075" t="s">
        <v>8317</v>
      </c>
      <c r="T2075" t="s">
        <v>8318</v>
      </c>
    </row>
    <row r="2076" spans="1:20" ht="15" customHeight="1">
      <c r="A2076">
        <v>2074</v>
      </c>
      <c r="B2076" s="2" t="s">
        <v>2075</v>
      </c>
      <c r="C2076" s="2" t="s">
        <v>6184</v>
      </c>
      <c r="D2076">
        <v>1500</v>
      </c>
      <c r="E2076">
        <v>1500</v>
      </c>
      <c r="F2076" t="s">
        <v>8219</v>
      </c>
      <c r="G2076" t="s">
        <v>8224</v>
      </c>
      <c r="H2076" t="s">
        <v>8246</v>
      </c>
      <c r="I2076">
        <v>1408252260</v>
      </c>
      <c r="J2076" s="7">
        <f t="shared" si="158"/>
        <v>41868.21597222222</v>
      </c>
      <c r="K2076">
        <v>1406580436</v>
      </c>
      <c r="L2076" s="7">
        <f t="shared" si="159"/>
        <v>41848.866157407407</v>
      </c>
      <c r="M2076" t="b">
        <v>0</v>
      </c>
      <c r="N2076">
        <v>29</v>
      </c>
      <c r="O2076" t="b">
        <v>1</v>
      </c>
      <c r="P2076" t="s">
        <v>8271</v>
      </c>
      <c r="Q2076">
        <f>ROUND(E2076/D2076*100,2)</f>
        <v>100</v>
      </c>
      <c r="R2076" s="12">
        <f>IFERROR(ROUND(IFERROR(E2076/N2076,""),2),"No pledges")</f>
        <v>51.72</v>
      </c>
      <c r="S2076" t="s">
        <v>8317</v>
      </c>
      <c r="T2076" t="s">
        <v>8318</v>
      </c>
    </row>
    <row r="2077" spans="1:20" ht="15" customHeight="1">
      <c r="A2077">
        <v>2075</v>
      </c>
      <c r="B2077" s="2" t="s">
        <v>2076</v>
      </c>
      <c r="C2077" s="2" t="s">
        <v>6185</v>
      </c>
      <c r="D2077">
        <v>1500</v>
      </c>
      <c r="E2077">
        <v>1570</v>
      </c>
      <c r="F2077" t="s">
        <v>8219</v>
      </c>
      <c r="G2077" t="s">
        <v>8236</v>
      </c>
      <c r="H2077" t="s">
        <v>8249</v>
      </c>
      <c r="I2077">
        <v>1435255659</v>
      </c>
      <c r="J2077" s="7">
        <f t="shared" si="158"/>
        <v>42180.755312499998</v>
      </c>
      <c r="K2077">
        <v>1432663659</v>
      </c>
      <c r="L2077" s="7">
        <f t="shared" si="159"/>
        <v>42150.755312499998</v>
      </c>
      <c r="M2077" t="b">
        <v>0</v>
      </c>
      <c r="N2077">
        <v>29</v>
      </c>
      <c r="O2077" t="b">
        <v>1</v>
      </c>
      <c r="P2077" t="s">
        <v>8271</v>
      </c>
      <c r="Q2077">
        <f>ROUND(E2077/D2077*100,2)</f>
        <v>104.67</v>
      </c>
      <c r="R2077" s="12">
        <f>IFERROR(ROUND(IFERROR(E2077/N2077,""),2),"No pledges")</f>
        <v>54.14</v>
      </c>
      <c r="S2077" t="s">
        <v>8317</v>
      </c>
      <c r="T2077" t="s">
        <v>8318</v>
      </c>
    </row>
    <row r="2078" spans="1:20" ht="15" customHeight="1">
      <c r="A2078">
        <v>2076</v>
      </c>
      <c r="B2078" s="2" t="s">
        <v>2077</v>
      </c>
      <c r="C2078" s="2" t="s">
        <v>6186</v>
      </c>
      <c r="D2078">
        <v>2000</v>
      </c>
      <c r="E2078">
        <v>2055</v>
      </c>
      <c r="F2078" t="s">
        <v>8219</v>
      </c>
      <c r="G2078" t="s">
        <v>8224</v>
      </c>
      <c r="H2078" t="s">
        <v>8246</v>
      </c>
      <c r="I2078">
        <v>1437447600</v>
      </c>
      <c r="J2078" s="7">
        <f t="shared" si="158"/>
        <v>42206.125</v>
      </c>
      <c r="K2078">
        <v>1436551178</v>
      </c>
      <c r="L2078" s="7">
        <f t="shared" si="159"/>
        <v>42195.749745370369</v>
      </c>
      <c r="M2078" t="b">
        <v>0</v>
      </c>
      <c r="N2078">
        <v>29</v>
      </c>
      <c r="O2078" t="b">
        <v>1</v>
      </c>
      <c r="P2078" t="s">
        <v>8271</v>
      </c>
      <c r="Q2078">
        <f>ROUND(E2078/D2078*100,2)</f>
        <v>102.75</v>
      </c>
      <c r="R2078" s="12">
        <f>IFERROR(ROUND(IFERROR(E2078/N2078,""),2),"No pledges")</f>
        <v>70.86</v>
      </c>
      <c r="S2078" t="s">
        <v>8317</v>
      </c>
      <c r="T2078" t="s">
        <v>8318</v>
      </c>
    </row>
    <row r="2079" spans="1:20" ht="15" customHeight="1">
      <c r="A2079">
        <v>2077</v>
      </c>
      <c r="B2079" s="2" t="s">
        <v>2078</v>
      </c>
      <c r="C2079" s="2" t="s">
        <v>6187</v>
      </c>
      <c r="D2079">
        <v>2000</v>
      </c>
      <c r="E2079">
        <v>2300</v>
      </c>
      <c r="F2079" t="s">
        <v>8219</v>
      </c>
      <c r="G2079" t="s">
        <v>8224</v>
      </c>
      <c r="H2079" t="s">
        <v>8246</v>
      </c>
      <c r="I2079">
        <v>1329240668</v>
      </c>
      <c r="J2079" s="7">
        <f t="shared" si="158"/>
        <v>40953.729953703703</v>
      </c>
      <c r="K2079">
        <v>1326648668</v>
      </c>
      <c r="L2079" s="7">
        <f t="shared" si="159"/>
        <v>40923.729953703703</v>
      </c>
      <c r="M2079" t="b">
        <v>1</v>
      </c>
      <c r="N2079">
        <v>29</v>
      </c>
      <c r="O2079" t="b">
        <v>1</v>
      </c>
      <c r="P2079" t="s">
        <v>8271</v>
      </c>
      <c r="Q2079">
        <f>ROUND(E2079/D2079*100,2)</f>
        <v>115</v>
      </c>
      <c r="R2079" s="12">
        <f>IFERROR(ROUND(IFERROR(E2079/N2079,""),2),"No pledges")</f>
        <v>79.31</v>
      </c>
      <c r="S2079" t="s">
        <v>8317</v>
      </c>
      <c r="T2079" t="s">
        <v>8318</v>
      </c>
    </row>
    <row r="2080" spans="1:20" ht="15" customHeight="1">
      <c r="A2080">
        <v>2078</v>
      </c>
      <c r="B2080" s="2" t="s">
        <v>2079</v>
      </c>
      <c r="C2080" s="2" t="s">
        <v>6188</v>
      </c>
      <c r="D2080">
        <v>2000</v>
      </c>
      <c r="E2080">
        <v>2321</v>
      </c>
      <c r="F2080" t="s">
        <v>8219</v>
      </c>
      <c r="G2080" t="s">
        <v>8224</v>
      </c>
      <c r="H2080" t="s">
        <v>8246</v>
      </c>
      <c r="I2080">
        <v>1453856400</v>
      </c>
      <c r="J2080" s="7">
        <f t="shared" si="158"/>
        <v>42396.041666666672</v>
      </c>
      <c r="K2080">
        <v>1452664317</v>
      </c>
      <c r="L2080" s="7">
        <f t="shared" si="159"/>
        <v>42382.244409722218</v>
      </c>
      <c r="M2080" t="b">
        <v>0</v>
      </c>
      <c r="N2080">
        <v>29</v>
      </c>
      <c r="O2080" t="b">
        <v>1</v>
      </c>
      <c r="P2080" t="s">
        <v>8271</v>
      </c>
      <c r="Q2080">
        <f>ROUND(E2080/D2080*100,2)</f>
        <v>116.05</v>
      </c>
      <c r="R2080" s="12">
        <f>IFERROR(ROUND(IFERROR(E2080/N2080,""),2),"No pledges")</f>
        <v>80.03</v>
      </c>
      <c r="S2080" t="s">
        <v>8317</v>
      </c>
      <c r="T2080" t="s">
        <v>8318</v>
      </c>
    </row>
    <row r="2081" spans="1:20" ht="15" customHeight="1">
      <c r="A2081">
        <v>2079</v>
      </c>
      <c r="B2081" s="2" t="s">
        <v>2080</v>
      </c>
      <c r="C2081" s="2" t="s">
        <v>6189</v>
      </c>
      <c r="D2081">
        <v>2000</v>
      </c>
      <c r="E2081">
        <v>2000</v>
      </c>
      <c r="F2081" t="s">
        <v>8219</v>
      </c>
      <c r="G2081" t="s">
        <v>8224</v>
      </c>
      <c r="H2081" t="s">
        <v>8246</v>
      </c>
      <c r="I2081">
        <v>1463803140</v>
      </c>
      <c r="J2081" s="7">
        <f t="shared" si="158"/>
        <v>42511.165972222225</v>
      </c>
      <c r="K2081">
        <v>1459446487</v>
      </c>
      <c r="L2081" s="7">
        <f t="shared" si="159"/>
        <v>42460.741747685184</v>
      </c>
      <c r="M2081" t="b">
        <v>0</v>
      </c>
      <c r="N2081">
        <v>29</v>
      </c>
      <c r="O2081" t="b">
        <v>1</v>
      </c>
      <c r="P2081" t="s">
        <v>8271</v>
      </c>
      <c r="Q2081">
        <f>ROUND(E2081/D2081*100,2)</f>
        <v>100</v>
      </c>
      <c r="R2081" s="12">
        <f>IFERROR(ROUND(IFERROR(E2081/N2081,""),2),"No pledges")</f>
        <v>68.97</v>
      </c>
      <c r="S2081" t="s">
        <v>8317</v>
      </c>
      <c r="T2081" t="s">
        <v>8318</v>
      </c>
    </row>
    <row r="2082" spans="1:20" ht="15" customHeight="1">
      <c r="A2082">
        <v>2080</v>
      </c>
      <c r="B2082" s="2" t="s">
        <v>2081</v>
      </c>
      <c r="C2082" s="2" t="s">
        <v>6190</v>
      </c>
      <c r="D2082">
        <v>3000</v>
      </c>
      <c r="E2082">
        <v>3636</v>
      </c>
      <c r="F2082" t="s">
        <v>8219</v>
      </c>
      <c r="G2082" t="s">
        <v>8224</v>
      </c>
      <c r="H2082" t="s">
        <v>8246</v>
      </c>
      <c r="I2082">
        <v>1429286400</v>
      </c>
      <c r="J2082" s="7">
        <f t="shared" si="158"/>
        <v>42111.666666666672</v>
      </c>
      <c r="K2082">
        <v>1427221560</v>
      </c>
      <c r="L2082" s="7">
        <f t="shared" si="159"/>
        <v>42087.768055555556</v>
      </c>
      <c r="M2082" t="b">
        <v>0</v>
      </c>
      <c r="N2082">
        <v>29</v>
      </c>
      <c r="O2082" t="b">
        <v>1</v>
      </c>
      <c r="P2082" t="s">
        <v>8271</v>
      </c>
      <c r="Q2082">
        <f>ROUND(E2082/D2082*100,2)</f>
        <v>121.2</v>
      </c>
      <c r="R2082" s="12">
        <f>IFERROR(ROUND(IFERROR(E2082/N2082,""),2),"No pledges")</f>
        <v>125.38</v>
      </c>
      <c r="S2082" t="s">
        <v>8317</v>
      </c>
      <c r="T2082" t="s">
        <v>8318</v>
      </c>
    </row>
    <row r="2083" spans="1:20" ht="15" customHeight="1">
      <c r="A2083">
        <v>2081</v>
      </c>
      <c r="B2083" s="2" t="s">
        <v>2082</v>
      </c>
      <c r="C2083" s="2" t="s">
        <v>6191</v>
      </c>
      <c r="D2083">
        <v>3000</v>
      </c>
      <c r="E2083">
        <v>3045</v>
      </c>
      <c r="F2083" t="s">
        <v>8219</v>
      </c>
      <c r="G2083" t="s">
        <v>8224</v>
      </c>
      <c r="H2083" t="s">
        <v>8246</v>
      </c>
      <c r="I2083">
        <v>1408815440</v>
      </c>
      <c r="J2083" s="7">
        <f t="shared" si="158"/>
        <v>41874.734259259261</v>
      </c>
      <c r="K2083">
        <v>1404927440</v>
      </c>
      <c r="L2083" s="7">
        <f t="shared" si="159"/>
        <v>41829.734259259261</v>
      </c>
      <c r="M2083" t="b">
        <v>0</v>
      </c>
      <c r="N2083">
        <v>29</v>
      </c>
      <c r="O2083" t="b">
        <v>1</v>
      </c>
      <c r="P2083" t="s">
        <v>8271</v>
      </c>
      <c r="Q2083">
        <f>ROUND(E2083/D2083*100,2)</f>
        <v>101.5</v>
      </c>
      <c r="R2083" s="12">
        <f>IFERROR(ROUND(IFERROR(E2083/N2083,""),2),"No pledges")</f>
        <v>105</v>
      </c>
      <c r="S2083" t="s">
        <v>8317</v>
      </c>
      <c r="T2083" t="s">
        <v>8318</v>
      </c>
    </row>
    <row r="2084" spans="1:20" ht="15" customHeight="1">
      <c r="A2084">
        <v>2082</v>
      </c>
      <c r="B2084" s="2" t="s">
        <v>2083</v>
      </c>
      <c r="C2084" s="2" t="s">
        <v>6192</v>
      </c>
      <c r="D2084">
        <v>3405</v>
      </c>
      <c r="E2084">
        <v>3670</v>
      </c>
      <c r="F2084" t="s">
        <v>8219</v>
      </c>
      <c r="G2084" t="s">
        <v>8224</v>
      </c>
      <c r="H2084" t="s">
        <v>8246</v>
      </c>
      <c r="I2084">
        <v>1435111200</v>
      </c>
      <c r="J2084" s="7">
        <f t="shared" si="158"/>
        <v>42179.083333333328</v>
      </c>
      <c r="K2084">
        <v>1433254268</v>
      </c>
      <c r="L2084" s="7">
        <f t="shared" si="159"/>
        <v>42157.591064814813</v>
      </c>
      <c r="M2084" t="b">
        <v>0</v>
      </c>
      <c r="N2084">
        <v>29</v>
      </c>
      <c r="O2084" t="b">
        <v>1</v>
      </c>
      <c r="P2084" t="s">
        <v>8271</v>
      </c>
      <c r="Q2084">
        <f>ROUND(E2084/D2084*100,2)</f>
        <v>107.78</v>
      </c>
      <c r="R2084" s="12">
        <f>IFERROR(ROUND(IFERROR(E2084/N2084,""),2),"No pledges")</f>
        <v>126.55</v>
      </c>
      <c r="S2084" t="s">
        <v>8317</v>
      </c>
      <c r="T2084" t="s">
        <v>8318</v>
      </c>
    </row>
    <row r="2085" spans="1:20" ht="15" customHeight="1">
      <c r="A2085">
        <v>2083</v>
      </c>
      <c r="B2085" s="2" t="s">
        <v>2084</v>
      </c>
      <c r="C2085" s="2" t="s">
        <v>6193</v>
      </c>
      <c r="D2085">
        <v>3500</v>
      </c>
      <c r="E2085">
        <v>3638</v>
      </c>
      <c r="F2085" t="s">
        <v>8219</v>
      </c>
      <c r="G2085" t="s">
        <v>8224</v>
      </c>
      <c r="H2085" t="s">
        <v>8246</v>
      </c>
      <c r="I2085">
        <v>1460141521</v>
      </c>
      <c r="J2085" s="7">
        <f t="shared" si="158"/>
        <v>42468.786122685182</v>
      </c>
      <c r="K2085">
        <v>1457553121</v>
      </c>
      <c r="L2085" s="7">
        <f t="shared" si="159"/>
        <v>42438.827789351853</v>
      </c>
      <c r="M2085" t="b">
        <v>1</v>
      </c>
      <c r="N2085">
        <v>29</v>
      </c>
      <c r="O2085" t="b">
        <v>1</v>
      </c>
      <c r="P2085" t="s">
        <v>8269</v>
      </c>
      <c r="Q2085">
        <f>ROUND(E2085/D2085*100,2)</f>
        <v>103.94</v>
      </c>
      <c r="R2085" s="12">
        <f>IFERROR(ROUND(IFERROR(E2085/N2085,""),2),"No pledges")</f>
        <v>125.45</v>
      </c>
      <c r="S2085" t="s">
        <v>8310</v>
      </c>
      <c r="T2085" t="s">
        <v>8315</v>
      </c>
    </row>
    <row r="2086" spans="1:20" ht="15" customHeight="1">
      <c r="A2086">
        <v>2084</v>
      </c>
      <c r="B2086" s="2" t="s">
        <v>2085</v>
      </c>
      <c r="C2086" s="2" t="s">
        <v>6194</v>
      </c>
      <c r="D2086">
        <v>1000</v>
      </c>
      <c r="E2086">
        <v>1665</v>
      </c>
      <c r="F2086" t="s">
        <v>8219</v>
      </c>
      <c r="G2086" t="s">
        <v>8224</v>
      </c>
      <c r="H2086" t="s">
        <v>8246</v>
      </c>
      <c r="I2086">
        <v>1430179200</v>
      </c>
      <c r="J2086" s="7">
        <f t="shared" si="158"/>
        <v>42122</v>
      </c>
      <c r="K2086">
        <v>1428130814</v>
      </c>
      <c r="L2086" s="7">
        <f t="shared" si="159"/>
        <v>42098.291828703703</v>
      </c>
      <c r="M2086" t="b">
        <v>0</v>
      </c>
      <c r="N2086">
        <v>28</v>
      </c>
      <c r="O2086" t="b">
        <v>1</v>
      </c>
      <c r="P2086" t="s">
        <v>8265</v>
      </c>
      <c r="Q2086">
        <f>ROUND(E2086/D2086*100,2)</f>
        <v>166.5</v>
      </c>
      <c r="R2086" s="12">
        <f>IFERROR(ROUND(IFERROR(E2086/N2086,""),2),"No pledges")</f>
        <v>59.46</v>
      </c>
      <c r="S2086" t="s">
        <v>8310</v>
      </c>
      <c r="T2086" t="s">
        <v>8311</v>
      </c>
    </row>
    <row r="2087" spans="1:20" ht="15" customHeight="1">
      <c r="A2087">
        <v>2085</v>
      </c>
      <c r="B2087" s="2" t="s">
        <v>2086</v>
      </c>
      <c r="C2087" s="2" t="s">
        <v>6195</v>
      </c>
      <c r="D2087">
        <v>1000</v>
      </c>
      <c r="E2087">
        <v>1273</v>
      </c>
      <c r="F2087" t="s">
        <v>8219</v>
      </c>
      <c r="G2087" t="s">
        <v>8224</v>
      </c>
      <c r="H2087" t="s">
        <v>8246</v>
      </c>
      <c r="I2087">
        <v>1306865040</v>
      </c>
      <c r="J2087" s="7">
        <f t="shared" si="158"/>
        <v>40694.75277777778</v>
      </c>
      <c r="K2087">
        <v>1305568201</v>
      </c>
      <c r="L2087" s="7">
        <f t="shared" si="159"/>
        <v>40679.743067129632</v>
      </c>
      <c r="M2087" t="b">
        <v>0</v>
      </c>
      <c r="N2087">
        <v>28</v>
      </c>
      <c r="O2087" t="b">
        <v>1</v>
      </c>
      <c r="P2087" t="s">
        <v>8276</v>
      </c>
      <c r="Q2087">
        <f>ROUND(E2087/D2087*100,2)</f>
        <v>127.3</v>
      </c>
      <c r="R2087" s="12">
        <f>IFERROR(ROUND(IFERROR(E2087/N2087,""),2),"No pledges")</f>
        <v>45.46</v>
      </c>
      <c r="S2087" t="s">
        <v>8325</v>
      </c>
      <c r="T2087" t="s">
        <v>8326</v>
      </c>
    </row>
    <row r="2088" spans="1:20" ht="15" customHeight="1">
      <c r="A2088">
        <v>2086</v>
      </c>
      <c r="B2088" s="2" t="s">
        <v>2087</v>
      </c>
      <c r="C2088" s="2" t="s">
        <v>6196</v>
      </c>
      <c r="D2088">
        <v>1000</v>
      </c>
      <c r="E2088">
        <v>1001.49</v>
      </c>
      <c r="F2088" t="s">
        <v>8219</v>
      </c>
      <c r="G2088" t="s">
        <v>8224</v>
      </c>
      <c r="H2088" t="s">
        <v>8246</v>
      </c>
      <c r="I2088">
        <v>1317438000</v>
      </c>
      <c r="J2088" s="7">
        <f t="shared" si="158"/>
        <v>40817.125</v>
      </c>
      <c r="K2088">
        <v>1314989557</v>
      </c>
      <c r="L2088" s="7">
        <f t="shared" si="159"/>
        <v>40788.786539351851</v>
      </c>
      <c r="M2088" t="b">
        <v>0</v>
      </c>
      <c r="N2088">
        <v>28</v>
      </c>
      <c r="O2088" t="b">
        <v>1</v>
      </c>
      <c r="P2088" t="s">
        <v>8276</v>
      </c>
      <c r="Q2088">
        <f>ROUND(E2088/D2088*100,2)</f>
        <v>100.15</v>
      </c>
      <c r="R2088" s="12">
        <f>IFERROR(ROUND(IFERROR(E2088/N2088,""),2),"No pledges")</f>
        <v>35.770000000000003</v>
      </c>
      <c r="S2088" t="s">
        <v>8325</v>
      </c>
      <c r="T2088" t="s">
        <v>8326</v>
      </c>
    </row>
    <row r="2089" spans="1:20" ht="15" customHeight="1">
      <c r="A2089">
        <v>2087</v>
      </c>
      <c r="B2089" s="2" t="s">
        <v>2088</v>
      </c>
      <c r="C2089" s="2" t="s">
        <v>6197</v>
      </c>
      <c r="D2089">
        <v>1000</v>
      </c>
      <c r="E2089">
        <v>1707</v>
      </c>
      <c r="F2089" t="s">
        <v>8219</v>
      </c>
      <c r="G2089" t="s">
        <v>8229</v>
      </c>
      <c r="H2089" t="s">
        <v>8251</v>
      </c>
      <c r="I2089">
        <v>1447079520</v>
      </c>
      <c r="J2089" s="7">
        <f t="shared" si="158"/>
        <v>42317.60555555555</v>
      </c>
      <c r="K2089">
        <v>1443449265</v>
      </c>
      <c r="L2089" s="7">
        <f t="shared" si="159"/>
        <v>42275.588715277772</v>
      </c>
      <c r="M2089" t="b">
        <v>0</v>
      </c>
      <c r="N2089">
        <v>28</v>
      </c>
      <c r="O2089" t="b">
        <v>1</v>
      </c>
      <c r="P2089" t="s">
        <v>8302</v>
      </c>
      <c r="Q2089">
        <f>ROUND(E2089/D2089*100,2)</f>
        <v>170.7</v>
      </c>
      <c r="R2089" s="12">
        <f>IFERROR(ROUND(IFERROR(E2089/N2089,""),2),"No pledges")</f>
        <v>60.96</v>
      </c>
      <c r="S2089" t="s">
        <v>8319</v>
      </c>
      <c r="T2089" t="s">
        <v>8356</v>
      </c>
    </row>
    <row r="2090" spans="1:20" ht="15" customHeight="1">
      <c r="A2090">
        <v>2088</v>
      </c>
      <c r="B2090" s="2" t="s">
        <v>2089</v>
      </c>
      <c r="C2090" s="2" t="s">
        <v>6198</v>
      </c>
      <c r="D2090">
        <v>1000</v>
      </c>
      <c r="E2090">
        <v>1000</v>
      </c>
      <c r="F2090" t="s">
        <v>8219</v>
      </c>
      <c r="G2090" t="s">
        <v>8225</v>
      </c>
      <c r="H2090" t="s">
        <v>8247</v>
      </c>
      <c r="I2090">
        <v>1466412081</v>
      </c>
      <c r="J2090" s="7">
        <f t="shared" si="158"/>
        <v>42541.362048611118</v>
      </c>
      <c r="K2090">
        <v>1463820081</v>
      </c>
      <c r="L2090" s="7">
        <f t="shared" si="159"/>
        <v>42511.362048611118</v>
      </c>
      <c r="M2090" t="b">
        <v>0</v>
      </c>
      <c r="N2090">
        <v>28</v>
      </c>
      <c r="O2090" t="b">
        <v>1</v>
      </c>
      <c r="P2090" t="s">
        <v>8303</v>
      </c>
      <c r="Q2090">
        <f>ROUND(E2090/D2090*100,2)</f>
        <v>100</v>
      </c>
      <c r="R2090" s="12">
        <f>IFERROR(ROUND(IFERROR(E2090/N2090,""),2),"No pledges")</f>
        <v>35.71</v>
      </c>
      <c r="S2090" t="s">
        <v>8317</v>
      </c>
      <c r="T2090" t="s">
        <v>8357</v>
      </c>
    </row>
    <row r="2091" spans="1:20" ht="15" customHeight="1">
      <c r="A2091">
        <v>2089</v>
      </c>
      <c r="B2091" s="2" t="s">
        <v>2090</v>
      </c>
      <c r="C2091" s="2" t="s">
        <v>6199</v>
      </c>
      <c r="D2091">
        <v>1000</v>
      </c>
      <c r="E2091">
        <v>1610</v>
      </c>
      <c r="F2091" t="s">
        <v>8219</v>
      </c>
      <c r="G2091" t="s">
        <v>8224</v>
      </c>
      <c r="H2091" t="s">
        <v>8246</v>
      </c>
      <c r="I2091">
        <v>1460846347</v>
      </c>
      <c r="J2091" s="7">
        <f t="shared" si="158"/>
        <v>42476.943831018521</v>
      </c>
      <c r="K2091">
        <v>1458254347</v>
      </c>
      <c r="L2091" s="7">
        <f t="shared" si="159"/>
        <v>42446.943831018521</v>
      </c>
      <c r="M2091" t="b">
        <v>0</v>
      </c>
      <c r="N2091">
        <v>28</v>
      </c>
      <c r="O2091" t="b">
        <v>1</v>
      </c>
      <c r="P2091" t="s">
        <v>8271</v>
      </c>
      <c r="Q2091">
        <f>ROUND(E2091/D2091*100,2)</f>
        <v>161</v>
      </c>
      <c r="R2091" s="12">
        <f>IFERROR(ROUND(IFERROR(E2091/N2091,""),2),"No pledges")</f>
        <v>57.5</v>
      </c>
      <c r="S2091" t="s">
        <v>8317</v>
      </c>
      <c r="T2091" t="s">
        <v>8318</v>
      </c>
    </row>
    <row r="2092" spans="1:20" ht="15" customHeight="1">
      <c r="A2092">
        <v>2090</v>
      </c>
      <c r="B2092" s="2" t="s">
        <v>2091</v>
      </c>
      <c r="C2092" s="2" t="s">
        <v>6200</v>
      </c>
      <c r="D2092">
        <v>1000</v>
      </c>
      <c r="E2092">
        <v>1035</v>
      </c>
      <c r="F2092" t="s">
        <v>8219</v>
      </c>
      <c r="G2092" t="s">
        <v>8224</v>
      </c>
      <c r="H2092" t="s">
        <v>8246</v>
      </c>
      <c r="I2092">
        <v>1437676380</v>
      </c>
      <c r="J2092" s="7">
        <f t="shared" si="158"/>
        <v>42208.772916666669</v>
      </c>
      <c r="K2092">
        <v>1435670452</v>
      </c>
      <c r="L2092" s="7">
        <f t="shared" si="159"/>
        <v>42185.556157407409</v>
      </c>
      <c r="M2092" t="b">
        <v>0</v>
      </c>
      <c r="N2092">
        <v>28</v>
      </c>
      <c r="O2092" t="b">
        <v>1</v>
      </c>
      <c r="P2092" t="s">
        <v>8271</v>
      </c>
      <c r="Q2092">
        <f>ROUND(E2092/D2092*100,2)</f>
        <v>103.5</v>
      </c>
      <c r="R2092" s="12">
        <f>IFERROR(ROUND(IFERROR(E2092/N2092,""),2),"No pledges")</f>
        <v>36.96</v>
      </c>
      <c r="S2092" t="s">
        <v>8317</v>
      </c>
      <c r="T2092" t="s">
        <v>8318</v>
      </c>
    </row>
    <row r="2093" spans="1:20" ht="15" customHeight="1">
      <c r="A2093">
        <v>2091</v>
      </c>
      <c r="B2093" s="2" t="s">
        <v>2092</v>
      </c>
      <c r="C2093" s="2" t="s">
        <v>6201</v>
      </c>
      <c r="D2093">
        <v>1200</v>
      </c>
      <c r="E2093">
        <v>1200</v>
      </c>
      <c r="F2093" t="s">
        <v>8219</v>
      </c>
      <c r="G2093" t="s">
        <v>8224</v>
      </c>
      <c r="H2093" t="s">
        <v>8246</v>
      </c>
      <c r="I2093">
        <v>1308011727</v>
      </c>
      <c r="J2093" s="7">
        <f t="shared" si="158"/>
        <v>40708.024618055555</v>
      </c>
      <c r="K2093">
        <v>1306283727</v>
      </c>
      <c r="L2093" s="7">
        <f t="shared" si="159"/>
        <v>40688.024618055555</v>
      </c>
      <c r="M2093" t="b">
        <v>0</v>
      </c>
      <c r="N2093">
        <v>28</v>
      </c>
      <c r="O2093" t="b">
        <v>1</v>
      </c>
      <c r="P2093" t="s">
        <v>8292</v>
      </c>
      <c r="Q2093">
        <f>ROUND(E2093/D2093*100,2)</f>
        <v>100</v>
      </c>
      <c r="R2093" s="12">
        <f>IFERROR(ROUND(IFERROR(E2093/N2093,""),2),"No pledges")</f>
        <v>42.86</v>
      </c>
      <c r="S2093" t="s">
        <v>8325</v>
      </c>
      <c r="T2093" t="s">
        <v>8346</v>
      </c>
    </row>
    <row r="2094" spans="1:20" ht="15" customHeight="1">
      <c r="A2094">
        <v>2092</v>
      </c>
      <c r="B2094" s="2" t="s">
        <v>2093</v>
      </c>
      <c r="C2094" s="2" t="s">
        <v>6202</v>
      </c>
      <c r="D2094">
        <v>1250</v>
      </c>
      <c r="E2094">
        <v>1316</v>
      </c>
      <c r="F2094" t="s">
        <v>8219</v>
      </c>
      <c r="G2094" t="s">
        <v>8224</v>
      </c>
      <c r="H2094" t="s">
        <v>8246</v>
      </c>
      <c r="I2094">
        <v>1423724400</v>
      </c>
      <c r="J2094" s="7">
        <f t="shared" si="158"/>
        <v>42047.291666666672</v>
      </c>
      <c r="K2094">
        <v>1421274954</v>
      </c>
      <c r="L2094" s="7">
        <f t="shared" si="159"/>
        <v>42018.94159722222</v>
      </c>
      <c r="M2094" t="b">
        <v>0</v>
      </c>
      <c r="N2094">
        <v>28</v>
      </c>
      <c r="O2094" t="b">
        <v>1</v>
      </c>
      <c r="P2094" t="s">
        <v>8271</v>
      </c>
      <c r="Q2094">
        <f>ROUND(E2094/D2094*100,2)</f>
        <v>105.28</v>
      </c>
      <c r="R2094" s="12">
        <f>IFERROR(ROUND(IFERROR(E2094/N2094,""),2),"No pledges")</f>
        <v>47</v>
      </c>
      <c r="S2094" t="s">
        <v>8317</v>
      </c>
      <c r="T2094" t="s">
        <v>8318</v>
      </c>
    </row>
    <row r="2095" spans="1:20" ht="15" customHeight="1">
      <c r="A2095">
        <v>2093</v>
      </c>
      <c r="B2095" s="2" t="s">
        <v>2094</v>
      </c>
      <c r="C2095" s="2" t="s">
        <v>6203</v>
      </c>
      <c r="D2095">
        <v>1250</v>
      </c>
      <c r="E2095">
        <v>1328</v>
      </c>
      <c r="F2095" t="s">
        <v>8219</v>
      </c>
      <c r="G2095" t="s">
        <v>8225</v>
      </c>
      <c r="H2095" t="s">
        <v>8247</v>
      </c>
      <c r="I2095">
        <v>1438543889</v>
      </c>
      <c r="J2095" s="7">
        <f t="shared" si="158"/>
        <v>42218.813530092593</v>
      </c>
      <c r="K2095">
        <v>1436383889</v>
      </c>
      <c r="L2095" s="7">
        <f t="shared" si="159"/>
        <v>42193.813530092593</v>
      </c>
      <c r="M2095" t="b">
        <v>0</v>
      </c>
      <c r="N2095">
        <v>28</v>
      </c>
      <c r="O2095" t="b">
        <v>1</v>
      </c>
      <c r="P2095" t="s">
        <v>8305</v>
      </c>
      <c r="Q2095">
        <f>ROUND(E2095/D2095*100,2)</f>
        <v>106.24</v>
      </c>
      <c r="R2095" s="12">
        <f>IFERROR(ROUND(IFERROR(E2095/N2095,""),2),"No pledges")</f>
        <v>47.43</v>
      </c>
      <c r="S2095" t="s">
        <v>8317</v>
      </c>
      <c r="T2095" t="s">
        <v>8359</v>
      </c>
    </row>
    <row r="2096" spans="1:20" ht="15" customHeight="1">
      <c r="A2096">
        <v>2094</v>
      </c>
      <c r="B2096" s="2" t="s">
        <v>2095</v>
      </c>
      <c r="C2096" s="2" t="s">
        <v>6204</v>
      </c>
      <c r="D2096">
        <v>1500</v>
      </c>
      <c r="E2096">
        <v>1565</v>
      </c>
      <c r="F2096" t="s">
        <v>8219</v>
      </c>
      <c r="G2096" t="s">
        <v>8224</v>
      </c>
      <c r="H2096" t="s">
        <v>8246</v>
      </c>
      <c r="I2096">
        <v>1401595140</v>
      </c>
      <c r="J2096" s="7">
        <f t="shared" si="158"/>
        <v>41791.165972222225</v>
      </c>
      <c r="K2096">
        <v>1399286589</v>
      </c>
      <c r="L2096" s="7">
        <f t="shared" si="159"/>
        <v>41764.44663194444</v>
      </c>
      <c r="M2096" t="b">
        <v>0</v>
      </c>
      <c r="N2096">
        <v>28</v>
      </c>
      <c r="O2096" t="b">
        <v>1</v>
      </c>
      <c r="P2096" t="s">
        <v>8271</v>
      </c>
      <c r="Q2096">
        <f>ROUND(E2096/D2096*100,2)</f>
        <v>104.33</v>
      </c>
      <c r="R2096" s="12">
        <f>IFERROR(ROUND(IFERROR(E2096/N2096,""),2),"No pledges")</f>
        <v>55.89</v>
      </c>
      <c r="S2096" t="s">
        <v>8317</v>
      </c>
      <c r="T2096" t="s">
        <v>8318</v>
      </c>
    </row>
    <row r="2097" spans="1:20" ht="15" customHeight="1">
      <c r="A2097">
        <v>2095</v>
      </c>
      <c r="B2097" s="2" t="s">
        <v>2096</v>
      </c>
      <c r="C2097" s="2" t="s">
        <v>6205</v>
      </c>
      <c r="D2097">
        <v>2000</v>
      </c>
      <c r="E2097">
        <v>2050</v>
      </c>
      <c r="F2097" t="s">
        <v>8219</v>
      </c>
      <c r="G2097" t="s">
        <v>8224</v>
      </c>
      <c r="H2097" t="s">
        <v>8246</v>
      </c>
      <c r="I2097">
        <v>1473393600</v>
      </c>
      <c r="J2097" s="7">
        <f t="shared" si="158"/>
        <v>42622.166666666672</v>
      </c>
      <c r="K2097">
        <v>1470778559</v>
      </c>
      <c r="L2097" s="7">
        <f t="shared" si="159"/>
        <v>42591.899988425925</v>
      </c>
      <c r="M2097" t="b">
        <v>0</v>
      </c>
      <c r="N2097">
        <v>28</v>
      </c>
      <c r="O2097" t="b">
        <v>1</v>
      </c>
      <c r="P2097" t="s">
        <v>8271</v>
      </c>
      <c r="Q2097">
        <f>ROUND(E2097/D2097*100,2)</f>
        <v>102.5</v>
      </c>
      <c r="R2097" s="12">
        <f>IFERROR(ROUND(IFERROR(E2097/N2097,""),2),"No pledges")</f>
        <v>73.209999999999994</v>
      </c>
      <c r="S2097" t="s">
        <v>8317</v>
      </c>
      <c r="T2097" t="s">
        <v>8318</v>
      </c>
    </row>
    <row r="2098" spans="1:20" ht="15" customHeight="1">
      <c r="A2098">
        <v>2096</v>
      </c>
      <c r="B2098" s="2" t="s">
        <v>2097</v>
      </c>
      <c r="C2098" s="2" t="s">
        <v>6206</v>
      </c>
      <c r="D2098">
        <v>2000</v>
      </c>
      <c r="E2098">
        <v>2027</v>
      </c>
      <c r="F2098" t="s">
        <v>8219</v>
      </c>
      <c r="G2098" t="s">
        <v>8225</v>
      </c>
      <c r="H2098" t="s">
        <v>8247</v>
      </c>
      <c r="I2098">
        <v>1425478950</v>
      </c>
      <c r="J2098" s="7">
        <f t="shared" si="158"/>
        <v>42067.598958333328</v>
      </c>
      <c r="K2098">
        <v>1422886950</v>
      </c>
      <c r="L2098" s="7">
        <f t="shared" si="159"/>
        <v>42037.598958333328</v>
      </c>
      <c r="M2098" t="b">
        <v>0</v>
      </c>
      <c r="N2098">
        <v>28</v>
      </c>
      <c r="O2098" t="b">
        <v>1</v>
      </c>
      <c r="P2098" t="s">
        <v>8271</v>
      </c>
      <c r="Q2098">
        <f>ROUND(E2098/D2098*100,2)</f>
        <v>101.35</v>
      </c>
      <c r="R2098" s="12">
        <f>IFERROR(ROUND(IFERROR(E2098/N2098,""),2),"No pledges")</f>
        <v>72.39</v>
      </c>
      <c r="S2098" t="s">
        <v>8317</v>
      </c>
      <c r="T2098" t="s">
        <v>8318</v>
      </c>
    </row>
    <row r="2099" spans="1:20" ht="15" customHeight="1">
      <c r="A2099">
        <v>2097</v>
      </c>
      <c r="B2099" s="2" t="s">
        <v>2098</v>
      </c>
      <c r="C2099" s="2" t="s">
        <v>6207</v>
      </c>
      <c r="D2099">
        <v>3000</v>
      </c>
      <c r="E2099">
        <v>3014</v>
      </c>
      <c r="F2099" t="s">
        <v>8219</v>
      </c>
      <c r="G2099" t="s">
        <v>8224</v>
      </c>
      <c r="H2099" t="s">
        <v>8246</v>
      </c>
      <c r="I2099">
        <v>1480613650</v>
      </c>
      <c r="J2099" s="7">
        <f t="shared" si="158"/>
        <v>42705.732060185182</v>
      </c>
      <c r="K2099">
        <v>1478018050</v>
      </c>
      <c r="L2099" s="7">
        <f t="shared" si="159"/>
        <v>42675.690393518518</v>
      </c>
      <c r="M2099" t="b">
        <v>0</v>
      </c>
      <c r="N2099">
        <v>28</v>
      </c>
      <c r="O2099" t="b">
        <v>1</v>
      </c>
      <c r="P2099" t="s">
        <v>8273</v>
      </c>
      <c r="Q2099">
        <f>ROUND(E2099/D2099*100,2)</f>
        <v>100.47</v>
      </c>
      <c r="R2099" s="12">
        <f>IFERROR(ROUND(IFERROR(E2099/N2099,""),2),"No pledges")</f>
        <v>107.64</v>
      </c>
      <c r="S2099" t="s">
        <v>8319</v>
      </c>
      <c r="T2099" t="s">
        <v>8321</v>
      </c>
    </row>
    <row r="2100" spans="1:20" ht="15" customHeight="1">
      <c r="A2100">
        <v>2098</v>
      </c>
      <c r="B2100" s="2" t="s">
        <v>2099</v>
      </c>
      <c r="C2100" s="2" t="s">
        <v>6208</v>
      </c>
      <c r="D2100">
        <v>3000</v>
      </c>
      <c r="E2100">
        <v>6210</v>
      </c>
      <c r="F2100" t="s">
        <v>8219</v>
      </c>
      <c r="G2100" t="s">
        <v>8235</v>
      </c>
      <c r="H2100" t="s">
        <v>8255</v>
      </c>
      <c r="I2100">
        <v>1487592090</v>
      </c>
      <c r="J2100" s="7">
        <f t="shared" si="158"/>
        <v>42786.501041666663</v>
      </c>
      <c r="K2100">
        <v>1485000090</v>
      </c>
      <c r="L2100" s="7">
        <f t="shared" si="159"/>
        <v>42756.501041666663</v>
      </c>
      <c r="M2100" t="b">
        <v>1</v>
      </c>
      <c r="N2100">
        <v>28</v>
      </c>
      <c r="O2100" t="b">
        <v>1</v>
      </c>
      <c r="P2100" t="s">
        <v>8285</v>
      </c>
      <c r="Q2100">
        <f>ROUND(E2100/D2100*100,2)</f>
        <v>207</v>
      </c>
      <c r="R2100" s="12">
        <f>IFERROR(ROUND(IFERROR(E2100/N2100,""),2),"No pledges")</f>
        <v>221.79</v>
      </c>
      <c r="S2100" t="s">
        <v>8338</v>
      </c>
      <c r="T2100" t="s">
        <v>8339</v>
      </c>
    </row>
    <row r="2101" spans="1:20" ht="15" customHeight="1">
      <c r="A2101">
        <v>2099</v>
      </c>
      <c r="B2101" s="2" t="s">
        <v>2100</v>
      </c>
      <c r="C2101" s="2" t="s">
        <v>6209</v>
      </c>
      <c r="D2101">
        <v>3000</v>
      </c>
      <c r="E2101">
        <v>3133</v>
      </c>
      <c r="F2101" t="s">
        <v>8219</v>
      </c>
      <c r="G2101" t="s">
        <v>8224</v>
      </c>
      <c r="H2101" t="s">
        <v>8246</v>
      </c>
      <c r="I2101">
        <v>1417305178</v>
      </c>
      <c r="J2101" s="7">
        <f t="shared" si="158"/>
        <v>41972.995115740734</v>
      </c>
      <c r="K2101">
        <v>1414277578</v>
      </c>
      <c r="L2101" s="7">
        <f t="shared" si="159"/>
        <v>41937.95344907407</v>
      </c>
      <c r="M2101" t="b">
        <v>0</v>
      </c>
      <c r="N2101">
        <v>28</v>
      </c>
      <c r="O2101" t="b">
        <v>1</v>
      </c>
      <c r="P2101" t="s">
        <v>8271</v>
      </c>
      <c r="Q2101">
        <f>ROUND(E2101/D2101*100,2)</f>
        <v>104.43</v>
      </c>
      <c r="R2101" s="12">
        <f>IFERROR(ROUND(IFERROR(E2101/N2101,""),2),"No pledges")</f>
        <v>111.89</v>
      </c>
      <c r="S2101" t="s">
        <v>8317</v>
      </c>
      <c r="T2101" t="s">
        <v>8318</v>
      </c>
    </row>
    <row r="2102" spans="1:20" ht="15" customHeight="1">
      <c r="A2102">
        <v>2100</v>
      </c>
      <c r="B2102" s="2" t="s">
        <v>2101</v>
      </c>
      <c r="C2102" s="2" t="s">
        <v>6210</v>
      </c>
      <c r="D2102">
        <v>3350</v>
      </c>
      <c r="E2102">
        <v>3350</v>
      </c>
      <c r="F2102" t="s">
        <v>8219</v>
      </c>
      <c r="G2102" t="s">
        <v>8225</v>
      </c>
      <c r="H2102" t="s">
        <v>8247</v>
      </c>
      <c r="I2102">
        <v>1465750800</v>
      </c>
      <c r="J2102" s="7">
        <f t="shared" si="158"/>
        <v>42533.708333333328</v>
      </c>
      <c r="K2102">
        <v>1463771421</v>
      </c>
      <c r="L2102" s="7">
        <f t="shared" si="159"/>
        <v>42510.798854166671</v>
      </c>
      <c r="M2102" t="b">
        <v>0</v>
      </c>
      <c r="N2102">
        <v>28</v>
      </c>
      <c r="O2102" t="b">
        <v>1</v>
      </c>
      <c r="P2102" t="s">
        <v>8271</v>
      </c>
      <c r="Q2102">
        <f>ROUND(E2102/D2102*100,2)</f>
        <v>100</v>
      </c>
      <c r="R2102" s="12">
        <f>IFERROR(ROUND(IFERROR(E2102/N2102,""),2),"No pledges")</f>
        <v>119.64</v>
      </c>
      <c r="S2102" t="s">
        <v>8317</v>
      </c>
      <c r="T2102" t="s">
        <v>8318</v>
      </c>
    </row>
    <row r="2103" spans="1:20" ht="15" customHeight="1">
      <c r="A2103">
        <v>2101</v>
      </c>
      <c r="B2103" s="2" t="s">
        <v>2102</v>
      </c>
      <c r="C2103" s="2" t="s">
        <v>6211</v>
      </c>
      <c r="D2103">
        <v>1000</v>
      </c>
      <c r="E2103">
        <v>1040</v>
      </c>
      <c r="F2103" t="s">
        <v>8219</v>
      </c>
      <c r="G2103" t="s">
        <v>8224</v>
      </c>
      <c r="H2103" t="s">
        <v>8246</v>
      </c>
      <c r="I2103">
        <v>1304439025</v>
      </c>
      <c r="J2103" s="7">
        <f t="shared" si="158"/>
        <v>40666.673900462964</v>
      </c>
      <c r="K2103">
        <v>1301847025</v>
      </c>
      <c r="L2103" s="7">
        <f t="shared" si="159"/>
        <v>40636.673900462964</v>
      </c>
      <c r="M2103" t="b">
        <v>0</v>
      </c>
      <c r="N2103">
        <v>27</v>
      </c>
      <c r="O2103" t="b">
        <v>1</v>
      </c>
      <c r="P2103" t="s">
        <v>8276</v>
      </c>
      <c r="Q2103">
        <f>ROUND(E2103/D2103*100,2)</f>
        <v>104</v>
      </c>
      <c r="R2103" s="12">
        <f>IFERROR(ROUND(IFERROR(E2103/N2103,""),2),"No pledges")</f>
        <v>38.520000000000003</v>
      </c>
      <c r="S2103" t="s">
        <v>8325</v>
      </c>
      <c r="T2103" t="s">
        <v>8326</v>
      </c>
    </row>
    <row r="2104" spans="1:20" ht="15" customHeight="1">
      <c r="A2104">
        <v>2102</v>
      </c>
      <c r="B2104" s="2" t="s">
        <v>2103</v>
      </c>
      <c r="C2104" s="2" t="s">
        <v>6212</v>
      </c>
      <c r="D2104">
        <v>1000</v>
      </c>
      <c r="E2104">
        <v>1050</v>
      </c>
      <c r="F2104" t="s">
        <v>8219</v>
      </c>
      <c r="G2104" t="s">
        <v>8224</v>
      </c>
      <c r="H2104" t="s">
        <v>8246</v>
      </c>
      <c r="I2104">
        <v>1362086700</v>
      </c>
      <c r="J2104" s="7">
        <f t="shared" si="158"/>
        <v>41333.892361111109</v>
      </c>
      <c r="K2104">
        <v>1358180968</v>
      </c>
      <c r="L2104" s="7">
        <f t="shared" si="159"/>
        <v>41288.68712962963</v>
      </c>
      <c r="M2104" t="b">
        <v>0</v>
      </c>
      <c r="N2104">
        <v>27</v>
      </c>
      <c r="O2104" t="b">
        <v>1</v>
      </c>
      <c r="P2104" t="s">
        <v>8276</v>
      </c>
      <c r="Q2104">
        <f>ROUND(E2104/D2104*100,2)</f>
        <v>105</v>
      </c>
      <c r="R2104" s="12">
        <f>IFERROR(ROUND(IFERROR(E2104/N2104,""),2),"No pledges")</f>
        <v>38.89</v>
      </c>
      <c r="S2104" t="s">
        <v>8325</v>
      </c>
      <c r="T2104" t="s">
        <v>8326</v>
      </c>
    </row>
    <row r="2105" spans="1:20" ht="15" customHeight="1">
      <c r="A2105">
        <v>2103</v>
      </c>
      <c r="B2105" s="2" t="s">
        <v>2104</v>
      </c>
      <c r="C2105" s="2" t="s">
        <v>6213</v>
      </c>
      <c r="D2105">
        <v>1000</v>
      </c>
      <c r="E2105">
        <v>1147</v>
      </c>
      <c r="F2105" t="s">
        <v>8219</v>
      </c>
      <c r="G2105" t="s">
        <v>8224</v>
      </c>
      <c r="H2105" t="s">
        <v>8246</v>
      </c>
      <c r="I2105">
        <v>1468536992</v>
      </c>
      <c r="J2105" s="7">
        <f t="shared" si="158"/>
        <v>42565.955925925926</v>
      </c>
      <c r="K2105">
        <v>1463352992</v>
      </c>
      <c r="L2105" s="7">
        <f t="shared" si="159"/>
        <v>42505.955925925926</v>
      </c>
      <c r="M2105" t="b">
        <v>0</v>
      </c>
      <c r="N2105">
        <v>27</v>
      </c>
      <c r="O2105" t="b">
        <v>1</v>
      </c>
      <c r="P2105" t="s">
        <v>8285</v>
      </c>
      <c r="Q2105">
        <f>ROUND(E2105/D2105*100,2)</f>
        <v>114.7</v>
      </c>
      <c r="R2105" s="12">
        <f>IFERROR(ROUND(IFERROR(E2105/N2105,""),2),"No pledges")</f>
        <v>42.48</v>
      </c>
      <c r="S2105" t="s">
        <v>8338</v>
      </c>
      <c r="T2105" t="s">
        <v>8339</v>
      </c>
    </row>
    <row r="2106" spans="1:20" ht="15" customHeight="1">
      <c r="A2106">
        <v>2104</v>
      </c>
      <c r="B2106" s="2" t="s">
        <v>2105</v>
      </c>
      <c r="C2106" s="2" t="s">
        <v>6214</v>
      </c>
      <c r="D2106">
        <v>1000</v>
      </c>
      <c r="E2106">
        <v>1005</v>
      </c>
      <c r="F2106" t="s">
        <v>8219</v>
      </c>
      <c r="G2106" t="s">
        <v>8224</v>
      </c>
      <c r="H2106" t="s">
        <v>8246</v>
      </c>
      <c r="I2106">
        <v>1457071397</v>
      </c>
      <c r="J2106" s="7">
        <f t="shared" si="158"/>
        <v>42433.252280092594</v>
      </c>
      <c r="K2106">
        <v>1451887397</v>
      </c>
      <c r="L2106" s="7">
        <f t="shared" si="159"/>
        <v>42373.252280092594</v>
      </c>
      <c r="M2106" t="b">
        <v>0</v>
      </c>
      <c r="N2106">
        <v>27</v>
      </c>
      <c r="O2106" t="b">
        <v>1</v>
      </c>
      <c r="P2106" t="s">
        <v>8303</v>
      </c>
      <c r="Q2106">
        <f>ROUND(E2106/D2106*100,2)</f>
        <v>100.5</v>
      </c>
      <c r="R2106" s="12">
        <f>IFERROR(ROUND(IFERROR(E2106/N2106,""),2),"No pledges")</f>
        <v>37.22</v>
      </c>
      <c r="S2106" t="s">
        <v>8317</v>
      </c>
      <c r="T2106" t="s">
        <v>8357</v>
      </c>
    </row>
    <row r="2107" spans="1:20" ht="15" customHeight="1">
      <c r="A2107">
        <v>2105</v>
      </c>
      <c r="B2107" s="2" t="s">
        <v>2106</v>
      </c>
      <c r="C2107" s="2" t="s">
        <v>6215</v>
      </c>
      <c r="D2107">
        <v>1000</v>
      </c>
      <c r="E2107">
        <v>1035</v>
      </c>
      <c r="F2107" t="s">
        <v>8219</v>
      </c>
      <c r="G2107" t="s">
        <v>8224</v>
      </c>
      <c r="H2107" t="s">
        <v>8246</v>
      </c>
      <c r="I2107">
        <v>1408942740</v>
      </c>
      <c r="J2107" s="7">
        <f t="shared" si="158"/>
        <v>41876.207638888889</v>
      </c>
      <c r="K2107">
        <v>1407157756</v>
      </c>
      <c r="L2107" s="7">
        <f t="shared" si="159"/>
        <v>41855.548101851848</v>
      </c>
      <c r="M2107" t="b">
        <v>0</v>
      </c>
      <c r="N2107">
        <v>27</v>
      </c>
      <c r="O2107" t="b">
        <v>1</v>
      </c>
      <c r="P2107" t="s">
        <v>8271</v>
      </c>
      <c r="Q2107">
        <f>ROUND(E2107/D2107*100,2)</f>
        <v>103.5</v>
      </c>
      <c r="R2107" s="12">
        <f>IFERROR(ROUND(IFERROR(E2107/N2107,""),2),"No pledges")</f>
        <v>38.33</v>
      </c>
      <c r="S2107" t="s">
        <v>8317</v>
      </c>
      <c r="T2107" t="s">
        <v>8318</v>
      </c>
    </row>
    <row r="2108" spans="1:20" ht="15" customHeight="1">
      <c r="A2108">
        <v>2106</v>
      </c>
      <c r="B2108" s="2" t="s">
        <v>2107</v>
      </c>
      <c r="C2108" s="2" t="s">
        <v>6216</v>
      </c>
      <c r="D2108">
        <v>1000</v>
      </c>
      <c r="E2108">
        <v>1275</v>
      </c>
      <c r="F2108" t="s">
        <v>8219</v>
      </c>
      <c r="G2108" t="s">
        <v>8224</v>
      </c>
      <c r="H2108" t="s">
        <v>8246</v>
      </c>
      <c r="I2108">
        <v>1460574924</v>
      </c>
      <c r="J2108" s="7">
        <f t="shared" si="158"/>
        <v>42473.802361111113</v>
      </c>
      <c r="K2108">
        <v>1457982924</v>
      </c>
      <c r="L2108" s="7">
        <f t="shared" si="159"/>
        <v>42443.802361111113</v>
      </c>
      <c r="M2108" t="b">
        <v>0</v>
      </c>
      <c r="N2108">
        <v>27</v>
      </c>
      <c r="O2108" t="b">
        <v>1</v>
      </c>
      <c r="P2108" t="s">
        <v>8271</v>
      </c>
      <c r="Q2108">
        <f>ROUND(E2108/D2108*100,2)</f>
        <v>127.5</v>
      </c>
      <c r="R2108" s="12">
        <f>IFERROR(ROUND(IFERROR(E2108/N2108,""),2),"No pledges")</f>
        <v>47.22</v>
      </c>
      <c r="S2108" t="s">
        <v>8317</v>
      </c>
      <c r="T2108" t="s">
        <v>8318</v>
      </c>
    </row>
    <row r="2109" spans="1:20" ht="15" customHeight="1">
      <c r="A2109">
        <v>2107</v>
      </c>
      <c r="B2109" s="2" t="s">
        <v>2108</v>
      </c>
      <c r="C2109" s="2" t="s">
        <v>6217</v>
      </c>
      <c r="D2109">
        <v>1000</v>
      </c>
      <c r="E2109">
        <v>1101</v>
      </c>
      <c r="F2109" t="s">
        <v>8219</v>
      </c>
      <c r="G2109" t="s">
        <v>8224</v>
      </c>
      <c r="H2109" t="s">
        <v>8246</v>
      </c>
      <c r="I2109">
        <v>1409720340</v>
      </c>
      <c r="J2109" s="7">
        <f t="shared" si="158"/>
        <v>41885.207638888889</v>
      </c>
      <c r="K2109">
        <v>1408129822</v>
      </c>
      <c r="L2109" s="7">
        <f t="shared" si="159"/>
        <v>41866.79886574074</v>
      </c>
      <c r="M2109" t="b">
        <v>0</v>
      </c>
      <c r="N2109">
        <v>27</v>
      </c>
      <c r="O2109" t="b">
        <v>1</v>
      </c>
      <c r="P2109" t="s">
        <v>8271</v>
      </c>
      <c r="Q2109">
        <f>ROUND(E2109/D2109*100,2)</f>
        <v>110.1</v>
      </c>
      <c r="R2109" s="12">
        <f>IFERROR(ROUND(IFERROR(E2109/N2109,""),2),"No pledges")</f>
        <v>40.78</v>
      </c>
      <c r="S2109" t="s">
        <v>8317</v>
      </c>
      <c r="T2109" t="s">
        <v>8318</v>
      </c>
    </row>
    <row r="2110" spans="1:20" ht="15" customHeight="1">
      <c r="A2110">
        <v>2108</v>
      </c>
      <c r="B2110" s="2" t="s">
        <v>2109</v>
      </c>
      <c r="C2110" s="2" t="s">
        <v>6218</v>
      </c>
      <c r="D2110">
        <v>1300</v>
      </c>
      <c r="E2110">
        <v>1835</v>
      </c>
      <c r="F2110" t="s">
        <v>8219</v>
      </c>
      <c r="G2110" t="s">
        <v>8224</v>
      </c>
      <c r="H2110" t="s">
        <v>8246</v>
      </c>
      <c r="I2110">
        <v>1428068988</v>
      </c>
      <c r="J2110" s="7">
        <f t="shared" si="158"/>
        <v>42097.576249999998</v>
      </c>
      <c r="K2110">
        <v>1425908988</v>
      </c>
      <c r="L2110" s="7">
        <f t="shared" si="159"/>
        <v>42072.576249999998</v>
      </c>
      <c r="M2110" t="b">
        <v>0</v>
      </c>
      <c r="N2110">
        <v>27</v>
      </c>
      <c r="O2110" t="b">
        <v>1</v>
      </c>
      <c r="P2110" t="s">
        <v>8271</v>
      </c>
      <c r="Q2110">
        <f>ROUND(E2110/D2110*100,2)</f>
        <v>141.15</v>
      </c>
      <c r="R2110" s="12">
        <f>IFERROR(ROUND(IFERROR(E2110/N2110,""),2),"No pledges")</f>
        <v>67.959999999999994</v>
      </c>
      <c r="S2110" t="s">
        <v>8317</v>
      </c>
      <c r="T2110" t="s">
        <v>8318</v>
      </c>
    </row>
    <row r="2111" spans="1:20" ht="15" customHeight="1">
      <c r="A2111">
        <v>2109</v>
      </c>
      <c r="B2111" s="2" t="s">
        <v>2110</v>
      </c>
      <c r="C2111" s="2" t="s">
        <v>6219</v>
      </c>
      <c r="D2111">
        <v>1328</v>
      </c>
      <c r="E2111">
        <v>1366</v>
      </c>
      <c r="F2111" t="s">
        <v>8219</v>
      </c>
      <c r="G2111" t="s">
        <v>8225</v>
      </c>
      <c r="H2111" t="s">
        <v>8247</v>
      </c>
      <c r="I2111">
        <v>1481564080</v>
      </c>
      <c r="J2111" s="7">
        <f t="shared" si="158"/>
        <v>42716.732407407413</v>
      </c>
      <c r="K2111">
        <v>1479144880</v>
      </c>
      <c r="L2111" s="7">
        <f t="shared" si="159"/>
        <v>42688.732407407413</v>
      </c>
      <c r="M2111" t="b">
        <v>0</v>
      </c>
      <c r="N2111">
        <v>27</v>
      </c>
      <c r="O2111" t="b">
        <v>1</v>
      </c>
      <c r="P2111" t="s">
        <v>8280</v>
      </c>
      <c r="Q2111">
        <f>ROUND(E2111/D2111*100,2)</f>
        <v>102.86</v>
      </c>
      <c r="R2111" s="12">
        <f>IFERROR(ROUND(IFERROR(E2111/N2111,""),2),"No pledges")</f>
        <v>50.59</v>
      </c>
      <c r="S2111" t="s">
        <v>8325</v>
      </c>
      <c r="T2111" t="s">
        <v>8330</v>
      </c>
    </row>
    <row r="2112" spans="1:20" ht="15" customHeight="1">
      <c r="A2112">
        <v>2110</v>
      </c>
      <c r="B2112" s="2" t="s">
        <v>2111</v>
      </c>
      <c r="C2112" s="2" t="s">
        <v>6220</v>
      </c>
      <c r="D2112">
        <v>1500</v>
      </c>
      <c r="E2112">
        <v>1575</v>
      </c>
      <c r="F2112" t="s">
        <v>8219</v>
      </c>
      <c r="G2112" t="s">
        <v>8224</v>
      </c>
      <c r="H2112" t="s">
        <v>8246</v>
      </c>
      <c r="I2112">
        <v>1346462462</v>
      </c>
      <c r="J2112" s="7">
        <f t="shared" si="158"/>
        <v>41153.056273148148</v>
      </c>
      <c r="K2112">
        <v>1343870462</v>
      </c>
      <c r="L2112" s="7">
        <f t="shared" si="159"/>
        <v>41123.056273148148</v>
      </c>
      <c r="M2112" t="b">
        <v>0</v>
      </c>
      <c r="N2112">
        <v>27</v>
      </c>
      <c r="O2112" t="b">
        <v>1</v>
      </c>
      <c r="P2112" t="s">
        <v>8276</v>
      </c>
      <c r="Q2112">
        <f>ROUND(E2112/D2112*100,2)</f>
        <v>105</v>
      </c>
      <c r="R2112" s="12">
        <f>IFERROR(ROUND(IFERROR(E2112/N2112,""),2),"No pledges")</f>
        <v>58.33</v>
      </c>
      <c r="S2112" t="s">
        <v>8325</v>
      </c>
      <c r="T2112" t="s">
        <v>8326</v>
      </c>
    </row>
    <row r="2113" spans="1:20" ht="15" customHeight="1">
      <c r="A2113">
        <v>2111</v>
      </c>
      <c r="B2113" s="2" t="s">
        <v>2112</v>
      </c>
      <c r="C2113" s="2" t="s">
        <v>6221</v>
      </c>
      <c r="D2113">
        <v>1500</v>
      </c>
      <c r="E2113">
        <v>1576</v>
      </c>
      <c r="F2113" t="s">
        <v>8219</v>
      </c>
      <c r="G2113" t="s">
        <v>8224</v>
      </c>
      <c r="H2113" t="s">
        <v>8246</v>
      </c>
      <c r="I2113">
        <v>1362757335</v>
      </c>
      <c r="J2113" s="7">
        <f t="shared" si="158"/>
        <v>41341.654340277775</v>
      </c>
      <c r="K2113">
        <v>1359301335</v>
      </c>
      <c r="L2113" s="7">
        <f t="shared" si="159"/>
        <v>41301.654340277775</v>
      </c>
      <c r="M2113" t="b">
        <v>0</v>
      </c>
      <c r="N2113">
        <v>27</v>
      </c>
      <c r="O2113" t="b">
        <v>1</v>
      </c>
      <c r="P2113" t="s">
        <v>8276</v>
      </c>
      <c r="Q2113">
        <f>ROUND(E2113/D2113*100,2)</f>
        <v>105.07</v>
      </c>
      <c r="R2113" s="12">
        <f>IFERROR(ROUND(IFERROR(E2113/N2113,""),2),"No pledges")</f>
        <v>58.37</v>
      </c>
      <c r="S2113" t="s">
        <v>8325</v>
      </c>
      <c r="T2113" t="s">
        <v>8326</v>
      </c>
    </row>
    <row r="2114" spans="1:20" ht="15" customHeight="1">
      <c r="A2114">
        <v>2112</v>
      </c>
      <c r="B2114" s="2" t="s">
        <v>2113</v>
      </c>
      <c r="C2114" s="2" t="s">
        <v>6222</v>
      </c>
      <c r="D2114">
        <v>1500</v>
      </c>
      <c r="E2114">
        <v>1521</v>
      </c>
      <c r="F2114" t="s">
        <v>8219</v>
      </c>
      <c r="G2114" t="s">
        <v>8225</v>
      </c>
      <c r="H2114" t="s">
        <v>8247</v>
      </c>
      <c r="I2114">
        <v>1468611272</v>
      </c>
      <c r="J2114" s="7">
        <f t="shared" si="158"/>
        <v>42566.815648148149</v>
      </c>
      <c r="K2114">
        <v>1466019272</v>
      </c>
      <c r="L2114" s="7">
        <f t="shared" si="159"/>
        <v>42536.815648148149</v>
      </c>
      <c r="M2114" t="b">
        <v>0</v>
      </c>
      <c r="N2114">
        <v>27</v>
      </c>
      <c r="O2114" t="b">
        <v>1</v>
      </c>
      <c r="P2114" t="s">
        <v>8271</v>
      </c>
      <c r="Q2114">
        <f>ROUND(E2114/D2114*100,2)</f>
        <v>101.4</v>
      </c>
      <c r="R2114" s="12">
        <f>IFERROR(ROUND(IFERROR(E2114/N2114,""),2),"No pledges")</f>
        <v>56.33</v>
      </c>
      <c r="S2114" t="s">
        <v>8317</v>
      </c>
      <c r="T2114" t="s">
        <v>8318</v>
      </c>
    </row>
    <row r="2115" spans="1:20" ht="15" customHeight="1">
      <c r="A2115">
        <v>2113</v>
      </c>
      <c r="B2115" s="2" t="s">
        <v>2114</v>
      </c>
      <c r="C2115" s="2" t="s">
        <v>6223</v>
      </c>
      <c r="D2115">
        <v>1500</v>
      </c>
      <c r="E2115">
        <v>1500</v>
      </c>
      <c r="F2115" t="s">
        <v>8219</v>
      </c>
      <c r="G2115" t="s">
        <v>8224</v>
      </c>
      <c r="H2115" t="s">
        <v>8246</v>
      </c>
      <c r="I2115">
        <v>1464482160</v>
      </c>
      <c r="J2115" s="7">
        <f t="shared" si="158"/>
        <v>42519.024999999994</v>
      </c>
      <c r="K2115">
        <v>1462824832</v>
      </c>
      <c r="L2115" s="7">
        <f t="shared" si="159"/>
        <v>42499.842962962968</v>
      </c>
      <c r="M2115" t="b">
        <v>0</v>
      </c>
      <c r="N2115">
        <v>27</v>
      </c>
      <c r="O2115" t="b">
        <v>1</v>
      </c>
      <c r="P2115" t="s">
        <v>8305</v>
      </c>
      <c r="Q2115">
        <f>ROUND(E2115/D2115*100,2)</f>
        <v>100</v>
      </c>
      <c r="R2115" s="12">
        <f>IFERROR(ROUND(IFERROR(E2115/N2115,""),2),"No pledges")</f>
        <v>55.56</v>
      </c>
      <c r="S2115" t="s">
        <v>8317</v>
      </c>
      <c r="T2115" t="s">
        <v>8359</v>
      </c>
    </row>
    <row r="2116" spans="1:20" ht="15" customHeight="1">
      <c r="A2116">
        <v>2114</v>
      </c>
      <c r="B2116" s="2" t="s">
        <v>2115</v>
      </c>
      <c r="C2116" s="2" t="s">
        <v>6224</v>
      </c>
      <c r="D2116">
        <v>2000</v>
      </c>
      <c r="E2116">
        <v>2035</v>
      </c>
      <c r="F2116" t="s">
        <v>8219</v>
      </c>
      <c r="G2116" t="s">
        <v>8225</v>
      </c>
      <c r="H2116" t="s">
        <v>8247</v>
      </c>
      <c r="I2116">
        <v>1469401200</v>
      </c>
      <c r="J2116" s="7">
        <f t="shared" si="158"/>
        <v>42575.958333333328</v>
      </c>
      <c r="K2116">
        <v>1466887297</v>
      </c>
      <c r="L2116" s="7">
        <f t="shared" si="159"/>
        <v>42546.862233796302</v>
      </c>
      <c r="M2116" t="b">
        <v>0</v>
      </c>
      <c r="N2116">
        <v>27</v>
      </c>
      <c r="O2116" t="b">
        <v>1</v>
      </c>
      <c r="P2116" t="s">
        <v>8305</v>
      </c>
      <c r="Q2116">
        <f>ROUND(E2116/D2116*100,2)</f>
        <v>101.75</v>
      </c>
      <c r="R2116" s="12">
        <f>IFERROR(ROUND(IFERROR(E2116/N2116,""),2),"No pledges")</f>
        <v>75.37</v>
      </c>
      <c r="S2116" t="s">
        <v>8317</v>
      </c>
      <c r="T2116" t="s">
        <v>8359</v>
      </c>
    </row>
    <row r="2117" spans="1:20" ht="15" customHeight="1">
      <c r="A2117">
        <v>2115</v>
      </c>
      <c r="B2117" s="2" t="s">
        <v>2116</v>
      </c>
      <c r="C2117" s="2" t="s">
        <v>6225</v>
      </c>
      <c r="D2117">
        <v>2100</v>
      </c>
      <c r="E2117">
        <v>2119.9899999999998</v>
      </c>
      <c r="F2117" t="s">
        <v>8219</v>
      </c>
      <c r="G2117" t="s">
        <v>8224</v>
      </c>
      <c r="H2117" t="s">
        <v>8246</v>
      </c>
      <c r="I2117">
        <v>1465940580</v>
      </c>
      <c r="J2117" s="7">
        <f t="shared" si="158"/>
        <v>42535.904861111107</v>
      </c>
      <c r="K2117">
        <v>1462603021</v>
      </c>
      <c r="L2117" s="7">
        <f t="shared" si="159"/>
        <v>42497.275706018518</v>
      </c>
      <c r="M2117" t="b">
        <v>0</v>
      </c>
      <c r="N2117">
        <v>27</v>
      </c>
      <c r="O2117" t="b">
        <v>1</v>
      </c>
      <c r="P2117" t="s">
        <v>8271</v>
      </c>
      <c r="Q2117">
        <f>ROUND(E2117/D2117*100,2)</f>
        <v>100.95</v>
      </c>
      <c r="R2117" s="12">
        <f>IFERROR(ROUND(IFERROR(E2117/N2117,""),2),"No pledges")</f>
        <v>78.52</v>
      </c>
      <c r="S2117" t="s">
        <v>8317</v>
      </c>
      <c r="T2117" t="s">
        <v>8318</v>
      </c>
    </row>
    <row r="2118" spans="1:20" ht="15" customHeight="1">
      <c r="A2118">
        <v>2116</v>
      </c>
      <c r="B2118" s="2" t="s">
        <v>2117</v>
      </c>
      <c r="C2118" s="2" t="s">
        <v>6226</v>
      </c>
      <c r="D2118">
        <v>2500</v>
      </c>
      <c r="E2118">
        <v>2585</v>
      </c>
      <c r="F2118" t="s">
        <v>8219</v>
      </c>
      <c r="G2118" t="s">
        <v>8224</v>
      </c>
      <c r="H2118" t="s">
        <v>8246</v>
      </c>
      <c r="I2118">
        <v>1319904721</v>
      </c>
      <c r="J2118" s="7">
        <f t="shared" si="158"/>
        <v>40845.675011574072</v>
      </c>
      <c r="K2118">
        <v>1314720721</v>
      </c>
      <c r="L2118" s="7">
        <f t="shared" si="159"/>
        <v>40785.675011574072</v>
      </c>
      <c r="M2118" t="b">
        <v>0</v>
      </c>
      <c r="N2118">
        <v>27</v>
      </c>
      <c r="O2118" t="b">
        <v>1</v>
      </c>
      <c r="P2118" t="s">
        <v>8300</v>
      </c>
      <c r="Q2118">
        <f>ROUND(E2118/D2118*100,2)</f>
        <v>103.4</v>
      </c>
      <c r="R2118" s="12">
        <f>IFERROR(ROUND(IFERROR(E2118/N2118,""),2),"No pledges")</f>
        <v>95.74</v>
      </c>
      <c r="S2118" t="s">
        <v>8325</v>
      </c>
      <c r="T2118" t="s">
        <v>8354</v>
      </c>
    </row>
    <row r="2119" spans="1:20" ht="15" customHeight="1">
      <c r="A2119">
        <v>2117</v>
      </c>
      <c r="B2119" s="2" t="s">
        <v>2118</v>
      </c>
      <c r="C2119" s="2" t="s">
        <v>6227</v>
      </c>
      <c r="D2119">
        <v>2500</v>
      </c>
      <c r="E2119">
        <v>3000</v>
      </c>
      <c r="F2119" t="s">
        <v>8219</v>
      </c>
      <c r="G2119" t="s">
        <v>8224</v>
      </c>
      <c r="H2119" t="s">
        <v>8246</v>
      </c>
      <c r="I2119">
        <v>1406350740</v>
      </c>
      <c r="J2119" s="7">
        <f t="shared" si="158"/>
        <v>41846.207638888889</v>
      </c>
      <c r="K2119">
        <v>1403125737</v>
      </c>
      <c r="L2119" s="7">
        <f t="shared" si="159"/>
        <v>41808.881215277775</v>
      </c>
      <c r="M2119" t="b">
        <v>0</v>
      </c>
      <c r="N2119">
        <v>27</v>
      </c>
      <c r="O2119" t="b">
        <v>1</v>
      </c>
      <c r="P2119" t="s">
        <v>8305</v>
      </c>
      <c r="Q2119">
        <f>ROUND(E2119/D2119*100,2)</f>
        <v>120</v>
      </c>
      <c r="R2119" s="12">
        <f>IFERROR(ROUND(IFERROR(E2119/N2119,""),2),"No pledges")</f>
        <v>111.11</v>
      </c>
      <c r="S2119" t="s">
        <v>8317</v>
      </c>
      <c r="T2119" t="s">
        <v>8359</v>
      </c>
    </row>
    <row r="2120" spans="1:20" ht="15" customHeight="1">
      <c r="A2120">
        <v>2118</v>
      </c>
      <c r="B2120" s="2" t="s">
        <v>2119</v>
      </c>
      <c r="C2120" s="2" t="s">
        <v>6228</v>
      </c>
      <c r="D2120">
        <v>3500</v>
      </c>
      <c r="E2120">
        <v>3590</v>
      </c>
      <c r="F2120" t="s">
        <v>8219</v>
      </c>
      <c r="G2120" t="s">
        <v>8225</v>
      </c>
      <c r="H2120" t="s">
        <v>8247</v>
      </c>
      <c r="I2120">
        <v>1427806320</v>
      </c>
      <c r="J2120" s="7">
        <f t="shared" si="158"/>
        <v>42094.536111111112</v>
      </c>
      <c r="K2120">
        <v>1422834819</v>
      </c>
      <c r="L2120" s="7">
        <f t="shared" si="159"/>
        <v>42036.995590277773</v>
      </c>
      <c r="M2120" t="b">
        <v>0</v>
      </c>
      <c r="N2120">
        <v>27</v>
      </c>
      <c r="O2120" t="b">
        <v>1</v>
      </c>
      <c r="P2120" t="s">
        <v>8271</v>
      </c>
      <c r="Q2120">
        <f>ROUND(E2120/D2120*100,2)</f>
        <v>102.57</v>
      </c>
      <c r="R2120" s="12">
        <f>IFERROR(ROUND(IFERROR(E2120/N2120,""),2),"No pledges")</f>
        <v>132.96</v>
      </c>
      <c r="S2120" t="s">
        <v>8317</v>
      </c>
      <c r="T2120" t="s">
        <v>8318</v>
      </c>
    </row>
    <row r="2121" spans="1:20" ht="15" customHeight="1">
      <c r="A2121">
        <v>2119</v>
      </c>
      <c r="B2121" s="2" t="s">
        <v>2120</v>
      </c>
      <c r="C2121" s="2" t="s">
        <v>6229</v>
      </c>
      <c r="D2121">
        <v>4500</v>
      </c>
      <c r="E2121">
        <v>4522.22</v>
      </c>
      <c r="F2121" t="s">
        <v>8219</v>
      </c>
      <c r="G2121" t="s">
        <v>8224</v>
      </c>
      <c r="H2121" t="s">
        <v>8246</v>
      </c>
      <c r="I2121">
        <v>1276110000</v>
      </c>
      <c r="J2121" s="7">
        <f t="shared" si="158"/>
        <v>40338.791666666664</v>
      </c>
      <c r="K2121">
        <v>1268337744</v>
      </c>
      <c r="L2121" s="7">
        <f t="shared" si="159"/>
        <v>40248.834999999999</v>
      </c>
      <c r="M2121" t="b">
        <v>0</v>
      </c>
      <c r="N2121">
        <v>27</v>
      </c>
      <c r="O2121" t="b">
        <v>1</v>
      </c>
      <c r="P2121" t="s">
        <v>8266</v>
      </c>
      <c r="Q2121">
        <f>ROUND(E2121/D2121*100,2)</f>
        <v>100.49</v>
      </c>
      <c r="R2121" s="12">
        <f>IFERROR(ROUND(IFERROR(E2121/N2121,""),2),"No pledges")</f>
        <v>167.49</v>
      </c>
      <c r="S2121" t="s">
        <v>8310</v>
      </c>
      <c r="T2121" t="s">
        <v>8312</v>
      </c>
    </row>
    <row r="2122" spans="1:20" ht="15" customHeight="1">
      <c r="A2122">
        <v>2120</v>
      </c>
      <c r="B2122" s="2" t="s">
        <v>2121</v>
      </c>
      <c r="C2122" s="2" t="s">
        <v>6230</v>
      </c>
      <c r="D2122">
        <v>1000</v>
      </c>
      <c r="E2122">
        <v>1015</v>
      </c>
      <c r="F2122" t="s">
        <v>8219</v>
      </c>
      <c r="G2122" t="s">
        <v>8224</v>
      </c>
      <c r="H2122" t="s">
        <v>8246</v>
      </c>
      <c r="I2122">
        <v>1342921202</v>
      </c>
      <c r="J2122" s="7">
        <f t="shared" si="158"/>
        <v>41112.069467592592</v>
      </c>
      <c r="K2122">
        <v>1340329202</v>
      </c>
      <c r="L2122" s="7">
        <f t="shared" si="159"/>
        <v>41082.069467592592</v>
      </c>
      <c r="M2122" t="b">
        <v>0</v>
      </c>
      <c r="N2122">
        <v>26</v>
      </c>
      <c r="O2122" t="b">
        <v>1</v>
      </c>
      <c r="P2122" t="s">
        <v>8276</v>
      </c>
      <c r="Q2122">
        <f>ROUND(E2122/D2122*100,2)</f>
        <v>101.5</v>
      </c>
      <c r="R2122" s="12">
        <f>IFERROR(ROUND(IFERROR(E2122/N2122,""),2),"No pledges")</f>
        <v>39.04</v>
      </c>
      <c r="S2122" t="s">
        <v>8325</v>
      </c>
      <c r="T2122" t="s">
        <v>8326</v>
      </c>
    </row>
    <row r="2123" spans="1:20" ht="45" hidden="1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7">
        <f>(((K2123/60)/60)/24)+DATE(1970,1,1)</f>
        <v>42716.7424537037</v>
      </c>
      <c r="K2123">
        <v>1481564948</v>
      </c>
      <c r="L2123" s="7">
        <f>(((I2123/60)/60)/24)+DATE(1970,1,1)</f>
        <v>42746.7424537037</v>
      </c>
      <c r="M2123" t="b">
        <v>0</v>
      </c>
      <c r="N2123">
        <v>10</v>
      </c>
      <c r="O2123" t="b">
        <v>0</v>
      </c>
      <c r="P2123" t="s">
        <v>8282</v>
      </c>
      <c r="Q2123">
        <f>ROUND(E2123/D2123*100,2)</f>
        <v>0.56999999999999995</v>
      </c>
      <c r="R2123" s="12">
        <f>IFERROR(ROUND(IFERROR(E2123/N2123,""),2),"No pledges")</f>
        <v>28.4</v>
      </c>
      <c r="S2123" t="s">
        <v>8333</v>
      </c>
      <c r="T2123" t="s">
        <v>8334</v>
      </c>
    </row>
    <row r="2124" spans="1:20" ht="45" hidden="1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7">
        <f>(((K2124/60)/60)/24)+DATE(1970,1,1)</f>
        <v>42712.300567129627</v>
      </c>
      <c r="K2124">
        <v>1481181169</v>
      </c>
      <c r="L2124" s="7">
        <f>(((I2124/60)/60)/24)+DATE(1970,1,1)</f>
        <v>42742.300567129627</v>
      </c>
      <c r="M2124" t="b">
        <v>0</v>
      </c>
      <c r="N2124">
        <v>3</v>
      </c>
      <c r="O2124" t="b">
        <v>0</v>
      </c>
      <c r="P2124" t="s">
        <v>8282</v>
      </c>
      <c r="Q2124">
        <f>ROUND(E2124/D2124*100,2)</f>
        <v>0.39</v>
      </c>
      <c r="R2124" s="12">
        <f>IFERROR(ROUND(IFERROR(E2124/N2124,""),2),"No pledges")</f>
        <v>103.33</v>
      </c>
      <c r="S2124" t="s">
        <v>8333</v>
      </c>
      <c r="T2124" t="s">
        <v>8334</v>
      </c>
    </row>
    <row r="2125" spans="1:20" ht="60" hidden="1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7">
        <f>(((K2125/60)/60)/24)+DATE(1970,1,1)</f>
        <v>40198.424849537041</v>
      </c>
      <c r="K2125">
        <v>1263982307</v>
      </c>
      <c r="L2125" s="7">
        <f>(((I2125/60)/60)/24)+DATE(1970,1,1)</f>
        <v>40252.290972222225</v>
      </c>
      <c r="M2125" t="b">
        <v>0</v>
      </c>
      <c r="N2125">
        <v>5</v>
      </c>
      <c r="O2125" t="b">
        <v>0</v>
      </c>
      <c r="P2125" t="s">
        <v>8282</v>
      </c>
      <c r="Q2125">
        <f>ROUND(E2125/D2125*100,2)</f>
        <v>10</v>
      </c>
      <c r="R2125" s="12">
        <f>IFERROR(ROUND(IFERROR(E2125/N2125,""),2),"No pledges")</f>
        <v>10</v>
      </c>
      <c r="S2125" t="s">
        <v>8333</v>
      </c>
      <c r="T2125" t="s">
        <v>8334</v>
      </c>
    </row>
    <row r="2126" spans="1:20" ht="15" customHeight="1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7">
        <f>(((I2126/60)/60)/24)+DATE(1970,1,1)</f>
        <v>40512.208333333336</v>
      </c>
      <c r="K2126">
        <v>1286930435</v>
      </c>
      <c r="L2126" s="7">
        <f>(((K2126/60)/60)/24)+DATE(1970,1,1)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>ROUND(E2126/D2126*100,2)</f>
        <v>10.45</v>
      </c>
      <c r="R2126" s="12">
        <f>IFERROR(ROUND(IFERROR(E2126/N2126,""),2),"No pledges")</f>
        <v>23</v>
      </c>
      <c r="S2126" t="s">
        <v>8333</v>
      </c>
      <c r="T2126" t="s">
        <v>8334</v>
      </c>
    </row>
    <row r="2127" spans="1:20" ht="45" hidden="1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7">
        <f>(((K2127/60)/60)/24)+DATE(1970,1,1)</f>
        <v>42191.023530092592</v>
      </c>
      <c r="K2127">
        <v>1436142833</v>
      </c>
      <c r="L2127" s="7">
        <f>(((I2127/60)/60)/24)+DATE(1970,1,1)</f>
        <v>42221.023530092592</v>
      </c>
      <c r="M2127" t="b">
        <v>0</v>
      </c>
      <c r="N2127">
        <v>27</v>
      </c>
      <c r="O2127" t="b">
        <v>0</v>
      </c>
      <c r="P2127" t="s">
        <v>8282</v>
      </c>
      <c r="Q2127">
        <f>ROUND(E2127/D2127*100,2)</f>
        <v>1.42</v>
      </c>
      <c r="R2127" s="12">
        <f>IFERROR(ROUND(IFERROR(E2127/N2127,""),2),"No pledges")</f>
        <v>31.56</v>
      </c>
      <c r="S2127" t="s">
        <v>8333</v>
      </c>
      <c r="T2127" t="s">
        <v>8334</v>
      </c>
    </row>
    <row r="2128" spans="1:20" ht="45" hidden="1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7">
        <f>(((K2128/60)/60)/24)+DATE(1970,1,1)</f>
        <v>41951.973229166666</v>
      </c>
      <c r="K2128">
        <v>1415488887</v>
      </c>
      <c r="L2128" s="7">
        <f>(((I2128/60)/60)/24)+DATE(1970,1,1)</f>
        <v>41981.973229166666</v>
      </c>
      <c r="M2128" t="b">
        <v>0</v>
      </c>
      <c r="N2128">
        <v>2</v>
      </c>
      <c r="O2128" t="b">
        <v>0</v>
      </c>
      <c r="P2128" t="s">
        <v>8282</v>
      </c>
      <c r="Q2128">
        <f>ROUND(E2128/D2128*100,2)</f>
        <v>0.05</v>
      </c>
      <c r="R2128" s="12">
        <f>IFERROR(ROUND(IFERROR(E2128/N2128,""),2),"No pledges")</f>
        <v>5</v>
      </c>
      <c r="S2128" t="s">
        <v>8333</v>
      </c>
      <c r="T2128" t="s">
        <v>8334</v>
      </c>
    </row>
    <row r="2129" spans="1:20" ht="30" hidden="1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7">
        <f>(((K2129/60)/60)/24)+DATE(1970,1,1)</f>
        <v>42045.50535879629</v>
      </c>
      <c r="K2129">
        <v>1423570063</v>
      </c>
      <c r="L2129" s="7">
        <f>(((I2129/60)/60)/24)+DATE(1970,1,1)</f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>
        <f>ROUND(E2129/D2129*100,2)</f>
        <v>28.84</v>
      </c>
      <c r="R2129" s="12">
        <f>IFERROR(ROUND(IFERROR(E2129/N2129,""),2),"No pledges")</f>
        <v>34.22</v>
      </c>
      <c r="S2129" t="s">
        <v>8333</v>
      </c>
      <c r="T2129" t="s">
        <v>8334</v>
      </c>
    </row>
    <row r="2130" spans="1:20" ht="60" hidden="1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7">
        <f>(((K2130/60)/60)/24)+DATE(1970,1,1)</f>
        <v>41843.772789351853</v>
      </c>
      <c r="K2130">
        <v>1406140369</v>
      </c>
      <c r="L2130" s="7">
        <f>(((I2130/60)/60)/24)+DATE(1970,1,1)</f>
        <v>41903.772789351853</v>
      </c>
      <c r="M2130" t="b">
        <v>0</v>
      </c>
      <c r="N2130">
        <v>1</v>
      </c>
      <c r="O2130" t="b">
        <v>0</v>
      </c>
      <c r="P2130" t="s">
        <v>8282</v>
      </c>
      <c r="Q2130">
        <f>ROUND(E2130/D2130*100,2)</f>
        <v>0.17</v>
      </c>
      <c r="R2130" s="12">
        <f>IFERROR(ROUND(IFERROR(E2130/N2130,""),2),"No pledges")</f>
        <v>25</v>
      </c>
      <c r="S2130" t="s">
        <v>8333</v>
      </c>
      <c r="T2130" t="s">
        <v>8334</v>
      </c>
    </row>
    <row r="2131" spans="1:20" ht="15" customHeight="1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7">
        <f>(((I2131/60)/60)/24)+DATE(1970,1,1)</f>
        <v>42439.024305555555</v>
      </c>
      <c r="K2131">
        <v>1454978100</v>
      </c>
      <c r="L2131" s="7">
        <f>(((K2131/60)/60)/24)+DATE(1970,1,1)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>ROUND(E2131/D2131*100,2)</f>
        <v>11.8</v>
      </c>
      <c r="R2131" s="12">
        <f>IFERROR(ROUND(IFERROR(E2131/N2131,""),2),"No pledges")</f>
        <v>19.670000000000002</v>
      </c>
      <c r="S2131" t="s">
        <v>8333</v>
      </c>
      <c r="T2131" t="s">
        <v>8334</v>
      </c>
    </row>
    <row r="2132" spans="1:20" ht="30" hidden="1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7">
        <f>(((K2132/60)/60)/24)+DATE(1970,1,1)</f>
        <v>41832.086377314816</v>
      </c>
      <c r="K2132">
        <v>1405130663</v>
      </c>
      <c r="L2132" s="7">
        <f>(((I2132/60)/60)/24)+DATE(1970,1,1)</f>
        <v>41867.086377314816</v>
      </c>
      <c r="M2132" t="b">
        <v>0</v>
      </c>
      <c r="N2132">
        <v>4</v>
      </c>
      <c r="O2132" t="b">
        <v>0</v>
      </c>
      <c r="P2132" t="s">
        <v>8282</v>
      </c>
      <c r="Q2132">
        <f>ROUND(E2132/D2132*100,2)</f>
        <v>0.2</v>
      </c>
      <c r="R2132" s="12">
        <f>IFERROR(ROUND(IFERROR(E2132/N2132,""),2),"No pledges")</f>
        <v>21.25</v>
      </c>
      <c r="S2132" t="s">
        <v>8333</v>
      </c>
      <c r="T2132" t="s">
        <v>8334</v>
      </c>
    </row>
    <row r="2133" spans="1:20" ht="45" hidden="1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7">
        <f>(((K2133/60)/60)/24)+DATE(1970,1,1)</f>
        <v>42167.207071759258</v>
      </c>
      <c r="K2133">
        <v>1434085091</v>
      </c>
      <c r="L2133" s="7">
        <f>(((I2133/60)/60)/24)+DATE(1970,1,1)</f>
        <v>42197.207071759258</v>
      </c>
      <c r="M2133" t="b">
        <v>0</v>
      </c>
      <c r="N2133">
        <v>3</v>
      </c>
      <c r="O2133" t="b">
        <v>0</v>
      </c>
      <c r="P2133" t="s">
        <v>8282</v>
      </c>
      <c r="Q2133">
        <f>ROUND(E2133/D2133*100,2)</f>
        <v>5</v>
      </c>
      <c r="R2133" s="12">
        <f>IFERROR(ROUND(IFERROR(E2133/N2133,""),2),"No pledges")</f>
        <v>8.33</v>
      </c>
      <c r="S2133" t="s">
        <v>8333</v>
      </c>
      <c r="T2133" t="s">
        <v>8334</v>
      </c>
    </row>
    <row r="2134" spans="1:20" ht="60" hidden="1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7">
        <f>(((K2134/60)/60)/24)+DATE(1970,1,1)</f>
        <v>41643.487175925926</v>
      </c>
      <c r="K2134">
        <v>1388835692</v>
      </c>
      <c r="L2134" s="7">
        <f>(((I2134/60)/60)/24)+DATE(1970,1,1)</f>
        <v>41673.487175925926</v>
      </c>
      <c r="M2134" t="b">
        <v>0</v>
      </c>
      <c r="N2134">
        <v>99</v>
      </c>
      <c r="O2134" t="b">
        <v>0</v>
      </c>
      <c r="P2134" t="s">
        <v>8282</v>
      </c>
      <c r="Q2134">
        <f>ROUND(E2134/D2134*100,2)</f>
        <v>2.11</v>
      </c>
      <c r="R2134" s="12">
        <f>IFERROR(ROUND(IFERROR(E2134/N2134,""),2),"No pledges")</f>
        <v>21.34</v>
      </c>
      <c r="S2134" t="s">
        <v>8333</v>
      </c>
      <c r="T2134" t="s">
        <v>8334</v>
      </c>
    </row>
    <row r="2135" spans="1:20" ht="15" customHeight="1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7">
        <f>(((I2135/60)/60)/24)+DATE(1970,1,1)</f>
        <v>40657.290972222225</v>
      </c>
      <c r="K2135">
        <v>1300328399</v>
      </c>
      <c r="L2135" s="7">
        <f>(((K2135/60)/60)/24)+DATE(1970,1,1)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>ROUND(E2135/D2135*100,2)</f>
        <v>1.6</v>
      </c>
      <c r="R2135" s="12">
        <f>IFERROR(ROUND(IFERROR(E2135/N2135,""),2),"No pledges")</f>
        <v>5.33</v>
      </c>
      <c r="S2135" t="s">
        <v>8333</v>
      </c>
      <c r="T2135" t="s">
        <v>8334</v>
      </c>
    </row>
    <row r="2136" spans="1:20" ht="45" hidden="1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7">
        <f>(((K2136/60)/60)/24)+DATE(1970,1,1)</f>
        <v>41361.886469907404</v>
      </c>
      <c r="K2136">
        <v>1364505391</v>
      </c>
      <c r="L2136" s="7">
        <f>(((I2136/60)/60)/24)+DATE(1970,1,1)</f>
        <v>41391.886469907404</v>
      </c>
      <c r="M2136" t="b">
        <v>0</v>
      </c>
      <c r="N2136">
        <v>3</v>
      </c>
      <c r="O2136" t="b">
        <v>0</v>
      </c>
      <c r="P2136" t="s">
        <v>8282</v>
      </c>
      <c r="Q2136">
        <f>ROUND(E2136/D2136*100,2)</f>
        <v>1.73</v>
      </c>
      <c r="R2136" s="12">
        <f>IFERROR(ROUND(IFERROR(E2136/N2136,""),2),"No pledges")</f>
        <v>34.67</v>
      </c>
      <c r="S2136" t="s">
        <v>8333</v>
      </c>
      <c r="T2136" t="s">
        <v>8334</v>
      </c>
    </row>
    <row r="2137" spans="1:20" ht="60" hidden="1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7">
        <f>(((K2137/60)/60)/24)+DATE(1970,1,1)</f>
        <v>41156.963344907403</v>
      </c>
      <c r="K2137">
        <v>1346800033</v>
      </c>
      <c r="L2137" s="7">
        <f>(((I2137/60)/60)/24)+DATE(1970,1,1)</f>
        <v>41186.963344907403</v>
      </c>
      <c r="M2137" t="b">
        <v>0</v>
      </c>
      <c r="N2137">
        <v>22</v>
      </c>
      <c r="O2137" t="b">
        <v>0</v>
      </c>
      <c r="P2137" t="s">
        <v>8282</v>
      </c>
      <c r="Q2137">
        <f>ROUND(E2137/D2137*100,2)</f>
        <v>9.56</v>
      </c>
      <c r="R2137" s="12">
        <f>IFERROR(ROUND(IFERROR(E2137/N2137,""),2),"No pledges")</f>
        <v>21.73</v>
      </c>
      <c r="S2137" t="s">
        <v>8333</v>
      </c>
      <c r="T2137" t="s">
        <v>8334</v>
      </c>
    </row>
    <row r="2138" spans="1:20" ht="45" hidden="1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7">
        <f>(((K2138/60)/60)/24)+DATE(1970,1,1)</f>
        <v>41536.509097222224</v>
      </c>
      <c r="K2138">
        <v>1379592786</v>
      </c>
      <c r="L2138" s="7">
        <f>(((I2138/60)/60)/24)+DATE(1970,1,1)</f>
        <v>41566.509097222224</v>
      </c>
      <c r="M2138" t="b">
        <v>0</v>
      </c>
      <c r="N2138">
        <v>4</v>
      </c>
      <c r="O2138" t="b">
        <v>0</v>
      </c>
      <c r="P2138" t="s">
        <v>8282</v>
      </c>
      <c r="Q2138">
        <f>ROUND(E2138/D2138*100,2)</f>
        <v>0.06</v>
      </c>
      <c r="R2138" s="12">
        <f>IFERROR(ROUND(IFERROR(E2138/N2138,""),2),"No pledges")</f>
        <v>11.92</v>
      </c>
      <c r="S2138" t="s">
        <v>8333</v>
      </c>
      <c r="T2138" t="s">
        <v>8334</v>
      </c>
    </row>
    <row r="2139" spans="1:20" ht="45" hidden="1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7">
        <f>(((K2139/60)/60)/24)+DATE(1970,1,1)</f>
        <v>41948.771168981482</v>
      </c>
      <c r="K2139">
        <v>1415212229</v>
      </c>
      <c r="L2139" s="7">
        <f>(((I2139/60)/60)/24)+DATE(1970,1,1)</f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>
        <f>ROUND(E2139/D2139*100,2)</f>
        <v>28.41</v>
      </c>
      <c r="R2139" s="12">
        <f>IFERROR(ROUND(IFERROR(E2139/N2139,""),2),"No pledges")</f>
        <v>26.6</v>
      </c>
      <c r="S2139" t="s">
        <v>8333</v>
      </c>
      <c r="T2139" t="s">
        <v>8334</v>
      </c>
    </row>
    <row r="2140" spans="1:20" ht="15" customHeight="1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7">
        <f>(((I2140/60)/60)/24)+DATE(1970,1,1)</f>
        <v>41587.054849537039</v>
      </c>
      <c r="K2140">
        <v>1381364339</v>
      </c>
      <c r="L2140" s="7">
        <f>(((K2140/60)/60)/24)+DATE(1970,1,1)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>ROUND(E2140/D2140*100,2)</f>
        <v>12.8</v>
      </c>
      <c r="R2140" s="12">
        <f>IFERROR(ROUND(IFERROR(E2140/N2140,""),2),"No pledges")</f>
        <v>10.67</v>
      </c>
      <c r="S2140" t="s">
        <v>8333</v>
      </c>
      <c r="T2140" t="s">
        <v>8334</v>
      </c>
    </row>
    <row r="2141" spans="1:20" ht="60" hidden="1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7">
        <f>(((K2141/60)/60)/24)+DATE(1970,1,1)</f>
        <v>42647.750092592592</v>
      </c>
      <c r="K2141">
        <v>1475604008</v>
      </c>
      <c r="L2141" s="7">
        <f>(((I2141/60)/60)/24)+DATE(1970,1,1)</f>
        <v>42677.750092592592</v>
      </c>
      <c r="M2141" t="b">
        <v>0</v>
      </c>
      <c r="N2141">
        <v>56</v>
      </c>
      <c r="O2141" t="b">
        <v>0</v>
      </c>
      <c r="P2141" t="s">
        <v>8282</v>
      </c>
      <c r="Q2141">
        <f>ROUND(E2141/D2141*100,2)</f>
        <v>5.42</v>
      </c>
      <c r="R2141" s="12">
        <f>IFERROR(ROUND(IFERROR(E2141/N2141,""),2),"No pledges")</f>
        <v>29.04</v>
      </c>
      <c r="S2141" t="s">
        <v>8333</v>
      </c>
      <c r="T2141" t="s">
        <v>8334</v>
      </c>
    </row>
    <row r="2142" spans="1:20" ht="60" hidden="1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7">
        <f>(((K2142/60)/60)/24)+DATE(1970,1,1)</f>
        <v>41255.833611111113</v>
      </c>
      <c r="K2142">
        <v>1355342424</v>
      </c>
      <c r="L2142" s="7">
        <f>(((I2142/60)/60)/24)+DATE(1970,1,1)</f>
        <v>41285.833611111113</v>
      </c>
      <c r="M2142" t="b">
        <v>0</v>
      </c>
      <c r="N2142">
        <v>11</v>
      </c>
      <c r="O2142" t="b">
        <v>0</v>
      </c>
      <c r="P2142" t="s">
        <v>8282</v>
      </c>
      <c r="Q2142">
        <f>ROUND(E2142/D2142*100,2)</f>
        <v>0.11</v>
      </c>
      <c r="R2142" s="12">
        <f>IFERROR(ROUND(IFERROR(E2142/N2142,""),2),"No pledges")</f>
        <v>50.91</v>
      </c>
      <c r="S2142" t="s">
        <v>8333</v>
      </c>
      <c r="T2142" t="s">
        <v>8334</v>
      </c>
    </row>
    <row r="2143" spans="1:20" ht="60" hidden="1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7">
        <f>(((K2143/60)/60)/24)+DATE(1970,1,1)</f>
        <v>41927.235636574071</v>
      </c>
      <c r="K2143">
        <v>1413351559</v>
      </c>
      <c r="L2143" s="7">
        <f>(((I2143/60)/60)/24)+DATE(1970,1,1)</f>
        <v>41957.277303240742</v>
      </c>
      <c r="M2143" t="b">
        <v>0</v>
      </c>
      <c r="N2143">
        <v>0</v>
      </c>
      <c r="O2143" t="b">
        <v>0</v>
      </c>
      <c r="P2143" t="s">
        <v>8282</v>
      </c>
      <c r="Q2143">
        <f>ROUND(E2143/D2143*100,2)</f>
        <v>0</v>
      </c>
      <c r="R2143" s="12" t="str">
        <f>IFERROR(ROUND(IFERROR(E2143/N2143,""),2),"No pledges")</f>
        <v>No pledges</v>
      </c>
      <c r="S2143" t="s">
        <v>8333</v>
      </c>
      <c r="T2143" t="s">
        <v>8334</v>
      </c>
    </row>
    <row r="2144" spans="1:20" ht="60" hidden="1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7">
        <f>(((K2144/60)/60)/24)+DATE(1970,1,1)</f>
        <v>42340.701504629629</v>
      </c>
      <c r="K2144">
        <v>1449075010</v>
      </c>
      <c r="L2144" s="7">
        <f>(((I2144/60)/60)/24)+DATE(1970,1,1)</f>
        <v>42368.701504629629</v>
      </c>
      <c r="M2144" t="b">
        <v>0</v>
      </c>
      <c r="N2144">
        <v>12</v>
      </c>
      <c r="O2144" t="b">
        <v>0</v>
      </c>
      <c r="P2144" t="s">
        <v>8282</v>
      </c>
      <c r="Q2144">
        <f>ROUND(E2144/D2144*100,2)</f>
        <v>5.72</v>
      </c>
      <c r="R2144" s="12">
        <f>IFERROR(ROUND(IFERROR(E2144/N2144,""),2),"No pledges")</f>
        <v>50.08</v>
      </c>
      <c r="S2144" t="s">
        <v>8333</v>
      </c>
      <c r="T2144" t="s">
        <v>8334</v>
      </c>
    </row>
    <row r="2145" spans="1:20" ht="15" customHeight="1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7">
        <f>(((I2145/60)/60)/24)+DATE(1970,1,1)</f>
        <v>40380.791666666664</v>
      </c>
      <c r="K2145">
        <v>1275599812</v>
      </c>
      <c r="L2145" s="7">
        <f>(((K2145/60)/60)/24)+DATE(1970,1,1)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>ROUND(E2145/D2145*100,2)</f>
        <v>11.25</v>
      </c>
      <c r="R2145" s="12">
        <f>IFERROR(ROUND(IFERROR(E2145/N2145,""),2),"No pledges")</f>
        <v>45</v>
      </c>
      <c r="S2145" t="s">
        <v>8333</v>
      </c>
      <c r="T2145" t="s">
        <v>8334</v>
      </c>
    </row>
    <row r="2146" spans="1:20" ht="45" hidden="1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7">
        <f>(((K2146/60)/60)/24)+DATE(1970,1,1)</f>
        <v>41499.546759259261</v>
      </c>
      <c r="K2146">
        <v>1376399240</v>
      </c>
      <c r="L2146" s="7">
        <f>(((I2146/60)/60)/24)+DATE(1970,1,1)</f>
        <v>41531.546759259261</v>
      </c>
      <c r="M2146" t="b">
        <v>0</v>
      </c>
      <c r="N2146">
        <v>24</v>
      </c>
      <c r="O2146" t="b">
        <v>0</v>
      </c>
      <c r="P2146" t="s">
        <v>8282</v>
      </c>
      <c r="Q2146">
        <f>ROUND(E2146/D2146*100,2)</f>
        <v>1.71</v>
      </c>
      <c r="R2146" s="12">
        <f>IFERROR(ROUND(IFERROR(E2146/N2146,""),2),"No pledges")</f>
        <v>25.29</v>
      </c>
      <c r="S2146" t="s">
        <v>8333</v>
      </c>
      <c r="T2146" t="s">
        <v>8334</v>
      </c>
    </row>
    <row r="2147" spans="1:20" ht="60" hidden="1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7">
        <f>(((K2147/60)/60)/24)+DATE(1970,1,1)</f>
        <v>41575.237430555557</v>
      </c>
      <c r="K2147">
        <v>1382938914</v>
      </c>
      <c r="L2147" s="7">
        <f>(((I2147/60)/60)/24)+DATE(1970,1,1)</f>
        <v>41605.279097222221</v>
      </c>
      <c r="M2147" t="b">
        <v>0</v>
      </c>
      <c r="N2147">
        <v>89</v>
      </c>
      <c r="O2147" t="b">
        <v>0</v>
      </c>
      <c r="P2147" t="s">
        <v>8282</v>
      </c>
      <c r="Q2147">
        <f>ROUND(E2147/D2147*100,2)</f>
        <v>30.43</v>
      </c>
      <c r="R2147" s="12">
        <f>IFERROR(ROUND(IFERROR(E2147/N2147,""),2),"No pledges")</f>
        <v>51.29</v>
      </c>
      <c r="S2147" t="s">
        <v>8333</v>
      </c>
      <c r="T2147" t="s">
        <v>8334</v>
      </c>
    </row>
    <row r="2148" spans="1:20" ht="60" hidden="1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7">
        <f>(((K2148/60)/60)/24)+DATE(1970,1,1)</f>
        <v>42397.679513888885</v>
      </c>
      <c r="K2148">
        <v>1453997910</v>
      </c>
      <c r="L2148" s="7">
        <f>(((I2148/60)/60)/24)+DATE(1970,1,1)</f>
        <v>42411.679513888885</v>
      </c>
      <c r="M2148" t="b">
        <v>0</v>
      </c>
      <c r="N2148">
        <v>1</v>
      </c>
      <c r="O2148" t="b">
        <v>0</v>
      </c>
      <c r="P2148" t="s">
        <v>8282</v>
      </c>
      <c r="Q2148">
        <f>ROUND(E2148/D2148*100,2)</f>
        <v>0.02</v>
      </c>
      <c r="R2148" s="12">
        <f>IFERROR(ROUND(IFERROR(E2148/N2148,""),2),"No pledges")</f>
        <v>1</v>
      </c>
      <c r="S2148" t="s">
        <v>8333</v>
      </c>
      <c r="T2148" t="s">
        <v>8334</v>
      </c>
    </row>
    <row r="2149" spans="1:20" hidden="1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7">
        <f>(((K2149/60)/60)/24)+DATE(1970,1,1)</f>
        <v>41927.295694444445</v>
      </c>
      <c r="K2149">
        <v>1413356748</v>
      </c>
      <c r="L2149" s="7">
        <f>(((I2149/60)/60)/24)+DATE(1970,1,1)</f>
        <v>41959.337361111116</v>
      </c>
      <c r="M2149" t="b">
        <v>0</v>
      </c>
      <c r="N2149">
        <v>55</v>
      </c>
      <c r="O2149" t="b">
        <v>0</v>
      </c>
      <c r="P2149" t="s">
        <v>8282</v>
      </c>
      <c r="Q2149">
        <f>ROUND(E2149/D2149*100,2)</f>
        <v>0.7</v>
      </c>
      <c r="R2149" s="12">
        <f>IFERROR(ROUND(IFERROR(E2149/N2149,""),2),"No pledges")</f>
        <v>49.38</v>
      </c>
      <c r="S2149" t="s">
        <v>8333</v>
      </c>
      <c r="T2149" t="s">
        <v>8334</v>
      </c>
    </row>
    <row r="2150" spans="1:20" ht="60" hidden="1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7">
        <f>(((K2150/60)/60)/24)+DATE(1970,1,1)</f>
        <v>42066.733587962968</v>
      </c>
      <c r="K2150">
        <v>1425404182</v>
      </c>
      <c r="L2150" s="7">
        <f>(((I2150/60)/60)/24)+DATE(1970,1,1)</f>
        <v>42096.691921296297</v>
      </c>
      <c r="M2150" t="b">
        <v>0</v>
      </c>
      <c r="N2150">
        <v>2</v>
      </c>
      <c r="O2150" t="b">
        <v>0</v>
      </c>
      <c r="P2150" t="s">
        <v>8282</v>
      </c>
      <c r="Q2150">
        <f>ROUND(E2150/D2150*100,2)</f>
        <v>2</v>
      </c>
      <c r="R2150" s="12">
        <f>IFERROR(ROUND(IFERROR(E2150/N2150,""),2),"No pledges")</f>
        <v>1</v>
      </c>
      <c r="S2150" t="s">
        <v>8333</v>
      </c>
      <c r="T2150" t="s">
        <v>8334</v>
      </c>
    </row>
    <row r="2151" spans="1:20" ht="15" customHeight="1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7">
        <f>(((I2151/60)/60)/24)+DATE(1970,1,1)</f>
        <v>40390</v>
      </c>
      <c r="K2151">
        <v>1277512556</v>
      </c>
      <c r="L2151" s="7">
        <f>(((K2151/60)/60)/24)+DATE(1970,1,1)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>ROUND(E2151/D2151*100,2)</f>
        <v>0</v>
      </c>
      <c r="R2151" s="12" t="str">
        <f>IFERROR(ROUND(IFERROR(E2151/N2151,""),2),"No pledges")</f>
        <v>No pledges</v>
      </c>
      <c r="S2151" t="s">
        <v>8333</v>
      </c>
      <c r="T2151" t="s">
        <v>8334</v>
      </c>
    </row>
    <row r="2152" spans="1:20" hidden="1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7">
        <f>(((K2152/60)/60)/24)+DATE(1970,1,1)</f>
        <v>42534.284710648149</v>
      </c>
      <c r="K2152">
        <v>1465800599</v>
      </c>
      <c r="L2152" s="7">
        <f>(((I2152/60)/60)/24)+DATE(1970,1,1)</f>
        <v>42564.284710648149</v>
      </c>
      <c r="M2152" t="b">
        <v>0</v>
      </c>
      <c r="N2152">
        <v>4</v>
      </c>
      <c r="O2152" t="b">
        <v>0</v>
      </c>
      <c r="P2152" t="s">
        <v>8282</v>
      </c>
      <c r="Q2152">
        <f>ROUND(E2152/D2152*100,2)</f>
        <v>0.81</v>
      </c>
      <c r="R2152" s="12">
        <f>IFERROR(ROUND(IFERROR(E2152/N2152,""),2),"No pledges")</f>
        <v>101.25</v>
      </c>
      <c r="S2152" t="s">
        <v>8333</v>
      </c>
      <c r="T2152" t="s">
        <v>8334</v>
      </c>
    </row>
    <row r="2153" spans="1:20" ht="60" hidden="1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7">
        <f>(((K2153/60)/60)/24)+DATE(1970,1,1)</f>
        <v>42520.847384259265</v>
      </c>
      <c r="K2153">
        <v>1464639614</v>
      </c>
      <c r="L2153" s="7">
        <f>(((I2153/60)/60)/24)+DATE(1970,1,1)</f>
        <v>42550.847384259265</v>
      </c>
      <c r="M2153" t="b">
        <v>0</v>
      </c>
      <c r="N2153">
        <v>6</v>
      </c>
      <c r="O2153" t="b">
        <v>0</v>
      </c>
      <c r="P2153" t="s">
        <v>8282</v>
      </c>
      <c r="Q2153">
        <f>ROUND(E2153/D2153*100,2)</f>
        <v>0.26</v>
      </c>
      <c r="R2153" s="12">
        <f>IFERROR(ROUND(IFERROR(E2153/N2153,""),2),"No pledges")</f>
        <v>19.670000000000002</v>
      </c>
      <c r="S2153" t="s">
        <v>8333</v>
      </c>
      <c r="T2153" t="s">
        <v>8334</v>
      </c>
    </row>
    <row r="2154" spans="1:20" ht="60" hidden="1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7">
        <f>(((K2154/60)/60)/24)+DATE(1970,1,1)</f>
        <v>41683.832280092596</v>
      </c>
      <c r="K2154">
        <v>1392321509</v>
      </c>
      <c r="L2154" s="7">
        <f>(((I2154/60)/60)/24)+DATE(1970,1,1)</f>
        <v>41713.790613425925</v>
      </c>
      <c r="M2154" t="b">
        <v>0</v>
      </c>
      <c r="N2154">
        <v>4</v>
      </c>
      <c r="O2154" t="b">
        <v>0</v>
      </c>
      <c r="P2154" t="s">
        <v>8282</v>
      </c>
      <c r="Q2154">
        <f>ROUND(E2154/D2154*100,2)</f>
        <v>0.17</v>
      </c>
      <c r="R2154" s="12">
        <f>IFERROR(ROUND(IFERROR(E2154/N2154,""),2),"No pledges")</f>
        <v>12.5</v>
      </c>
      <c r="S2154" t="s">
        <v>8333</v>
      </c>
      <c r="T2154" t="s">
        <v>8334</v>
      </c>
    </row>
    <row r="2155" spans="1:20" ht="60" hidden="1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7">
        <f>(((K2155/60)/60)/24)+DATE(1970,1,1)</f>
        <v>41974.911087962959</v>
      </c>
      <c r="K2155">
        <v>1417470718</v>
      </c>
      <c r="L2155" s="7">
        <f>(((I2155/60)/60)/24)+DATE(1970,1,1)</f>
        <v>42014.332638888889</v>
      </c>
      <c r="M2155" t="b">
        <v>0</v>
      </c>
      <c r="N2155">
        <v>4</v>
      </c>
      <c r="O2155" t="b">
        <v>0</v>
      </c>
      <c r="P2155" t="s">
        <v>8282</v>
      </c>
      <c r="Q2155">
        <f>ROUND(E2155/D2155*100,2)</f>
        <v>0.01</v>
      </c>
      <c r="R2155" s="12">
        <f>IFERROR(ROUND(IFERROR(E2155/N2155,""),2),"No pledges")</f>
        <v>8.5</v>
      </c>
      <c r="S2155" t="s">
        <v>8333</v>
      </c>
      <c r="T2155" t="s">
        <v>8334</v>
      </c>
    </row>
    <row r="2156" spans="1:20" ht="30" hidden="1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7">
        <f>(((K2156/60)/60)/24)+DATE(1970,1,1)</f>
        <v>41647.632256944446</v>
      </c>
      <c r="K2156">
        <v>1389193827</v>
      </c>
      <c r="L2156" s="7">
        <f>(((I2156/60)/60)/24)+DATE(1970,1,1)</f>
        <v>41667.632256944446</v>
      </c>
      <c r="M2156" t="b">
        <v>0</v>
      </c>
      <c r="N2156">
        <v>2</v>
      </c>
      <c r="O2156" t="b">
        <v>0</v>
      </c>
      <c r="P2156" t="s">
        <v>8282</v>
      </c>
      <c r="Q2156">
        <f>ROUND(E2156/D2156*100,2)</f>
        <v>0.8</v>
      </c>
      <c r="R2156" s="12">
        <f>IFERROR(ROUND(IFERROR(E2156/N2156,""),2),"No pledges")</f>
        <v>1</v>
      </c>
      <c r="S2156" t="s">
        <v>8333</v>
      </c>
      <c r="T2156" t="s">
        <v>8334</v>
      </c>
    </row>
    <row r="2157" spans="1:20" ht="45" hidden="1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7">
        <f>(((K2157/60)/60)/24)+DATE(1970,1,1)</f>
        <v>42430.747511574074</v>
      </c>
      <c r="K2157">
        <v>1456854985</v>
      </c>
      <c r="L2157" s="7">
        <f>(((I2157/60)/60)/24)+DATE(1970,1,1)</f>
        <v>42460.70584490741</v>
      </c>
      <c r="M2157" t="b">
        <v>0</v>
      </c>
      <c r="N2157">
        <v>5</v>
      </c>
      <c r="O2157" t="b">
        <v>0</v>
      </c>
      <c r="P2157" t="s">
        <v>8282</v>
      </c>
      <c r="Q2157">
        <f>ROUND(E2157/D2157*100,2)</f>
        <v>2.2999999999999998</v>
      </c>
      <c r="R2157" s="12">
        <f>IFERROR(ROUND(IFERROR(E2157/N2157,""),2),"No pledges")</f>
        <v>23</v>
      </c>
      <c r="S2157" t="s">
        <v>8333</v>
      </c>
      <c r="T2157" t="s">
        <v>8334</v>
      </c>
    </row>
    <row r="2158" spans="1:20" ht="45" hidden="1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7">
        <f>(((K2158/60)/60)/24)+DATE(1970,1,1)</f>
        <v>41488.85423611111</v>
      </c>
      <c r="K2158">
        <v>1375475406</v>
      </c>
      <c r="L2158" s="7">
        <f>(((I2158/60)/60)/24)+DATE(1970,1,1)</f>
        <v>41533.85423611111</v>
      </c>
      <c r="M2158" t="b">
        <v>0</v>
      </c>
      <c r="N2158">
        <v>83</v>
      </c>
      <c r="O2158" t="b">
        <v>0</v>
      </c>
      <c r="P2158" t="s">
        <v>8282</v>
      </c>
      <c r="Q2158">
        <f>ROUND(E2158/D2158*100,2)</f>
        <v>2.67</v>
      </c>
      <c r="R2158" s="12">
        <f>IFERROR(ROUND(IFERROR(E2158/N2158,""),2),"No pledges")</f>
        <v>17.989999999999998</v>
      </c>
      <c r="S2158" t="s">
        <v>8333</v>
      </c>
      <c r="T2158" t="s">
        <v>8334</v>
      </c>
    </row>
    <row r="2159" spans="1:20" ht="30" hidden="1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7">
        <f>(((K2159/60)/60)/24)+DATE(1970,1,1)</f>
        <v>42694.98128472222</v>
      </c>
      <c r="K2159">
        <v>1479684783</v>
      </c>
      <c r="L2159" s="7">
        <f>(((I2159/60)/60)/24)+DATE(1970,1,1)</f>
        <v>42727.332638888889</v>
      </c>
      <c r="M2159" t="b">
        <v>0</v>
      </c>
      <c r="N2159">
        <v>57</v>
      </c>
      <c r="O2159" t="b">
        <v>0</v>
      </c>
      <c r="P2159" t="s">
        <v>8282</v>
      </c>
      <c r="Q2159">
        <f>ROUND(E2159/D2159*100,2)</f>
        <v>28.19</v>
      </c>
      <c r="R2159" s="12">
        <f>IFERROR(ROUND(IFERROR(E2159/N2159,""),2),"No pledges")</f>
        <v>370.95</v>
      </c>
      <c r="S2159" t="s">
        <v>8333</v>
      </c>
      <c r="T2159" t="s">
        <v>8334</v>
      </c>
    </row>
    <row r="2160" spans="1:20" ht="60" hidden="1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7">
        <f>(((K2160/60)/60)/24)+DATE(1970,1,1)</f>
        <v>41264.853865740741</v>
      </c>
      <c r="K2160">
        <v>1356121774</v>
      </c>
      <c r="L2160" s="7">
        <f>(((I2160/60)/60)/24)+DATE(1970,1,1)</f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>
        <f>ROUND(E2160/D2160*100,2)</f>
        <v>6.59</v>
      </c>
      <c r="R2160" s="12">
        <f>IFERROR(ROUND(IFERROR(E2160/N2160,""),2),"No pledges")</f>
        <v>63.57</v>
      </c>
      <c r="S2160" t="s">
        <v>8333</v>
      </c>
      <c r="T2160" t="s">
        <v>8334</v>
      </c>
    </row>
    <row r="2161" spans="1:20" ht="15" customHeight="1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7">
        <f>(((I2161/60)/60)/24)+DATE(1970,1,1)</f>
        <v>40740.731180555551</v>
      </c>
      <c r="K2161">
        <v>1308245574</v>
      </c>
      <c r="L2161" s="7">
        <f>(((K2161/60)/60)/24)+DATE(1970,1,1)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>ROUND(E2161/D2161*100,2)</f>
        <v>0.72</v>
      </c>
      <c r="R2161" s="12">
        <f>IFERROR(ROUND(IFERROR(E2161/N2161,""),2),"No pledges")</f>
        <v>13</v>
      </c>
      <c r="S2161" t="s">
        <v>8333</v>
      </c>
      <c r="T2161" t="s">
        <v>8334</v>
      </c>
    </row>
    <row r="2162" spans="1:20" ht="45" hidden="1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7">
        <f>(((K2162/60)/60)/24)+DATE(1970,1,1)</f>
        <v>41018.711863425924</v>
      </c>
      <c r="K2162">
        <v>1334855105</v>
      </c>
      <c r="L2162" s="7">
        <f>(((I2162/60)/60)/24)+DATE(1970,1,1)</f>
        <v>41048.711863425924</v>
      </c>
      <c r="M2162" t="b">
        <v>0</v>
      </c>
      <c r="N2162">
        <v>16</v>
      </c>
      <c r="O2162" t="b">
        <v>0</v>
      </c>
      <c r="P2162" t="s">
        <v>8282</v>
      </c>
      <c r="Q2162">
        <f>ROUND(E2162/D2162*100,2)</f>
        <v>0.85</v>
      </c>
      <c r="R2162" s="12">
        <f>IFERROR(ROUND(IFERROR(E2162/N2162,""),2),"No pledges")</f>
        <v>5.31</v>
      </c>
      <c r="S2162" t="s">
        <v>8333</v>
      </c>
      <c r="T2162" t="s">
        <v>8334</v>
      </c>
    </row>
    <row r="2163" spans="1:20" ht="15" customHeight="1">
      <c r="A2163">
        <v>2161</v>
      </c>
      <c r="B2163" s="2" t="s">
        <v>2162</v>
      </c>
      <c r="C2163" s="2" t="s">
        <v>6271</v>
      </c>
      <c r="D2163">
        <v>1000</v>
      </c>
      <c r="E2163">
        <v>1351</v>
      </c>
      <c r="F2163" t="s">
        <v>8219</v>
      </c>
      <c r="G2163" t="s">
        <v>8224</v>
      </c>
      <c r="H2163" t="s">
        <v>8246</v>
      </c>
      <c r="I2163">
        <v>1354017600</v>
      </c>
      <c r="J2163" s="7">
        <f t="shared" ref="J2163:J2226" si="160">(((I2163/60)/60)/24)+DATE(1970,1,1)</f>
        <v>41240.5</v>
      </c>
      <c r="K2163">
        <v>1350967535</v>
      </c>
      <c r="L2163" s="7">
        <f t="shared" ref="L2163:L2226" si="161">(((K2163/60)/60)/24)+DATE(1970,1,1)</f>
        <v>41205.198321759257</v>
      </c>
      <c r="M2163" t="b">
        <v>0</v>
      </c>
      <c r="N2163">
        <v>26</v>
      </c>
      <c r="O2163" t="b">
        <v>1</v>
      </c>
      <c r="P2163" t="s">
        <v>8279</v>
      </c>
      <c r="Q2163">
        <f>ROUND(E2163/D2163*100,2)</f>
        <v>135.1</v>
      </c>
      <c r="R2163" s="12">
        <f>IFERROR(ROUND(IFERROR(E2163/N2163,""),2),"No pledges")</f>
        <v>51.96</v>
      </c>
      <c r="S2163" t="s">
        <v>8325</v>
      </c>
      <c r="T2163" t="s">
        <v>8329</v>
      </c>
    </row>
    <row r="2164" spans="1:20" ht="15" customHeight="1">
      <c r="A2164">
        <v>2162</v>
      </c>
      <c r="B2164" s="2" t="s">
        <v>2163</v>
      </c>
      <c r="C2164" s="2" t="s">
        <v>6272</v>
      </c>
      <c r="D2164">
        <v>1000</v>
      </c>
      <c r="E2164">
        <v>1270</v>
      </c>
      <c r="F2164" t="s">
        <v>8219</v>
      </c>
      <c r="G2164" t="s">
        <v>8224</v>
      </c>
      <c r="H2164" t="s">
        <v>8246</v>
      </c>
      <c r="I2164">
        <v>1373203482</v>
      </c>
      <c r="J2164" s="7">
        <f t="shared" si="160"/>
        <v>41462.558819444443</v>
      </c>
      <c r="K2164">
        <v>1368019482</v>
      </c>
      <c r="L2164" s="7">
        <f t="shared" si="161"/>
        <v>41402.558819444443</v>
      </c>
      <c r="M2164" t="b">
        <v>0</v>
      </c>
      <c r="N2164">
        <v>26</v>
      </c>
      <c r="O2164" t="b">
        <v>1</v>
      </c>
      <c r="P2164" t="s">
        <v>8279</v>
      </c>
      <c r="Q2164">
        <f>ROUND(E2164/D2164*100,2)</f>
        <v>127</v>
      </c>
      <c r="R2164" s="12">
        <f>IFERROR(ROUND(IFERROR(E2164/N2164,""),2),"No pledges")</f>
        <v>48.85</v>
      </c>
      <c r="S2164" t="s">
        <v>8325</v>
      </c>
      <c r="T2164" t="s">
        <v>8329</v>
      </c>
    </row>
    <row r="2165" spans="1:20" ht="15" customHeight="1">
      <c r="A2165">
        <v>2163</v>
      </c>
      <c r="B2165" s="2" t="s">
        <v>2164</v>
      </c>
      <c r="C2165" s="2" t="s">
        <v>6273</v>
      </c>
      <c r="D2165">
        <v>1000</v>
      </c>
      <c r="E2165">
        <v>1312</v>
      </c>
      <c r="F2165" t="s">
        <v>8219</v>
      </c>
      <c r="G2165" t="s">
        <v>8224</v>
      </c>
      <c r="H2165" t="s">
        <v>8246</v>
      </c>
      <c r="I2165">
        <v>1462334340</v>
      </c>
      <c r="J2165" s="7">
        <f t="shared" si="160"/>
        <v>42494.165972222225</v>
      </c>
      <c r="K2165">
        <v>1459711917</v>
      </c>
      <c r="L2165" s="7">
        <f t="shared" si="161"/>
        <v>42463.81385416667</v>
      </c>
      <c r="M2165" t="b">
        <v>1</v>
      </c>
      <c r="N2165">
        <v>26</v>
      </c>
      <c r="O2165" t="b">
        <v>1</v>
      </c>
      <c r="P2165" t="s">
        <v>8271</v>
      </c>
      <c r="Q2165">
        <f>ROUND(E2165/D2165*100,2)</f>
        <v>131.19999999999999</v>
      </c>
      <c r="R2165" s="12">
        <f>IFERROR(ROUND(IFERROR(E2165/N2165,""),2),"No pledges")</f>
        <v>50.46</v>
      </c>
      <c r="S2165" t="s">
        <v>8317</v>
      </c>
      <c r="T2165" t="s">
        <v>8318</v>
      </c>
    </row>
    <row r="2166" spans="1:20" ht="15" customHeight="1">
      <c r="A2166">
        <v>2164</v>
      </c>
      <c r="B2166" s="2" t="s">
        <v>2165</v>
      </c>
      <c r="C2166" s="2" t="s">
        <v>6274</v>
      </c>
      <c r="D2166">
        <v>1000</v>
      </c>
      <c r="E2166">
        <v>1168</v>
      </c>
      <c r="F2166" t="s">
        <v>8219</v>
      </c>
      <c r="G2166" t="s">
        <v>8225</v>
      </c>
      <c r="H2166" t="s">
        <v>8247</v>
      </c>
      <c r="I2166">
        <v>1406502000</v>
      </c>
      <c r="J2166" s="7">
        <f t="shared" si="160"/>
        <v>41847.958333333336</v>
      </c>
      <c r="K2166">
        <v>1405583108</v>
      </c>
      <c r="L2166" s="7">
        <f t="shared" si="161"/>
        <v>41837.323009259257</v>
      </c>
      <c r="M2166" t="b">
        <v>0</v>
      </c>
      <c r="N2166">
        <v>26</v>
      </c>
      <c r="O2166" t="b">
        <v>1</v>
      </c>
      <c r="P2166" t="s">
        <v>8271</v>
      </c>
      <c r="Q2166">
        <f>ROUND(E2166/D2166*100,2)</f>
        <v>116.8</v>
      </c>
      <c r="R2166" s="12">
        <f>IFERROR(ROUND(IFERROR(E2166/N2166,""),2),"No pledges")</f>
        <v>44.92</v>
      </c>
      <c r="S2166" t="s">
        <v>8317</v>
      </c>
      <c r="T2166" t="s">
        <v>8318</v>
      </c>
    </row>
    <row r="2167" spans="1:20" ht="15" customHeight="1">
      <c r="A2167">
        <v>2165</v>
      </c>
      <c r="B2167" s="2" t="s">
        <v>2166</v>
      </c>
      <c r="C2167" s="2" t="s">
        <v>6275</v>
      </c>
      <c r="D2167">
        <v>1000</v>
      </c>
      <c r="E2167">
        <v>1280</v>
      </c>
      <c r="F2167" t="s">
        <v>8219</v>
      </c>
      <c r="G2167" t="s">
        <v>8224</v>
      </c>
      <c r="H2167" t="s">
        <v>8246</v>
      </c>
      <c r="I2167">
        <v>1467301334</v>
      </c>
      <c r="J2167" s="7">
        <f t="shared" si="160"/>
        <v>42551.654328703706</v>
      </c>
      <c r="K2167">
        <v>1464709334</v>
      </c>
      <c r="L2167" s="7">
        <f t="shared" si="161"/>
        <v>42521.654328703706</v>
      </c>
      <c r="M2167" t="b">
        <v>0</v>
      </c>
      <c r="N2167">
        <v>26</v>
      </c>
      <c r="O2167" t="b">
        <v>1</v>
      </c>
      <c r="P2167" t="s">
        <v>8271</v>
      </c>
      <c r="Q2167">
        <f>ROUND(E2167/D2167*100,2)</f>
        <v>128</v>
      </c>
      <c r="R2167" s="12">
        <f>IFERROR(ROUND(IFERROR(E2167/N2167,""),2),"No pledges")</f>
        <v>49.23</v>
      </c>
      <c r="S2167" t="s">
        <v>8317</v>
      </c>
      <c r="T2167" t="s">
        <v>8318</v>
      </c>
    </row>
    <row r="2168" spans="1:20" ht="15" customHeight="1">
      <c r="A2168">
        <v>2166</v>
      </c>
      <c r="B2168" s="2" t="s">
        <v>2167</v>
      </c>
      <c r="C2168" s="2" t="s">
        <v>6276</v>
      </c>
      <c r="D2168">
        <v>1000</v>
      </c>
      <c r="E2168">
        <v>1064</v>
      </c>
      <c r="F2168" t="s">
        <v>8219</v>
      </c>
      <c r="G2168" t="s">
        <v>8224</v>
      </c>
      <c r="H2168" t="s">
        <v>8246</v>
      </c>
      <c r="I2168">
        <v>1437166920</v>
      </c>
      <c r="J2168" s="7">
        <f t="shared" si="160"/>
        <v>42202.876388888893</v>
      </c>
      <c r="K2168">
        <v>1435554104</v>
      </c>
      <c r="L2168" s="7">
        <f t="shared" si="161"/>
        <v>42184.209537037037</v>
      </c>
      <c r="M2168" t="b">
        <v>0</v>
      </c>
      <c r="N2168">
        <v>26</v>
      </c>
      <c r="O2168" t="b">
        <v>1</v>
      </c>
      <c r="P2168" t="s">
        <v>8271</v>
      </c>
      <c r="Q2168">
        <f>ROUND(E2168/D2168*100,2)</f>
        <v>106.4</v>
      </c>
      <c r="R2168" s="12">
        <f>IFERROR(ROUND(IFERROR(E2168/N2168,""),2),"No pledges")</f>
        <v>40.92</v>
      </c>
      <c r="S2168" t="s">
        <v>8317</v>
      </c>
      <c r="T2168" t="s">
        <v>8318</v>
      </c>
    </row>
    <row r="2169" spans="1:20" ht="15" customHeight="1">
      <c r="A2169">
        <v>2167</v>
      </c>
      <c r="B2169" s="2" t="s">
        <v>2168</v>
      </c>
      <c r="C2169" s="2" t="s">
        <v>6277</v>
      </c>
      <c r="D2169">
        <v>1300</v>
      </c>
      <c r="E2169">
        <v>1700</v>
      </c>
      <c r="F2169" t="s">
        <v>8219</v>
      </c>
      <c r="G2169" t="s">
        <v>8224</v>
      </c>
      <c r="H2169" t="s">
        <v>8246</v>
      </c>
      <c r="I2169">
        <v>1384408740</v>
      </c>
      <c r="J2169" s="7">
        <f t="shared" si="160"/>
        <v>41592.249305555553</v>
      </c>
      <c r="K2169">
        <v>1381445253</v>
      </c>
      <c r="L2169" s="7">
        <f t="shared" si="161"/>
        <v>41557.949687500004</v>
      </c>
      <c r="M2169" t="b">
        <v>0</v>
      </c>
      <c r="N2169">
        <v>26</v>
      </c>
      <c r="O2169" t="b">
        <v>1</v>
      </c>
      <c r="P2169" t="s">
        <v>8266</v>
      </c>
      <c r="Q2169">
        <f>ROUND(E2169/D2169*100,2)</f>
        <v>130.77000000000001</v>
      </c>
      <c r="R2169" s="12">
        <f>IFERROR(ROUND(IFERROR(E2169/N2169,""),2),"No pledges")</f>
        <v>65.38</v>
      </c>
      <c r="S2169" t="s">
        <v>8310</v>
      </c>
      <c r="T2169" t="s">
        <v>8312</v>
      </c>
    </row>
    <row r="2170" spans="1:20" ht="15" customHeight="1">
      <c r="A2170">
        <v>2168</v>
      </c>
      <c r="B2170" s="2" t="s">
        <v>2169</v>
      </c>
      <c r="C2170" s="2" t="s">
        <v>6278</v>
      </c>
      <c r="D2170">
        <v>1300</v>
      </c>
      <c r="E2170">
        <v>1301</v>
      </c>
      <c r="F2170" t="s">
        <v>8219</v>
      </c>
      <c r="G2170" t="s">
        <v>8224</v>
      </c>
      <c r="H2170" t="s">
        <v>8246</v>
      </c>
      <c r="I2170">
        <v>1406509200</v>
      </c>
      <c r="J2170" s="7">
        <f t="shared" si="160"/>
        <v>41848.041666666664</v>
      </c>
      <c r="K2170">
        <v>1404769538</v>
      </c>
      <c r="L2170" s="7">
        <f t="shared" si="161"/>
        <v>41827.906689814816</v>
      </c>
      <c r="M2170" t="b">
        <v>0</v>
      </c>
      <c r="N2170">
        <v>26</v>
      </c>
      <c r="O2170" t="b">
        <v>1</v>
      </c>
      <c r="P2170" t="s">
        <v>8276</v>
      </c>
      <c r="Q2170">
        <f>ROUND(E2170/D2170*100,2)</f>
        <v>100.08</v>
      </c>
      <c r="R2170" s="12">
        <f>IFERROR(ROUND(IFERROR(E2170/N2170,""),2),"No pledges")</f>
        <v>50.04</v>
      </c>
      <c r="S2170" t="s">
        <v>8325</v>
      </c>
      <c r="T2170" t="s">
        <v>8326</v>
      </c>
    </row>
    <row r="2171" spans="1:20" ht="15" customHeight="1">
      <c r="A2171">
        <v>2169</v>
      </c>
      <c r="B2171" s="2" t="s">
        <v>2170</v>
      </c>
      <c r="C2171" s="2" t="s">
        <v>6279</v>
      </c>
      <c r="D2171">
        <v>1500</v>
      </c>
      <c r="E2171">
        <v>1766</v>
      </c>
      <c r="F2171" t="s">
        <v>8219</v>
      </c>
      <c r="G2171" t="s">
        <v>8224</v>
      </c>
      <c r="H2171" t="s">
        <v>8246</v>
      </c>
      <c r="I2171">
        <v>1481961600</v>
      </c>
      <c r="J2171" s="7">
        <f t="shared" si="160"/>
        <v>42721.333333333328</v>
      </c>
      <c r="K2171">
        <v>1479283285</v>
      </c>
      <c r="L2171" s="7">
        <f t="shared" si="161"/>
        <v>42690.334317129629</v>
      </c>
      <c r="M2171" t="b">
        <v>0</v>
      </c>
      <c r="N2171">
        <v>26</v>
      </c>
      <c r="O2171" t="b">
        <v>1</v>
      </c>
      <c r="P2171" t="s">
        <v>8271</v>
      </c>
      <c r="Q2171">
        <f>ROUND(E2171/D2171*100,2)</f>
        <v>117.73</v>
      </c>
      <c r="R2171" s="12">
        <f>IFERROR(ROUND(IFERROR(E2171/N2171,""),2),"No pledges")</f>
        <v>67.92</v>
      </c>
      <c r="S2171" t="s">
        <v>8317</v>
      </c>
      <c r="T2171" t="s">
        <v>8318</v>
      </c>
    </row>
    <row r="2172" spans="1:20" ht="15" customHeight="1">
      <c r="A2172">
        <v>2170</v>
      </c>
      <c r="B2172" s="2" t="s">
        <v>2171</v>
      </c>
      <c r="C2172" s="2" t="s">
        <v>6280</v>
      </c>
      <c r="D2172">
        <v>1500</v>
      </c>
      <c r="E2172">
        <v>1535</v>
      </c>
      <c r="F2172" t="s">
        <v>8219</v>
      </c>
      <c r="G2172" t="s">
        <v>8224</v>
      </c>
      <c r="H2172" t="s">
        <v>8246</v>
      </c>
      <c r="I2172">
        <v>1400475600</v>
      </c>
      <c r="J2172" s="7">
        <f t="shared" si="160"/>
        <v>41778.208333333336</v>
      </c>
      <c r="K2172">
        <v>1397819938</v>
      </c>
      <c r="L2172" s="7">
        <f t="shared" si="161"/>
        <v>41747.471504629626</v>
      </c>
      <c r="M2172" t="b">
        <v>0</v>
      </c>
      <c r="N2172">
        <v>26</v>
      </c>
      <c r="O2172" t="b">
        <v>1</v>
      </c>
      <c r="P2172" t="s">
        <v>8305</v>
      </c>
      <c r="Q2172">
        <f>ROUND(E2172/D2172*100,2)</f>
        <v>102.33</v>
      </c>
      <c r="R2172" s="12">
        <f>IFERROR(ROUND(IFERROR(E2172/N2172,""),2),"No pledges")</f>
        <v>59.04</v>
      </c>
      <c r="S2172" t="s">
        <v>8317</v>
      </c>
      <c r="T2172" t="s">
        <v>8359</v>
      </c>
    </row>
    <row r="2173" spans="1:20" ht="15" customHeight="1">
      <c r="A2173">
        <v>2171</v>
      </c>
      <c r="B2173" s="2" t="s">
        <v>2172</v>
      </c>
      <c r="C2173" s="2" t="s">
        <v>6281</v>
      </c>
      <c r="D2173">
        <v>1500</v>
      </c>
      <c r="E2173">
        <v>1826</v>
      </c>
      <c r="F2173" t="s">
        <v>8219</v>
      </c>
      <c r="G2173" t="s">
        <v>8224</v>
      </c>
      <c r="H2173" t="s">
        <v>8246</v>
      </c>
      <c r="I2173">
        <v>1426965758</v>
      </c>
      <c r="J2173" s="7">
        <f t="shared" si="160"/>
        <v>42084.807384259257</v>
      </c>
      <c r="K2173">
        <v>1424377358</v>
      </c>
      <c r="L2173" s="7">
        <f t="shared" si="161"/>
        <v>42054.849050925928</v>
      </c>
      <c r="M2173" t="b">
        <v>0</v>
      </c>
      <c r="N2173">
        <v>26</v>
      </c>
      <c r="O2173" t="b">
        <v>1</v>
      </c>
      <c r="P2173" t="s">
        <v>8271</v>
      </c>
      <c r="Q2173">
        <f>ROUND(E2173/D2173*100,2)</f>
        <v>121.73</v>
      </c>
      <c r="R2173" s="12">
        <f>IFERROR(ROUND(IFERROR(E2173/N2173,""),2),"No pledges")</f>
        <v>70.23</v>
      </c>
      <c r="S2173" t="s">
        <v>8317</v>
      </c>
      <c r="T2173" t="s">
        <v>8318</v>
      </c>
    </row>
    <row r="2174" spans="1:20" ht="15" customHeight="1">
      <c r="A2174">
        <v>2172</v>
      </c>
      <c r="B2174" s="2" t="s">
        <v>2173</v>
      </c>
      <c r="C2174" s="2" t="s">
        <v>6282</v>
      </c>
      <c r="D2174">
        <v>2000</v>
      </c>
      <c r="E2174">
        <v>2372</v>
      </c>
      <c r="F2174" t="s">
        <v>8219</v>
      </c>
      <c r="G2174" t="s">
        <v>8224</v>
      </c>
      <c r="H2174" t="s">
        <v>8246</v>
      </c>
      <c r="I2174">
        <v>1468873420</v>
      </c>
      <c r="J2174" s="7">
        <f t="shared" si="160"/>
        <v>42569.849768518514</v>
      </c>
      <c r="K2174">
        <v>1466281420</v>
      </c>
      <c r="L2174" s="7">
        <f t="shared" si="161"/>
        <v>42539.849768518514</v>
      </c>
      <c r="M2174" t="b">
        <v>0</v>
      </c>
      <c r="N2174">
        <v>26</v>
      </c>
      <c r="O2174" t="b">
        <v>1</v>
      </c>
      <c r="P2174" t="s">
        <v>8266</v>
      </c>
      <c r="Q2174">
        <f>ROUND(E2174/D2174*100,2)</f>
        <v>118.6</v>
      </c>
      <c r="R2174" s="12">
        <f>IFERROR(ROUND(IFERROR(E2174/N2174,""),2),"No pledges")</f>
        <v>91.23</v>
      </c>
      <c r="S2174" t="s">
        <v>8310</v>
      </c>
      <c r="T2174" t="s">
        <v>8312</v>
      </c>
    </row>
    <row r="2175" spans="1:20" ht="15" customHeight="1">
      <c r="A2175">
        <v>2173</v>
      </c>
      <c r="B2175" s="2" t="s">
        <v>2174</v>
      </c>
      <c r="C2175" s="2" t="s">
        <v>6283</v>
      </c>
      <c r="D2175">
        <v>2000</v>
      </c>
      <c r="E2175">
        <v>2287</v>
      </c>
      <c r="F2175" t="s">
        <v>8219</v>
      </c>
      <c r="G2175" t="s">
        <v>8224</v>
      </c>
      <c r="H2175" t="s">
        <v>8246</v>
      </c>
      <c r="I2175">
        <v>1420009200</v>
      </c>
      <c r="J2175" s="7">
        <f t="shared" si="160"/>
        <v>42004.291666666672</v>
      </c>
      <c r="K2175">
        <v>1417593483</v>
      </c>
      <c r="L2175" s="7">
        <f t="shared" si="161"/>
        <v>41976.331979166673</v>
      </c>
      <c r="M2175" t="b">
        <v>0</v>
      </c>
      <c r="N2175">
        <v>26</v>
      </c>
      <c r="O2175" t="b">
        <v>1</v>
      </c>
      <c r="P2175" t="s">
        <v>8271</v>
      </c>
      <c r="Q2175">
        <f>ROUND(E2175/D2175*100,2)</f>
        <v>114.35</v>
      </c>
      <c r="R2175" s="12">
        <f>IFERROR(ROUND(IFERROR(E2175/N2175,""),2),"No pledges")</f>
        <v>87.96</v>
      </c>
      <c r="S2175" t="s">
        <v>8317</v>
      </c>
      <c r="T2175" t="s">
        <v>8318</v>
      </c>
    </row>
    <row r="2176" spans="1:20" ht="15" customHeight="1">
      <c r="A2176">
        <v>2174</v>
      </c>
      <c r="B2176" s="2" t="s">
        <v>2175</v>
      </c>
      <c r="C2176" s="2" t="s">
        <v>6284</v>
      </c>
      <c r="D2176">
        <v>2500</v>
      </c>
      <c r="E2176">
        <v>2535</v>
      </c>
      <c r="F2176" t="s">
        <v>8219</v>
      </c>
      <c r="G2176" t="s">
        <v>8224</v>
      </c>
      <c r="H2176" t="s">
        <v>8246</v>
      </c>
      <c r="I2176">
        <v>1418998744</v>
      </c>
      <c r="J2176" s="7">
        <f t="shared" si="160"/>
        <v>41992.596574074079</v>
      </c>
      <c r="K2176">
        <v>1416406744</v>
      </c>
      <c r="L2176" s="7">
        <f t="shared" si="161"/>
        <v>41962.596574074079</v>
      </c>
      <c r="M2176" t="b">
        <v>0</v>
      </c>
      <c r="N2176">
        <v>26</v>
      </c>
      <c r="O2176" t="b">
        <v>1</v>
      </c>
      <c r="P2176" t="s">
        <v>8292</v>
      </c>
      <c r="Q2176">
        <f>ROUND(E2176/D2176*100,2)</f>
        <v>101.4</v>
      </c>
      <c r="R2176" s="12">
        <f>IFERROR(ROUND(IFERROR(E2176/N2176,""),2),"No pledges")</f>
        <v>97.5</v>
      </c>
      <c r="S2176" t="s">
        <v>8325</v>
      </c>
      <c r="T2176" t="s">
        <v>8346</v>
      </c>
    </row>
    <row r="2177" spans="1:20" ht="15" customHeight="1">
      <c r="A2177">
        <v>2175</v>
      </c>
      <c r="B2177" s="2" t="s">
        <v>2176</v>
      </c>
      <c r="C2177" s="2" t="s">
        <v>6285</v>
      </c>
      <c r="D2177">
        <v>3000</v>
      </c>
      <c r="E2177">
        <v>3035</v>
      </c>
      <c r="F2177" t="s">
        <v>8219</v>
      </c>
      <c r="G2177" t="s">
        <v>8224</v>
      </c>
      <c r="H2177" t="s">
        <v>8246</v>
      </c>
      <c r="I2177">
        <v>1453352719</v>
      </c>
      <c r="J2177" s="7">
        <f t="shared" si="160"/>
        <v>42390.212025462963</v>
      </c>
      <c r="K2177">
        <v>1450760719</v>
      </c>
      <c r="L2177" s="7">
        <f t="shared" si="161"/>
        <v>42360.212025462963</v>
      </c>
      <c r="M2177" t="b">
        <v>0</v>
      </c>
      <c r="N2177">
        <v>26</v>
      </c>
      <c r="O2177" t="b">
        <v>1</v>
      </c>
      <c r="P2177" t="s">
        <v>8303</v>
      </c>
      <c r="Q2177">
        <f>ROUND(E2177/D2177*100,2)</f>
        <v>101.17</v>
      </c>
      <c r="R2177" s="12">
        <f>IFERROR(ROUND(IFERROR(E2177/N2177,""),2),"No pledges")</f>
        <v>116.73</v>
      </c>
      <c r="S2177" t="s">
        <v>8317</v>
      </c>
      <c r="T2177" t="s">
        <v>8357</v>
      </c>
    </row>
    <row r="2178" spans="1:20" ht="15" customHeight="1">
      <c r="A2178">
        <v>2176</v>
      </c>
      <c r="B2178" s="2" t="s">
        <v>2177</v>
      </c>
      <c r="C2178" s="2" t="s">
        <v>6286</v>
      </c>
      <c r="D2178">
        <v>3000</v>
      </c>
      <c r="E2178">
        <v>3000</v>
      </c>
      <c r="F2178" t="s">
        <v>8219</v>
      </c>
      <c r="G2178" t="s">
        <v>8225</v>
      </c>
      <c r="H2178" t="s">
        <v>8247</v>
      </c>
      <c r="I2178">
        <v>1411858862</v>
      </c>
      <c r="J2178" s="7">
        <f t="shared" si="160"/>
        <v>41909.959050925929</v>
      </c>
      <c r="K2178">
        <v>1409266862</v>
      </c>
      <c r="L2178" s="7">
        <f t="shared" si="161"/>
        <v>41879.959050925929</v>
      </c>
      <c r="M2178" t="b">
        <v>0</v>
      </c>
      <c r="N2178">
        <v>26</v>
      </c>
      <c r="O2178" t="b">
        <v>1</v>
      </c>
      <c r="P2178" t="s">
        <v>8271</v>
      </c>
      <c r="Q2178">
        <f>ROUND(E2178/D2178*100,2)</f>
        <v>100</v>
      </c>
      <c r="R2178" s="12">
        <f>IFERROR(ROUND(IFERROR(E2178/N2178,""),2),"No pledges")</f>
        <v>115.38</v>
      </c>
      <c r="S2178" t="s">
        <v>8317</v>
      </c>
      <c r="T2178" t="s">
        <v>8318</v>
      </c>
    </row>
    <row r="2179" spans="1:20" ht="15" customHeight="1">
      <c r="A2179">
        <v>2177</v>
      </c>
      <c r="B2179" s="2" t="s">
        <v>2178</v>
      </c>
      <c r="C2179" s="2" t="s">
        <v>6287</v>
      </c>
      <c r="D2179">
        <v>1000</v>
      </c>
      <c r="E2179">
        <v>1202.17</v>
      </c>
      <c r="F2179" t="s">
        <v>8219</v>
      </c>
      <c r="G2179" t="s">
        <v>8224</v>
      </c>
      <c r="H2179" t="s">
        <v>8246</v>
      </c>
      <c r="I2179">
        <v>1391851831</v>
      </c>
      <c r="J2179" s="7">
        <f t="shared" si="160"/>
        <v>41678.396192129629</v>
      </c>
      <c r="K2179">
        <v>1389259831</v>
      </c>
      <c r="L2179" s="7">
        <f t="shared" si="161"/>
        <v>41648.396192129629</v>
      </c>
      <c r="M2179" t="b">
        <v>0</v>
      </c>
      <c r="N2179">
        <v>25</v>
      </c>
      <c r="O2179" t="b">
        <v>1</v>
      </c>
      <c r="P2179" t="s">
        <v>8269</v>
      </c>
      <c r="Q2179">
        <f>ROUND(E2179/D2179*100,2)</f>
        <v>120.22</v>
      </c>
      <c r="R2179" s="12">
        <f>IFERROR(ROUND(IFERROR(E2179/N2179,""),2),"No pledges")</f>
        <v>48.09</v>
      </c>
      <c r="S2179" t="s">
        <v>8310</v>
      </c>
      <c r="T2179" t="s">
        <v>8315</v>
      </c>
    </row>
    <row r="2180" spans="1:20" ht="15" customHeight="1">
      <c r="A2180">
        <v>2178</v>
      </c>
      <c r="B2180" s="2" t="s">
        <v>2179</v>
      </c>
      <c r="C2180" s="2" t="s">
        <v>6288</v>
      </c>
      <c r="D2180">
        <v>1000</v>
      </c>
      <c r="E2180">
        <v>1091</v>
      </c>
      <c r="F2180" t="s">
        <v>8219</v>
      </c>
      <c r="G2180" t="s">
        <v>8224</v>
      </c>
      <c r="H2180" t="s">
        <v>8246</v>
      </c>
      <c r="I2180">
        <v>1378592731</v>
      </c>
      <c r="J2180" s="7">
        <f t="shared" si="160"/>
        <v>41524.934386574074</v>
      </c>
      <c r="K2180">
        <v>1373408731</v>
      </c>
      <c r="L2180" s="7">
        <f t="shared" si="161"/>
        <v>41464.934386574074</v>
      </c>
      <c r="M2180" t="b">
        <v>0</v>
      </c>
      <c r="N2180">
        <v>25</v>
      </c>
      <c r="O2180" t="b">
        <v>1</v>
      </c>
      <c r="P2180" t="s">
        <v>8274</v>
      </c>
      <c r="Q2180">
        <f>ROUND(E2180/D2180*100,2)</f>
        <v>109.1</v>
      </c>
      <c r="R2180" s="12">
        <f>IFERROR(ROUND(IFERROR(E2180/N2180,""),2),"No pledges")</f>
        <v>43.64</v>
      </c>
      <c r="S2180" t="s">
        <v>8322</v>
      </c>
      <c r="T2180" t="s">
        <v>8323</v>
      </c>
    </row>
    <row r="2181" spans="1:20" ht="15" customHeight="1">
      <c r="A2181">
        <v>2179</v>
      </c>
      <c r="B2181" s="2" t="s">
        <v>2180</v>
      </c>
      <c r="C2181" s="2" t="s">
        <v>6289</v>
      </c>
      <c r="D2181">
        <v>1000</v>
      </c>
      <c r="E2181">
        <v>1180</v>
      </c>
      <c r="F2181" t="s">
        <v>8219</v>
      </c>
      <c r="G2181" t="s">
        <v>8224</v>
      </c>
      <c r="H2181" t="s">
        <v>8246</v>
      </c>
      <c r="I2181">
        <v>1357721335</v>
      </c>
      <c r="J2181" s="7">
        <f t="shared" si="160"/>
        <v>41283.367303240739</v>
      </c>
      <c r="K2181">
        <v>1354265335</v>
      </c>
      <c r="L2181" s="7">
        <f t="shared" si="161"/>
        <v>41243.367303240739</v>
      </c>
      <c r="M2181" t="b">
        <v>0</v>
      </c>
      <c r="N2181">
        <v>25</v>
      </c>
      <c r="O2181" t="b">
        <v>1</v>
      </c>
      <c r="P2181" t="s">
        <v>8276</v>
      </c>
      <c r="Q2181">
        <f>ROUND(E2181/D2181*100,2)</f>
        <v>118</v>
      </c>
      <c r="R2181" s="12">
        <f>IFERROR(ROUND(IFERROR(E2181/N2181,""),2),"No pledges")</f>
        <v>47.2</v>
      </c>
      <c r="S2181" t="s">
        <v>8325</v>
      </c>
      <c r="T2181" t="s">
        <v>8326</v>
      </c>
    </row>
    <row r="2182" spans="1:20" ht="15" customHeight="1">
      <c r="A2182">
        <v>2180</v>
      </c>
      <c r="B2182" s="2" t="s">
        <v>2181</v>
      </c>
      <c r="C2182" s="2" t="s">
        <v>6290</v>
      </c>
      <c r="D2182">
        <v>1000</v>
      </c>
      <c r="E2182">
        <v>1175</v>
      </c>
      <c r="F2182" t="s">
        <v>8219</v>
      </c>
      <c r="G2182" t="s">
        <v>8224</v>
      </c>
      <c r="H2182" t="s">
        <v>8246</v>
      </c>
      <c r="I2182">
        <v>1405188667</v>
      </c>
      <c r="J2182" s="7">
        <f t="shared" si="160"/>
        <v>41832.757719907408</v>
      </c>
      <c r="K2182">
        <v>1402596667</v>
      </c>
      <c r="L2182" s="7">
        <f t="shared" si="161"/>
        <v>41802.757719907408</v>
      </c>
      <c r="M2182" t="b">
        <v>0</v>
      </c>
      <c r="N2182">
        <v>25</v>
      </c>
      <c r="O2182" t="b">
        <v>1</v>
      </c>
      <c r="P2182" t="s">
        <v>8292</v>
      </c>
      <c r="Q2182">
        <f>ROUND(E2182/D2182*100,2)</f>
        <v>117.5</v>
      </c>
      <c r="R2182" s="12">
        <f>IFERROR(ROUND(IFERROR(E2182/N2182,""),2),"No pledges")</f>
        <v>47</v>
      </c>
      <c r="S2182" t="s">
        <v>8325</v>
      </c>
      <c r="T2182" t="s">
        <v>8346</v>
      </c>
    </row>
    <row r="2183" spans="1:20" ht="15" customHeight="1">
      <c r="A2183">
        <v>2181</v>
      </c>
      <c r="B2183" s="2" t="s">
        <v>2182</v>
      </c>
      <c r="C2183" s="2" t="s">
        <v>6291</v>
      </c>
      <c r="D2183">
        <v>1000</v>
      </c>
      <c r="E2183">
        <v>1001</v>
      </c>
      <c r="F2183" t="s">
        <v>8219</v>
      </c>
      <c r="G2183" t="s">
        <v>8224</v>
      </c>
      <c r="H2183" t="s">
        <v>8246</v>
      </c>
      <c r="I2183">
        <v>1340733600</v>
      </c>
      <c r="J2183" s="7">
        <f t="shared" si="160"/>
        <v>41086.75</v>
      </c>
      <c r="K2183">
        <v>1339098689</v>
      </c>
      <c r="L2183" s="7">
        <f t="shared" si="161"/>
        <v>41067.827418981484</v>
      </c>
      <c r="M2183" t="b">
        <v>0</v>
      </c>
      <c r="N2183">
        <v>25</v>
      </c>
      <c r="O2183" t="b">
        <v>1</v>
      </c>
      <c r="P2183" t="s">
        <v>8276</v>
      </c>
      <c r="Q2183">
        <f>ROUND(E2183/D2183*100,2)</f>
        <v>100.1</v>
      </c>
      <c r="R2183" s="12">
        <f>IFERROR(ROUND(IFERROR(E2183/N2183,""),2),"No pledges")</f>
        <v>40.04</v>
      </c>
      <c r="S2183" t="s">
        <v>8325</v>
      </c>
      <c r="T2183" t="s">
        <v>8326</v>
      </c>
    </row>
    <row r="2184" spans="1:20" ht="15" customHeight="1">
      <c r="A2184">
        <v>2182</v>
      </c>
      <c r="B2184" s="2" t="s">
        <v>2183</v>
      </c>
      <c r="C2184" s="2" t="s">
        <v>6292</v>
      </c>
      <c r="D2184">
        <v>1000</v>
      </c>
      <c r="E2184">
        <v>1001</v>
      </c>
      <c r="F2184" t="s">
        <v>8219</v>
      </c>
      <c r="G2184" t="s">
        <v>8224</v>
      </c>
      <c r="H2184" t="s">
        <v>8246</v>
      </c>
      <c r="I2184">
        <v>1312224383</v>
      </c>
      <c r="J2184" s="7">
        <f t="shared" si="160"/>
        <v>40756.782210648147</v>
      </c>
      <c r="K2184">
        <v>1308336383</v>
      </c>
      <c r="L2184" s="7">
        <f t="shared" si="161"/>
        <v>40711.782210648147</v>
      </c>
      <c r="M2184" t="b">
        <v>0</v>
      </c>
      <c r="N2184">
        <v>25</v>
      </c>
      <c r="O2184" t="b">
        <v>1</v>
      </c>
      <c r="P2184" t="s">
        <v>8279</v>
      </c>
      <c r="Q2184">
        <f>ROUND(E2184/D2184*100,2)</f>
        <v>100.1</v>
      </c>
      <c r="R2184" s="12">
        <f>IFERROR(ROUND(IFERROR(E2184/N2184,""),2),"No pledges")</f>
        <v>40.04</v>
      </c>
      <c r="S2184" t="s">
        <v>8325</v>
      </c>
      <c r="T2184" t="s">
        <v>8329</v>
      </c>
    </row>
    <row r="2185" spans="1:20" ht="15" customHeight="1">
      <c r="A2185">
        <v>2183</v>
      </c>
      <c r="B2185" s="2" t="s">
        <v>2184</v>
      </c>
      <c r="C2185" s="2" t="s">
        <v>6293</v>
      </c>
      <c r="D2185">
        <v>1000</v>
      </c>
      <c r="E2185">
        <v>1272</v>
      </c>
      <c r="F2185" t="s">
        <v>8219</v>
      </c>
      <c r="G2185" t="s">
        <v>8224</v>
      </c>
      <c r="H2185" t="s">
        <v>8246</v>
      </c>
      <c r="I2185">
        <v>1441933459</v>
      </c>
      <c r="J2185" s="7">
        <f t="shared" si="160"/>
        <v>42258.044664351852</v>
      </c>
      <c r="K2185">
        <v>1439341459</v>
      </c>
      <c r="L2185" s="7">
        <f t="shared" si="161"/>
        <v>42228.044664351852</v>
      </c>
      <c r="M2185" t="b">
        <v>0</v>
      </c>
      <c r="N2185">
        <v>25</v>
      </c>
      <c r="O2185" t="b">
        <v>1</v>
      </c>
      <c r="P2185" t="s">
        <v>8303</v>
      </c>
      <c r="Q2185">
        <f>ROUND(E2185/D2185*100,2)</f>
        <v>127.2</v>
      </c>
      <c r="R2185" s="12">
        <f>IFERROR(ROUND(IFERROR(E2185/N2185,""),2),"No pledges")</f>
        <v>50.88</v>
      </c>
      <c r="S2185" t="s">
        <v>8317</v>
      </c>
      <c r="T2185" t="s">
        <v>8357</v>
      </c>
    </row>
    <row r="2186" spans="1:20" ht="15" customHeight="1">
      <c r="A2186">
        <v>2184</v>
      </c>
      <c r="B2186" s="2" t="s">
        <v>2185</v>
      </c>
      <c r="C2186" s="2" t="s">
        <v>6294</v>
      </c>
      <c r="D2186">
        <v>1000</v>
      </c>
      <c r="E2186">
        <v>1082</v>
      </c>
      <c r="F2186" t="s">
        <v>8219</v>
      </c>
      <c r="G2186" t="s">
        <v>8225</v>
      </c>
      <c r="H2186" t="s">
        <v>8247</v>
      </c>
      <c r="I2186">
        <v>1423138800</v>
      </c>
      <c r="J2186" s="7">
        <f t="shared" si="160"/>
        <v>42040.513888888891</v>
      </c>
      <c r="K2186">
        <v>1421092725</v>
      </c>
      <c r="L2186" s="7">
        <f t="shared" si="161"/>
        <v>42016.832465277781</v>
      </c>
      <c r="M2186" t="b">
        <v>0</v>
      </c>
      <c r="N2186">
        <v>25</v>
      </c>
      <c r="O2186" t="b">
        <v>1</v>
      </c>
      <c r="P2186" t="s">
        <v>8271</v>
      </c>
      <c r="Q2186">
        <f>ROUND(E2186/D2186*100,2)</f>
        <v>108.2</v>
      </c>
      <c r="R2186" s="12">
        <f>IFERROR(ROUND(IFERROR(E2186/N2186,""),2),"No pledges")</f>
        <v>43.28</v>
      </c>
      <c r="S2186" t="s">
        <v>8317</v>
      </c>
      <c r="T2186" t="s">
        <v>8318</v>
      </c>
    </row>
    <row r="2187" spans="1:20" ht="15" customHeight="1">
      <c r="A2187">
        <v>2185</v>
      </c>
      <c r="B2187" s="2" t="s">
        <v>2186</v>
      </c>
      <c r="C2187" s="2" t="s">
        <v>6295</v>
      </c>
      <c r="D2187">
        <v>1250</v>
      </c>
      <c r="E2187">
        <v>1300</v>
      </c>
      <c r="F2187" t="s">
        <v>8219</v>
      </c>
      <c r="G2187" t="s">
        <v>8224</v>
      </c>
      <c r="H2187" t="s">
        <v>8246</v>
      </c>
      <c r="I2187">
        <v>1354845600</v>
      </c>
      <c r="J2187" s="7">
        <f t="shared" si="160"/>
        <v>41250.083333333336</v>
      </c>
      <c r="K2187">
        <v>1352766300</v>
      </c>
      <c r="L2187" s="7">
        <f t="shared" si="161"/>
        <v>41226.017361111109</v>
      </c>
      <c r="M2187" t="b">
        <v>1</v>
      </c>
      <c r="N2187">
        <v>25</v>
      </c>
      <c r="O2187" t="b">
        <v>1</v>
      </c>
      <c r="P2187" t="s">
        <v>8271</v>
      </c>
      <c r="Q2187">
        <f>ROUND(E2187/D2187*100,2)</f>
        <v>104</v>
      </c>
      <c r="R2187" s="12">
        <f>IFERROR(ROUND(IFERROR(E2187/N2187,""),2),"No pledges")</f>
        <v>52</v>
      </c>
      <c r="S2187" t="s">
        <v>8317</v>
      </c>
      <c r="T2187" t="s">
        <v>8318</v>
      </c>
    </row>
    <row r="2188" spans="1:20" ht="15" customHeight="1">
      <c r="A2188">
        <v>2186</v>
      </c>
      <c r="B2188" s="2" t="s">
        <v>2187</v>
      </c>
      <c r="C2188" s="2" t="s">
        <v>6296</v>
      </c>
      <c r="D2188">
        <v>1500</v>
      </c>
      <c r="E2188">
        <v>1553</v>
      </c>
      <c r="F2188" t="s">
        <v>8219</v>
      </c>
      <c r="G2188" t="s">
        <v>8224</v>
      </c>
      <c r="H2188" t="s">
        <v>8246</v>
      </c>
      <c r="I2188">
        <v>1315457658</v>
      </c>
      <c r="J2188" s="7">
        <f t="shared" si="160"/>
        <v>40794.204375000001</v>
      </c>
      <c r="K2188">
        <v>1312865658</v>
      </c>
      <c r="L2188" s="7">
        <f t="shared" si="161"/>
        <v>40764.204375000001</v>
      </c>
      <c r="M2188" t="b">
        <v>0</v>
      </c>
      <c r="N2188">
        <v>25</v>
      </c>
      <c r="O2188" t="b">
        <v>1</v>
      </c>
      <c r="P2188" t="s">
        <v>8279</v>
      </c>
      <c r="Q2188">
        <f>ROUND(E2188/D2188*100,2)</f>
        <v>103.53</v>
      </c>
      <c r="R2188" s="12">
        <f>IFERROR(ROUND(IFERROR(E2188/N2188,""),2),"No pledges")</f>
        <v>62.12</v>
      </c>
      <c r="S2188" t="s">
        <v>8325</v>
      </c>
      <c r="T2188" t="s">
        <v>8329</v>
      </c>
    </row>
    <row r="2189" spans="1:20" ht="15" customHeight="1">
      <c r="A2189">
        <v>2187</v>
      </c>
      <c r="B2189" s="2" t="s">
        <v>2188</v>
      </c>
      <c r="C2189" s="2" t="s">
        <v>6297</v>
      </c>
      <c r="D2189">
        <v>1500</v>
      </c>
      <c r="E2189">
        <v>1611</v>
      </c>
      <c r="F2189" t="s">
        <v>8219</v>
      </c>
      <c r="G2189" t="s">
        <v>8224</v>
      </c>
      <c r="H2189" t="s">
        <v>8246</v>
      </c>
      <c r="I2189">
        <v>1386372120</v>
      </c>
      <c r="J2189" s="7">
        <f t="shared" si="160"/>
        <v>41614.973611111112</v>
      </c>
      <c r="K2189">
        <v>1382659060</v>
      </c>
      <c r="L2189" s="7">
        <f t="shared" si="161"/>
        <v>41571.998379629629</v>
      </c>
      <c r="M2189" t="b">
        <v>0</v>
      </c>
      <c r="N2189">
        <v>25</v>
      </c>
      <c r="O2189" t="b">
        <v>1</v>
      </c>
      <c r="P2189" t="s">
        <v>8276</v>
      </c>
      <c r="Q2189">
        <f>ROUND(E2189/D2189*100,2)</f>
        <v>107.4</v>
      </c>
      <c r="R2189" s="12">
        <f>IFERROR(ROUND(IFERROR(E2189/N2189,""),2),"No pledges")</f>
        <v>64.44</v>
      </c>
      <c r="S2189" t="s">
        <v>8325</v>
      </c>
      <c r="T2189" t="s">
        <v>8326</v>
      </c>
    </row>
    <row r="2190" spans="1:20" ht="15" customHeight="1">
      <c r="A2190">
        <v>2188</v>
      </c>
      <c r="B2190" s="2" t="s">
        <v>2189</v>
      </c>
      <c r="C2190" s="2" t="s">
        <v>6298</v>
      </c>
      <c r="D2190">
        <v>1500</v>
      </c>
      <c r="E2190">
        <v>1527.5</v>
      </c>
      <c r="F2190" t="s">
        <v>8219</v>
      </c>
      <c r="G2190" t="s">
        <v>8224</v>
      </c>
      <c r="H2190" t="s">
        <v>8246</v>
      </c>
      <c r="I2190">
        <v>1400796420</v>
      </c>
      <c r="J2190" s="7">
        <f t="shared" si="160"/>
        <v>41781.921527777777</v>
      </c>
      <c r="K2190">
        <v>1398342170</v>
      </c>
      <c r="L2190" s="7">
        <f t="shared" si="161"/>
        <v>41753.515856481477</v>
      </c>
      <c r="M2190" t="b">
        <v>0</v>
      </c>
      <c r="N2190">
        <v>25</v>
      </c>
      <c r="O2190" t="b">
        <v>1</v>
      </c>
      <c r="P2190" t="s">
        <v>8271</v>
      </c>
      <c r="Q2190">
        <f>ROUND(E2190/D2190*100,2)</f>
        <v>101.83</v>
      </c>
      <c r="R2190" s="12">
        <f>IFERROR(ROUND(IFERROR(E2190/N2190,""),2),"No pledges")</f>
        <v>61.1</v>
      </c>
      <c r="S2190" t="s">
        <v>8317</v>
      </c>
      <c r="T2190" t="s">
        <v>8318</v>
      </c>
    </row>
    <row r="2191" spans="1:20" ht="15" customHeight="1">
      <c r="A2191">
        <v>2189</v>
      </c>
      <c r="B2191" s="2" t="s">
        <v>2190</v>
      </c>
      <c r="C2191" s="2" t="s">
        <v>6299</v>
      </c>
      <c r="D2191">
        <v>1500</v>
      </c>
      <c r="E2191">
        <v>1831</v>
      </c>
      <c r="F2191" t="s">
        <v>8219</v>
      </c>
      <c r="G2191" t="s">
        <v>8225</v>
      </c>
      <c r="H2191" t="s">
        <v>8247</v>
      </c>
      <c r="I2191">
        <v>1414701413</v>
      </c>
      <c r="J2191" s="7">
        <f t="shared" si="160"/>
        <v>41942.858946759261</v>
      </c>
      <c r="K2191">
        <v>1412109413</v>
      </c>
      <c r="L2191" s="7">
        <f t="shared" si="161"/>
        <v>41912.858946759261</v>
      </c>
      <c r="M2191" t="b">
        <v>0</v>
      </c>
      <c r="N2191">
        <v>25</v>
      </c>
      <c r="O2191" t="b">
        <v>1</v>
      </c>
      <c r="P2191" t="s">
        <v>8271</v>
      </c>
      <c r="Q2191">
        <f>ROUND(E2191/D2191*100,2)</f>
        <v>122.07</v>
      </c>
      <c r="R2191" s="12">
        <f>IFERROR(ROUND(IFERROR(E2191/N2191,""),2),"No pledges")</f>
        <v>73.239999999999995</v>
      </c>
      <c r="S2191" t="s">
        <v>8317</v>
      </c>
      <c r="T2191" t="s">
        <v>8318</v>
      </c>
    </row>
    <row r="2192" spans="1:20" ht="15" customHeight="1">
      <c r="A2192">
        <v>2190</v>
      </c>
      <c r="B2192" s="2" t="s">
        <v>2191</v>
      </c>
      <c r="C2192" s="2" t="s">
        <v>6300</v>
      </c>
      <c r="D2192">
        <v>2000</v>
      </c>
      <c r="E2192">
        <v>2004</v>
      </c>
      <c r="F2192" t="s">
        <v>8219</v>
      </c>
      <c r="G2192" t="s">
        <v>8224</v>
      </c>
      <c r="H2192" t="s">
        <v>8246</v>
      </c>
      <c r="I2192">
        <v>1442167912</v>
      </c>
      <c r="J2192" s="7">
        <f t="shared" si="160"/>
        <v>42260.758240740746</v>
      </c>
      <c r="K2192">
        <v>1436983912</v>
      </c>
      <c r="L2192" s="7">
        <f t="shared" si="161"/>
        <v>42200.758240740746</v>
      </c>
      <c r="M2192" t="b">
        <v>0</v>
      </c>
      <c r="N2192">
        <v>25</v>
      </c>
      <c r="O2192" t="b">
        <v>1</v>
      </c>
      <c r="P2192" t="s">
        <v>8265</v>
      </c>
      <c r="Q2192">
        <f>ROUND(E2192/D2192*100,2)</f>
        <v>100.2</v>
      </c>
      <c r="R2192" s="12">
        <f>IFERROR(ROUND(IFERROR(E2192/N2192,""),2),"No pledges")</f>
        <v>80.16</v>
      </c>
      <c r="S2192" t="s">
        <v>8310</v>
      </c>
      <c r="T2192" t="s">
        <v>8311</v>
      </c>
    </row>
    <row r="2193" spans="1:20" ht="15" customHeight="1">
      <c r="A2193">
        <v>2191</v>
      </c>
      <c r="B2193" s="2" t="s">
        <v>2192</v>
      </c>
      <c r="C2193" s="2" t="s">
        <v>6301</v>
      </c>
      <c r="D2193">
        <v>2000</v>
      </c>
      <c r="E2193">
        <v>2636</v>
      </c>
      <c r="F2193" t="s">
        <v>8219</v>
      </c>
      <c r="G2193" t="s">
        <v>8224</v>
      </c>
      <c r="H2193" t="s">
        <v>8246</v>
      </c>
      <c r="I2193">
        <v>1433880605</v>
      </c>
      <c r="J2193" s="7">
        <f t="shared" si="160"/>
        <v>42164.840335648143</v>
      </c>
      <c r="K2193">
        <v>1428696605</v>
      </c>
      <c r="L2193" s="7">
        <f t="shared" si="161"/>
        <v>42104.840335648143</v>
      </c>
      <c r="M2193" t="b">
        <v>0</v>
      </c>
      <c r="N2193">
        <v>25</v>
      </c>
      <c r="O2193" t="b">
        <v>1</v>
      </c>
      <c r="P2193" t="s">
        <v>8285</v>
      </c>
      <c r="Q2193">
        <f>ROUND(E2193/D2193*100,2)</f>
        <v>131.80000000000001</v>
      </c>
      <c r="R2193" s="12">
        <f>IFERROR(ROUND(IFERROR(E2193/N2193,""),2),"No pledges")</f>
        <v>105.44</v>
      </c>
      <c r="S2193" t="s">
        <v>8338</v>
      </c>
      <c r="T2193" t="s">
        <v>8339</v>
      </c>
    </row>
    <row r="2194" spans="1:20" ht="15" customHeight="1">
      <c r="A2194">
        <v>2192</v>
      </c>
      <c r="B2194" s="2" t="s">
        <v>2193</v>
      </c>
      <c r="C2194" s="2" t="s">
        <v>6302</v>
      </c>
      <c r="D2194">
        <v>2500</v>
      </c>
      <c r="E2194">
        <v>2615</v>
      </c>
      <c r="F2194" t="s">
        <v>8219</v>
      </c>
      <c r="G2194" t="s">
        <v>8224</v>
      </c>
      <c r="H2194" t="s">
        <v>8246</v>
      </c>
      <c r="I2194">
        <v>1275529260</v>
      </c>
      <c r="J2194" s="7">
        <f t="shared" si="160"/>
        <v>40332.070138888892</v>
      </c>
      <c r="K2194">
        <v>1274705803</v>
      </c>
      <c r="L2194" s="7">
        <f t="shared" si="161"/>
        <v>40322.53938657407</v>
      </c>
      <c r="M2194" t="b">
        <v>0</v>
      </c>
      <c r="N2194">
        <v>25</v>
      </c>
      <c r="O2194" t="b">
        <v>1</v>
      </c>
      <c r="P2194" t="s">
        <v>8266</v>
      </c>
      <c r="Q2194">
        <f>ROUND(E2194/D2194*100,2)</f>
        <v>104.6</v>
      </c>
      <c r="R2194" s="12">
        <f>IFERROR(ROUND(IFERROR(E2194/N2194,""),2),"No pledges")</f>
        <v>104.6</v>
      </c>
      <c r="S2194" t="s">
        <v>8310</v>
      </c>
      <c r="T2194" t="s">
        <v>8312</v>
      </c>
    </row>
    <row r="2195" spans="1:20" ht="15" customHeight="1">
      <c r="A2195">
        <v>2193</v>
      </c>
      <c r="B2195" s="2" t="s">
        <v>2194</v>
      </c>
      <c r="C2195" s="2" t="s">
        <v>6303</v>
      </c>
      <c r="D2195">
        <v>2500</v>
      </c>
      <c r="E2195">
        <v>2500</v>
      </c>
      <c r="F2195" t="s">
        <v>8219</v>
      </c>
      <c r="G2195" t="s">
        <v>8229</v>
      </c>
      <c r="H2195" t="s">
        <v>8251</v>
      </c>
      <c r="I2195">
        <v>1428606055</v>
      </c>
      <c r="J2195" s="7">
        <f t="shared" si="160"/>
        <v>42103.792303240742</v>
      </c>
      <c r="K2195">
        <v>1427223655</v>
      </c>
      <c r="L2195" s="7">
        <f t="shared" si="161"/>
        <v>42087.792303240742</v>
      </c>
      <c r="M2195" t="b">
        <v>0</v>
      </c>
      <c r="N2195">
        <v>25</v>
      </c>
      <c r="O2195" t="b">
        <v>1</v>
      </c>
      <c r="P2195" t="s">
        <v>8305</v>
      </c>
      <c r="Q2195">
        <f>ROUND(E2195/D2195*100,2)</f>
        <v>100</v>
      </c>
      <c r="R2195" s="12">
        <f>IFERROR(ROUND(IFERROR(E2195/N2195,""),2),"No pledges")</f>
        <v>100</v>
      </c>
      <c r="S2195" t="s">
        <v>8317</v>
      </c>
      <c r="T2195" t="s">
        <v>8359</v>
      </c>
    </row>
    <row r="2196" spans="1:20" ht="15" customHeight="1">
      <c r="A2196">
        <v>2194</v>
      </c>
      <c r="B2196" s="2" t="s">
        <v>2195</v>
      </c>
      <c r="C2196" s="2" t="s">
        <v>6304</v>
      </c>
      <c r="D2196">
        <v>1000</v>
      </c>
      <c r="E2196">
        <v>1016</v>
      </c>
      <c r="F2196" t="s">
        <v>8219</v>
      </c>
      <c r="G2196" t="s">
        <v>8224</v>
      </c>
      <c r="H2196" t="s">
        <v>8246</v>
      </c>
      <c r="I2196">
        <v>1333771200</v>
      </c>
      <c r="J2196" s="7">
        <f t="shared" si="160"/>
        <v>41006.166666666664</v>
      </c>
      <c r="K2196">
        <v>1328649026</v>
      </c>
      <c r="L2196" s="7">
        <f t="shared" si="161"/>
        <v>40946.882245370369</v>
      </c>
      <c r="M2196" t="b">
        <v>0</v>
      </c>
      <c r="N2196">
        <v>24</v>
      </c>
      <c r="O2196" t="b">
        <v>1</v>
      </c>
      <c r="P2196" t="s">
        <v>8280</v>
      </c>
      <c r="Q2196">
        <f>ROUND(E2196/D2196*100,2)</f>
        <v>101.6</v>
      </c>
      <c r="R2196" s="12">
        <f>IFERROR(ROUND(IFERROR(E2196/N2196,""),2),"No pledges")</f>
        <v>42.33</v>
      </c>
      <c r="S2196" t="s">
        <v>8325</v>
      </c>
      <c r="T2196" t="s">
        <v>8330</v>
      </c>
    </row>
    <row r="2197" spans="1:20" ht="15" customHeight="1">
      <c r="A2197">
        <v>2195</v>
      </c>
      <c r="B2197" s="2" t="s">
        <v>2196</v>
      </c>
      <c r="C2197" s="2" t="s">
        <v>6305</v>
      </c>
      <c r="D2197">
        <v>1000</v>
      </c>
      <c r="E2197">
        <v>1000</v>
      </c>
      <c r="F2197" t="s">
        <v>8219</v>
      </c>
      <c r="G2197" t="s">
        <v>8224</v>
      </c>
      <c r="H2197" t="s">
        <v>8246</v>
      </c>
      <c r="I2197">
        <v>1457135846</v>
      </c>
      <c r="J2197" s="7">
        <f t="shared" si="160"/>
        <v>42433.998217592598</v>
      </c>
      <c r="K2197">
        <v>1454543846</v>
      </c>
      <c r="L2197" s="7">
        <f t="shared" si="161"/>
        <v>42403.998217592598</v>
      </c>
      <c r="M2197" t="b">
        <v>0</v>
      </c>
      <c r="N2197">
        <v>24</v>
      </c>
      <c r="O2197" t="b">
        <v>1</v>
      </c>
      <c r="P2197" t="s">
        <v>8305</v>
      </c>
      <c r="Q2197">
        <f>ROUND(E2197/D2197*100,2)</f>
        <v>100</v>
      </c>
      <c r="R2197" s="12">
        <f>IFERROR(ROUND(IFERROR(E2197/N2197,""),2),"No pledges")</f>
        <v>41.67</v>
      </c>
      <c r="S2197" t="s">
        <v>8317</v>
      </c>
      <c r="T2197" t="s">
        <v>8359</v>
      </c>
    </row>
    <row r="2198" spans="1:20" ht="15" customHeight="1">
      <c r="A2198">
        <v>2196</v>
      </c>
      <c r="B2198" s="2" t="s">
        <v>2197</v>
      </c>
      <c r="C2198" s="2" t="s">
        <v>6306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1405553241</v>
      </c>
      <c r="J2198" s="7">
        <f t="shared" si="160"/>
        <v>41836.977326388893</v>
      </c>
      <c r="K2198">
        <v>1404948441</v>
      </c>
      <c r="L2198" s="7">
        <f t="shared" si="161"/>
        <v>41829.977326388893</v>
      </c>
      <c r="M2198" t="b">
        <v>1</v>
      </c>
      <c r="N2198">
        <v>24</v>
      </c>
      <c r="O2198" t="b">
        <v>1</v>
      </c>
      <c r="P2198" t="s">
        <v>8271</v>
      </c>
      <c r="Q2198">
        <f>ROUND(E2198/D2198*100,2)</f>
        <v>100</v>
      </c>
      <c r="R2198" s="12">
        <f>IFERROR(ROUND(IFERROR(E2198/N2198,""),2),"No pledges")</f>
        <v>41.67</v>
      </c>
      <c r="S2198" t="s">
        <v>8317</v>
      </c>
      <c r="T2198" t="s">
        <v>8318</v>
      </c>
    </row>
    <row r="2199" spans="1:20" ht="15" customHeight="1">
      <c r="A2199">
        <v>2197</v>
      </c>
      <c r="B2199" s="2" t="s">
        <v>2198</v>
      </c>
      <c r="C2199" s="2" t="s">
        <v>6307</v>
      </c>
      <c r="D2199">
        <v>1000</v>
      </c>
      <c r="E2199">
        <v>1035</v>
      </c>
      <c r="F2199" t="s">
        <v>8219</v>
      </c>
      <c r="G2199" t="s">
        <v>8226</v>
      </c>
      <c r="H2199" t="s">
        <v>8248</v>
      </c>
      <c r="I2199">
        <v>1438333080</v>
      </c>
      <c r="J2199" s="7">
        <f t="shared" si="160"/>
        <v>42216.373611111107</v>
      </c>
      <c r="K2199">
        <v>1436408308</v>
      </c>
      <c r="L2199" s="7">
        <f t="shared" si="161"/>
        <v>42194.096157407403</v>
      </c>
      <c r="M2199" t="b">
        <v>0</v>
      </c>
      <c r="N2199">
        <v>24</v>
      </c>
      <c r="O2199" t="b">
        <v>1</v>
      </c>
      <c r="P2199" t="s">
        <v>8271</v>
      </c>
      <c r="Q2199">
        <f>ROUND(E2199/D2199*100,2)</f>
        <v>103.5</v>
      </c>
      <c r="R2199" s="12">
        <f>IFERROR(ROUND(IFERROR(E2199/N2199,""),2),"No pledges")</f>
        <v>43.13</v>
      </c>
      <c r="S2199" t="s">
        <v>8317</v>
      </c>
      <c r="T2199" t="s">
        <v>8318</v>
      </c>
    </row>
    <row r="2200" spans="1:20" ht="15" customHeight="1">
      <c r="A2200">
        <v>2198</v>
      </c>
      <c r="B2200" s="2" t="s">
        <v>2199</v>
      </c>
      <c r="C2200" s="2" t="s">
        <v>6308</v>
      </c>
      <c r="D2200">
        <v>1000</v>
      </c>
      <c r="E2200">
        <v>1000</v>
      </c>
      <c r="F2200" t="s">
        <v>8219</v>
      </c>
      <c r="G2200" t="s">
        <v>8225</v>
      </c>
      <c r="H2200" t="s">
        <v>8247</v>
      </c>
      <c r="I2200">
        <v>1429955619</v>
      </c>
      <c r="J2200" s="7">
        <f t="shared" si="160"/>
        <v>42119.412256944444</v>
      </c>
      <c r="K2200">
        <v>1424775219</v>
      </c>
      <c r="L2200" s="7">
        <f t="shared" si="161"/>
        <v>42059.453923611116</v>
      </c>
      <c r="M2200" t="b">
        <v>0</v>
      </c>
      <c r="N2200">
        <v>24</v>
      </c>
      <c r="O2200" t="b">
        <v>1</v>
      </c>
      <c r="P2200" t="s">
        <v>8271</v>
      </c>
      <c r="Q2200">
        <f>ROUND(E2200/D2200*100,2)</f>
        <v>100</v>
      </c>
      <c r="R2200" s="12">
        <f>IFERROR(ROUND(IFERROR(E2200/N2200,""),2),"No pledges")</f>
        <v>41.67</v>
      </c>
      <c r="S2200" t="s">
        <v>8317</v>
      </c>
      <c r="T2200" t="s">
        <v>8318</v>
      </c>
    </row>
    <row r="2201" spans="1:20" ht="15" customHeight="1">
      <c r="A2201">
        <v>2199</v>
      </c>
      <c r="B2201" s="2" t="s">
        <v>2200</v>
      </c>
      <c r="C2201" s="2" t="s">
        <v>6309</v>
      </c>
      <c r="D2201">
        <v>1200</v>
      </c>
      <c r="E2201">
        <v>2080</v>
      </c>
      <c r="F2201" t="s">
        <v>8219</v>
      </c>
      <c r="G2201" t="s">
        <v>8224</v>
      </c>
      <c r="H2201" t="s">
        <v>8246</v>
      </c>
      <c r="I2201">
        <v>1373243181</v>
      </c>
      <c r="J2201" s="7">
        <f t="shared" si="160"/>
        <v>41463.01829861111</v>
      </c>
      <c r="K2201">
        <v>1370651181</v>
      </c>
      <c r="L2201" s="7">
        <f t="shared" si="161"/>
        <v>41433.01829861111</v>
      </c>
      <c r="M2201" t="b">
        <v>0</v>
      </c>
      <c r="N2201">
        <v>24</v>
      </c>
      <c r="O2201" t="b">
        <v>1</v>
      </c>
      <c r="P2201" t="s">
        <v>8266</v>
      </c>
      <c r="Q2201">
        <f>ROUND(E2201/D2201*100,2)</f>
        <v>173.33</v>
      </c>
      <c r="R2201" s="12">
        <f>IFERROR(ROUND(IFERROR(E2201/N2201,""),2),"No pledges")</f>
        <v>86.67</v>
      </c>
      <c r="S2201" t="s">
        <v>8310</v>
      </c>
      <c r="T2201" t="s">
        <v>8312</v>
      </c>
    </row>
    <row r="2202" spans="1:20" ht="15" customHeight="1">
      <c r="A2202">
        <v>2200</v>
      </c>
      <c r="B2202" s="2" t="s">
        <v>2201</v>
      </c>
      <c r="C2202" s="2" t="s">
        <v>6310</v>
      </c>
      <c r="D2202">
        <v>1200</v>
      </c>
      <c r="E2202">
        <v>1200</v>
      </c>
      <c r="F2202" t="s">
        <v>8219</v>
      </c>
      <c r="G2202" t="s">
        <v>8227</v>
      </c>
      <c r="H2202" t="s">
        <v>8249</v>
      </c>
      <c r="I2202">
        <v>1448463431</v>
      </c>
      <c r="J2202" s="7">
        <f t="shared" si="160"/>
        <v>42333.623043981483</v>
      </c>
      <c r="K2202">
        <v>1444831031</v>
      </c>
      <c r="L2202" s="7">
        <f t="shared" si="161"/>
        <v>42291.581377314811</v>
      </c>
      <c r="M2202" t="b">
        <v>0</v>
      </c>
      <c r="N2202">
        <v>24</v>
      </c>
      <c r="O2202" t="b">
        <v>1</v>
      </c>
      <c r="P2202" t="s">
        <v>8277</v>
      </c>
      <c r="Q2202">
        <f>ROUND(E2202/D2202*100,2)</f>
        <v>100</v>
      </c>
      <c r="R2202" s="12">
        <f>IFERROR(ROUND(IFERROR(E2202/N2202,""),2),"No pledges")</f>
        <v>50</v>
      </c>
      <c r="S2202" t="s">
        <v>8325</v>
      </c>
      <c r="T2202" t="s">
        <v>8327</v>
      </c>
    </row>
    <row r="2203" spans="1:20" ht="15" customHeight="1">
      <c r="A2203">
        <v>2201</v>
      </c>
      <c r="B2203" s="2" t="s">
        <v>2202</v>
      </c>
      <c r="C2203" s="2" t="s">
        <v>6311</v>
      </c>
      <c r="D2203">
        <v>1200</v>
      </c>
      <c r="E2203">
        <v>1547</v>
      </c>
      <c r="F2203" t="s">
        <v>8219</v>
      </c>
      <c r="G2203" t="s">
        <v>8224</v>
      </c>
      <c r="H2203" t="s">
        <v>8246</v>
      </c>
      <c r="I2203">
        <v>1458057600</v>
      </c>
      <c r="J2203" s="7">
        <f t="shared" si="160"/>
        <v>42444.666666666672</v>
      </c>
      <c r="K2203">
        <v>1455938520</v>
      </c>
      <c r="L2203" s="7">
        <f t="shared" si="161"/>
        <v>42420.140277777777</v>
      </c>
      <c r="M2203" t="b">
        <v>0</v>
      </c>
      <c r="N2203">
        <v>24</v>
      </c>
      <c r="O2203" t="b">
        <v>1</v>
      </c>
      <c r="P2203" t="s">
        <v>8305</v>
      </c>
      <c r="Q2203">
        <f>ROUND(E2203/D2203*100,2)</f>
        <v>128.91999999999999</v>
      </c>
      <c r="R2203" s="12">
        <f>IFERROR(ROUND(IFERROR(E2203/N2203,""),2),"No pledges")</f>
        <v>64.459999999999994</v>
      </c>
      <c r="S2203" t="s">
        <v>8317</v>
      </c>
      <c r="T2203" t="s">
        <v>8359</v>
      </c>
    </row>
    <row r="2204" spans="1:20" ht="15" customHeight="1">
      <c r="A2204">
        <v>2202</v>
      </c>
      <c r="B2204" s="2" t="s">
        <v>2203</v>
      </c>
      <c r="C2204" s="2" t="s">
        <v>6312</v>
      </c>
      <c r="D2204">
        <v>2000</v>
      </c>
      <c r="E2204">
        <v>2152</v>
      </c>
      <c r="F2204" t="s">
        <v>8219</v>
      </c>
      <c r="G2204" t="s">
        <v>8224</v>
      </c>
      <c r="H2204" t="s">
        <v>8246</v>
      </c>
      <c r="I2204">
        <v>1439357559</v>
      </c>
      <c r="J2204" s="7">
        <f t="shared" si="160"/>
        <v>42228.231006944443</v>
      </c>
      <c r="K2204">
        <v>1435469559</v>
      </c>
      <c r="L2204" s="7">
        <f t="shared" si="161"/>
        <v>42183.231006944443</v>
      </c>
      <c r="M2204" t="b">
        <v>0</v>
      </c>
      <c r="N2204">
        <v>24</v>
      </c>
      <c r="O2204" t="b">
        <v>1</v>
      </c>
      <c r="P2204" t="s">
        <v>8271</v>
      </c>
      <c r="Q2204">
        <f>ROUND(E2204/D2204*100,2)</f>
        <v>107.6</v>
      </c>
      <c r="R2204" s="12">
        <f>IFERROR(ROUND(IFERROR(E2204/N2204,""),2),"No pledges")</f>
        <v>89.67</v>
      </c>
      <c r="S2204" t="s">
        <v>8317</v>
      </c>
      <c r="T2204" t="s">
        <v>8318</v>
      </c>
    </row>
    <row r="2205" spans="1:20" ht="15" customHeight="1">
      <c r="A2205">
        <v>2203</v>
      </c>
      <c r="B2205" s="2" t="s">
        <v>2204</v>
      </c>
      <c r="C2205" s="2" t="s">
        <v>6313</v>
      </c>
      <c r="D2205">
        <v>2500</v>
      </c>
      <c r="E2205">
        <v>2500</v>
      </c>
      <c r="F2205" t="s">
        <v>8219</v>
      </c>
      <c r="G2205" t="s">
        <v>8224</v>
      </c>
      <c r="H2205" t="s">
        <v>8246</v>
      </c>
      <c r="I2205">
        <v>1425758257</v>
      </c>
      <c r="J2205" s="7">
        <f t="shared" si="160"/>
        <v>42070.831678240742</v>
      </c>
      <c r="K2205">
        <v>1423166257</v>
      </c>
      <c r="L2205" s="7">
        <f t="shared" si="161"/>
        <v>42040.831678240742</v>
      </c>
      <c r="M2205" t="b">
        <v>0</v>
      </c>
      <c r="N2205">
        <v>24</v>
      </c>
      <c r="O2205" t="b">
        <v>1</v>
      </c>
      <c r="P2205" t="s">
        <v>8271</v>
      </c>
      <c r="Q2205">
        <f>ROUND(E2205/D2205*100,2)</f>
        <v>100</v>
      </c>
      <c r="R2205" s="12">
        <f>IFERROR(ROUND(IFERROR(E2205/N2205,""),2),"No pledges")</f>
        <v>104.17</v>
      </c>
      <c r="S2205" t="s">
        <v>8317</v>
      </c>
      <c r="T2205" t="s">
        <v>8318</v>
      </c>
    </row>
    <row r="2206" spans="1:20" ht="15" customHeight="1">
      <c r="A2206">
        <v>2204</v>
      </c>
      <c r="B2206" s="2" t="s">
        <v>2205</v>
      </c>
      <c r="C2206" s="2" t="s">
        <v>6314</v>
      </c>
      <c r="D2206">
        <v>3000</v>
      </c>
      <c r="E2206">
        <v>4050</v>
      </c>
      <c r="F2206" t="s">
        <v>8219</v>
      </c>
      <c r="G2206" t="s">
        <v>8224</v>
      </c>
      <c r="H2206" t="s">
        <v>8246</v>
      </c>
      <c r="I2206">
        <v>1464807420</v>
      </c>
      <c r="J2206" s="7">
        <f t="shared" si="160"/>
        <v>42522.789583333331</v>
      </c>
      <c r="K2206">
        <v>1461427938</v>
      </c>
      <c r="L2206" s="7">
        <f t="shared" si="161"/>
        <v>42483.675208333334</v>
      </c>
      <c r="M2206" t="b">
        <v>0</v>
      </c>
      <c r="N2206">
        <v>24</v>
      </c>
      <c r="O2206" t="b">
        <v>1</v>
      </c>
      <c r="P2206" t="s">
        <v>8271</v>
      </c>
      <c r="Q2206">
        <f>ROUND(E2206/D2206*100,2)</f>
        <v>135</v>
      </c>
      <c r="R2206" s="12">
        <f>IFERROR(ROUND(IFERROR(E2206/N2206,""),2),"No pledges")</f>
        <v>168.75</v>
      </c>
      <c r="S2206" t="s">
        <v>8317</v>
      </c>
      <c r="T2206" t="s">
        <v>8318</v>
      </c>
    </row>
    <row r="2207" spans="1:20" ht="15" customHeight="1">
      <c r="A2207">
        <v>2205</v>
      </c>
      <c r="B2207" s="2" t="s">
        <v>2206</v>
      </c>
      <c r="C2207" s="2" t="s">
        <v>6315</v>
      </c>
      <c r="D2207">
        <v>3000</v>
      </c>
      <c r="E2207">
        <v>3221</v>
      </c>
      <c r="F2207" t="s">
        <v>8219</v>
      </c>
      <c r="G2207" t="s">
        <v>8224</v>
      </c>
      <c r="H2207" t="s">
        <v>8246</v>
      </c>
      <c r="I2207">
        <v>1312095540</v>
      </c>
      <c r="J2207" s="7">
        <f t="shared" si="160"/>
        <v>40755.290972222225</v>
      </c>
      <c r="K2207">
        <v>1306608888</v>
      </c>
      <c r="L2207" s="7">
        <f t="shared" si="161"/>
        <v>40691.788055555553</v>
      </c>
      <c r="M2207" t="b">
        <v>0</v>
      </c>
      <c r="N2207">
        <v>24</v>
      </c>
      <c r="O2207" t="b">
        <v>1</v>
      </c>
      <c r="P2207" t="s">
        <v>8276</v>
      </c>
      <c r="Q2207">
        <f>ROUND(E2207/D2207*100,2)</f>
        <v>107.37</v>
      </c>
      <c r="R2207" s="12">
        <f>IFERROR(ROUND(IFERROR(E2207/N2207,""),2),"No pledges")</f>
        <v>134.21</v>
      </c>
      <c r="S2207" t="s">
        <v>8325</v>
      </c>
      <c r="T2207" t="s">
        <v>8326</v>
      </c>
    </row>
    <row r="2208" spans="1:20" ht="15" customHeight="1">
      <c r="A2208">
        <v>2206</v>
      </c>
      <c r="B2208" s="2" t="s">
        <v>2207</v>
      </c>
      <c r="C2208" s="2" t="s">
        <v>6316</v>
      </c>
      <c r="D2208">
        <v>3000</v>
      </c>
      <c r="E2208">
        <v>3035</v>
      </c>
      <c r="F2208" t="s">
        <v>8219</v>
      </c>
      <c r="G2208" t="s">
        <v>8224</v>
      </c>
      <c r="H2208" t="s">
        <v>8246</v>
      </c>
      <c r="I2208">
        <v>1426132800</v>
      </c>
      <c r="J2208" s="7">
        <f t="shared" si="160"/>
        <v>42075.166666666672</v>
      </c>
      <c r="K2208">
        <v>1424477934</v>
      </c>
      <c r="L2208" s="7">
        <f t="shared" si="161"/>
        <v>42056.013124999998</v>
      </c>
      <c r="M2208" t="b">
        <v>0</v>
      </c>
      <c r="N2208">
        <v>24</v>
      </c>
      <c r="O2208" t="b">
        <v>1</v>
      </c>
      <c r="P2208" t="s">
        <v>8271</v>
      </c>
      <c r="Q2208">
        <f>ROUND(E2208/D2208*100,2)</f>
        <v>101.17</v>
      </c>
      <c r="R2208" s="12">
        <f>IFERROR(ROUND(IFERROR(E2208/N2208,""),2),"No pledges")</f>
        <v>126.46</v>
      </c>
      <c r="S2208" t="s">
        <v>8317</v>
      </c>
      <c r="T2208" t="s">
        <v>8318</v>
      </c>
    </row>
    <row r="2209" spans="1:20" ht="15" customHeight="1">
      <c r="A2209">
        <v>2207</v>
      </c>
      <c r="B2209" s="2" t="s">
        <v>2208</v>
      </c>
      <c r="C2209" s="2" t="s">
        <v>6317</v>
      </c>
      <c r="D2209">
        <v>3000</v>
      </c>
      <c r="E2209">
        <v>3275</v>
      </c>
      <c r="F2209" t="s">
        <v>8219</v>
      </c>
      <c r="G2209" t="s">
        <v>8224</v>
      </c>
      <c r="H2209" t="s">
        <v>8246</v>
      </c>
      <c r="I2209">
        <v>1440381600</v>
      </c>
      <c r="J2209" s="7">
        <f t="shared" si="160"/>
        <v>42240.083333333328</v>
      </c>
      <c r="K2209">
        <v>1438639130</v>
      </c>
      <c r="L2209" s="7">
        <f t="shared" si="161"/>
        <v>42219.915856481486</v>
      </c>
      <c r="M2209" t="b">
        <v>0</v>
      </c>
      <c r="N2209">
        <v>24</v>
      </c>
      <c r="O2209" t="b">
        <v>1</v>
      </c>
      <c r="P2209" t="s">
        <v>8271</v>
      </c>
      <c r="Q2209">
        <f>ROUND(E2209/D2209*100,2)</f>
        <v>109.17</v>
      </c>
      <c r="R2209" s="12">
        <f>IFERROR(ROUND(IFERROR(E2209/N2209,""),2),"No pledges")</f>
        <v>136.46</v>
      </c>
      <c r="S2209" t="s">
        <v>8317</v>
      </c>
      <c r="T2209" t="s">
        <v>8318</v>
      </c>
    </row>
    <row r="2210" spans="1:20" ht="15" customHeight="1">
      <c r="A2210">
        <v>2208</v>
      </c>
      <c r="B2210" s="2" t="s">
        <v>2209</v>
      </c>
      <c r="C2210" s="2" t="s">
        <v>6318</v>
      </c>
      <c r="D2210">
        <v>3000</v>
      </c>
      <c r="E2210">
        <v>3255</v>
      </c>
      <c r="F2210" t="s">
        <v>8219</v>
      </c>
      <c r="G2210" t="s">
        <v>8224</v>
      </c>
      <c r="H2210" t="s">
        <v>8246</v>
      </c>
      <c r="I2210">
        <v>1460970805</v>
      </c>
      <c r="J2210" s="7">
        <f t="shared" si="160"/>
        <v>42478.384317129632</v>
      </c>
      <c r="K2210">
        <v>1455790405</v>
      </c>
      <c r="L2210" s="7">
        <f t="shared" si="161"/>
        <v>42418.425983796296</v>
      </c>
      <c r="M2210" t="b">
        <v>0</v>
      </c>
      <c r="N2210">
        <v>24</v>
      </c>
      <c r="O2210" t="b">
        <v>1</v>
      </c>
      <c r="P2210" t="s">
        <v>8271</v>
      </c>
      <c r="Q2210">
        <f>ROUND(E2210/D2210*100,2)</f>
        <v>108.5</v>
      </c>
      <c r="R2210" s="12">
        <f>IFERROR(ROUND(IFERROR(E2210/N2210,""),2),"No pledges")</f>
        <v>135.63</v>
      </c>
      <c r="S2210" t="s">
        <v>8317</v>
      </c>
      <c r="T2210" t="s">
        <v>8318</v>
      </c>
    </row>
    <row r="2211" spans="1:20" ht="15" customHeight="1">
      <c r="A2211">
        <v>2209</v>
      </c>
      <c r="B2211" s="2" t="s">
        <v>2210</v>
      </c>
      <c r="C2211" s="2" t="s">
        <v>6319</v>
      </c>
      <c r="D2211">
        <v>1000</v>
      </c>
      <c r="E2211">
        <v>1026</v>
      </c>
      <c r="F2211" t="s">
        <v>8219</v>
      </c>
      <c r="G2211" t="s">
        <v>8224</v>
      </c>
      <c r="H2211" t="s">
        <v>8246</v>
      </c>
      <c r="I2211">
        <v>1278302400</v>
      </c>
      <c r="J2211" s="7">
        <f t="shared" si="160"/>
        <v>40364.166666666664</v>
      </c>
      <c r="K2211">
        <v>1273961999</v>
      </c>
      <c r="L2211" s="7">
        <f t="shared" si="161"/>
        <v>40313.930543981485</v>
      </c>
      <c r="M2211" t="b">
        <v>0</v>
      </c>
      <c r="N2211">
        <v>23</v>
      </c>
      <c r="O2211" t="b">
        <v>1</v>
      </c>
      <c r="P2211" t="s">
        <v>8292</v>
      </c>
      <c r="Q2211">
        <f>ROUND(E2211/D2211*100,2)</f>
        <v>102.6</v>
      </c>
      <c r="R2211" s="12">
        <f>IFERROR(ROUND(IFERROR(E2211/N2211,""),2),"No pledges")</f>
        <v>44.61</v>
      </c>
      <c r="S2211" t="s">
        <v>8325</v>
      </c>
      <c r="T2211" t="s">
        <v>8346</v>
      </c>
    </row>
    <row r="2212" spans="1:20" ht="15" customHeight="1">
      <c r="A2212">
        <v>2210</v>
      </c>
      <c r="B2212" s="2" t="s">
        <v>2211</v>
      </c>
      <c r="C2212" s="2" t="s">
        <v>6320</v>
      </c>
      <c r="D2212">
        <v>1000</v>
      </c>
      <c r="E2212">
        <v>1150</v>
      </c>
      <c r="F2212" t="s">
        <v>8219</v>
      </c>
      <c r="G2212" t="s">
        <v>8225</v>
      </c>
      <c r="H2212" t="s">
        <v>8247</v>
      </c>
      <c r="I2212">
        <v>1411987990</v>
      </c>
      <c r="J2212" s="7">
        <f t="shared" si="160"/>
        <v>41911.453587962962</v>
      </c>
      <c r="K2212">
        <v>1409395990</v>
      </c>
      <c r="L2212" s="7">
        <f t="shared" si="161"/>
        <v>41881.453587962962</v>
      </c>
      <c r="M2212" t="b">
        <v>0</v>
      </c>
      <c r="N2212">
        <v>23</v>
      </c>
      <c r="O2212" t="b">
        <v>1</v>
      </c>
      <c r="P2212" t="s">
        <v>8271</v>
      </c>
      <c r="Q2212">
        <f>ROUND(E2212/D2212*100,2)</f>
        <v>115</v>
      </c>
      <c r="R2212" s="12">
        <f>IFERROR(ROUND(IFERROR(E2212/N2212,""),2),"No pledges")</f>
        <v>50</v>
      </c>
      <c r="S2212" t="s">
        <v>8317</v>
      </c>
      <c r="T2212" t="s">
        <v>8318</v>
      </c>
    </row>
    <row r="2213" spans="1:20" ht="15" customHeight="1">
      <c r="A2213">
        <v>2211</v>
      </c>
      <c r="B2213" s="2" t="s">
        <v>2212</v>
      </c>
      <c r="C2213" s="2" t="s">
        <v>6321</v>
      </c>
      <c r="D2213">
        <v>1000</v>
      </c>
      <c r="E2213">
        <v>1046</v>
      </c>
      <c r="F2213" t="s">
        <v>8219</v>
      </c>
      <c r="G2213" t="s">
        <v>8224</v>
      </c>
      <c r="H2213" t="s">
        <v>8246</v>
      </c>
      <c r="I2213">
        <v>1420088400</v>
      </c>
      <c r="J2213" s="7">
        <f t="shared" si="160"/>
        <v>42005.208333333328</v>
      </c>
      <c r="K2213">
        <v>1416977259</v>
      </c>
      <c r="L2213" s="7">
        <f t="shared" si="161"/>
        <v>41969.199756944443</v>
      </c>
      <c r="M2213" t="b">
        <v>0</v>
      </c>
      <c r="N2213">
        <v>23</v>
      </c>
      <c r="O2213" t="b">
        <v>1</v>
      </c>
      <c r="P2213" t="s">
        <v>8271</v>
      </c>
      <c r="Q2213">
        <f>ROUND(E2213/D2213*100,2)</f>
        <v>104.6</v>
      </c>
      <c r="R2213" s="12">
        <f>IFERROR(ROUND(IFERROR(E2213/N2213,""),2),"No pledges")</f>
        <v>45.48</v>
      </c>
      <c r="S2213" t="s">
        <v>8317</v>
      </c>
      <c r="T2213" t="s">
        <v>8318</v>
      </c>
    </row>
    <row r="2214" spans="1:20" ht="15" customHeight="1">
      <c r="A2214">
        <v>2212</v>
      </c>
      <c r="B2214" s="2" t="s">
        <v>2213</v>
      </c>
      <c r="C2214" s="2" t="s">
        <v>6322</v>
      </c>
      <c r="D2214">
        <v>1000</v>
      </c>
      <c r="E2214">
        <v>1860</v>
      </c>
      <c r="F2214" t="s">
        <v>8219</v>
      </c>
      <c r="G2214" t="s">
        <v>8224</v>
      </c>
      <c r="H2214" t="s">
        <v>8246</v>
      </c>
      <c r="I2214">
        <v>1469165160</v>
      </c>
      <c r="J2214" s="7">
        <f t="shared" si="160"/>
        <v>42573.226388888885</v>
      </c>
      <c r="K2214">
        <v>1467335378</v>
      </c>
      <c r="L2214" s="7">
        <f t="shared" si="161"/>
        <v>42552.048356481479</v>
      </c>
      <c r="M2214" t="b">
        <v>0</v>
      </c>
      <c r="N2214">
        <v>23</v>
      </c>
      <c r="O2214" t="b">
        <v>1</v>
      </c>
      <c r="P2214" t="s">
        <v>8271</v>
      </c>
      <c r="Q2214">
        <f>ROUND(E2214/D2214*100,2)</f>
        <v>186</v>
      </c>
      <c r="R2214" s="12">
        <f>IFERROR(ROUND(IFERROR(E2214/N2214,""),2),"No pledges")</f>
        <v>80.87</v>
      </c>
      <c r="S2214" t="s">
        <v>8317</v>
      </c>
      <c r="T2214" t="s">
        <v>8318</v>
      </c>
    </row>
    <row r="2215" spans="1:20" ht="15" customHeight="1">
      <c r="A2215">
        <v>2213</v>
      </c>
      <c r="B2215" s="2" t="s">
        <v>2214</v>
      </c>
      <c r="C2215" s="2" t="s">
        <v>6323</v>
      </c>
      <c r="D2215">
        <v>1200</v>
      </c>
      <c r="E2215">
        <v>1215</v>
      </c>
      <c r="F2215" t="s">
        <v>8219</v>
      </c>
      <c r="G2215" t="s">
        <v>8224</v>
      </c>
      <c r="H2215" t="s">
        <v>8246</v>
      </c>
      <c r="I2215">
        <v>1388553960</v>
      </c>
      <c r="J2215" s="7">
        <f t="shared" si="160"/>
        <v>41640.226388888892</v>
      </c>
      <c r="K2215">
        <v>1385754986</v>
      </c>
      <c r="L2215" s="7">
        <f t="shared" si="161"/>
        <v>41607.83085648148</v>
      </c>
      <c r="M2215" t="b">
        <v>0</v>
      </c>
      <c r="N2215">
        <v>23</v>
      </c>
      <c r="O2215" t="b">
        <v>1</v>
      </c>
      <c r="P2215" t="s">
        <v>8276</v>
      </c>
      <c r="Q2215">
        <f>ROUND(E2215/D2215*100,2)</f>
        <v>101.25</v>
      </c>
      <c r="R2215" s="12">
        <f>IFERROR(ROUND(IFERROR(E2215/N2215,""),2),"No pledges")</f>
        <v>52.83</v>
      </c>
      <c r="S2215" t="s">
        <v>8325</v>
      </c>
      <c r="T2215" t="s">
        <v>8326</v>
      </c>
    </row>
    <row r="2216" spans="1:20" ht="15" customHeight="1">
      <c r="A2216">
        <v>2214</v>
      </c>
      <c r="B2216" s="2" t="s">
        <v>2215</v>
      </c>
      <c r="C2216" s="2" t="s">
        <v>6324</v>
      </c>
      <c r="D2216">
        <v>1400</v>
      </c>
      <c r="E2216">
        <v>1550</v>
      </c>
      <c r="F2216" t="s">
        <v>8219</v>
      </c>
      <c r="G2216" t="s">
        <v>8224</v>
      </c>
      <c r="H2216" t="s">
        <v>8246</v>
      </c>
      <c r="I2216">
        <v>1395435712</v>
      </c>
      <c r="J2216" s="7">
        <f t="shared" si="160"/>
        <v>41719.876296296294</v>
      </c>
      <c r="K2216">
        <v>1392847312</v>
      </c>
      <c r="L2216" s="7">
        <f t="shared" si="161"/>
        <v>41689.917962962965</v>
      </c>
      <c r="M2216" t="b">
        <v>0</v>
      </c>
      <c r="N2216">
        <v>23</v>
      </c>
      <c r="O2216" t="b">
        <v>1</v>
      </c>
      <c r="P2216" t="s">
        <v>8274</v>
      </c>
      <c r="Q2216">
        <f>ROUND(E2216/D2216*100,2)</f>
        <v>110.71</v>
      </c>
      <c r="R2216" s="12">
        <f>IFERROR(ROUND(IFERROR(E2216/N2216,""),2),"No pledges")</f>
        <v>67.39</v>
      </c>
      <c r="S2216" t="s">
        <v>8322</v>
      </c>
      <c r="T2216" t="s">
        <v>8323</v>
      </c>
    </row>
    <row r="2217" spans="1:20" ht="15" customHeight="1">
      <c r="A2217">
        <v>2215</v>
      </c>
      <c r="B2217" s="2" t="s">
        <v>2216</v>
      </c>
      <c r="C2217" s="2" t="s">
        <v>6325</v>
      </c>
      <c r="D2217">
        <v>1500</v>
      </c>
      <c r="E2217">
        <v>1710</v>
      </c>
      <c r="F2217" t="s">
        <v>8219</v>
      </c>
      <c r="G2217" t="s">
        <v>8225</v>
      </c>
      <c r="H2217" t="s">
        <v>8247</v>
      </c>
      <c r="I2217">
        <v>1438966800</v>
      </c>
      <c r="J2217" s="7">
        <f t="shared" si="160"/>
        <v>42223.708333333328</v>
      </c>
      <c r="K2217">
        <v>1436278344</v>
      </c>
      <c r="L2217" s="7">
        <f t="shared" si="161"/>
        <v>42192.591944444444</v>
      </c>
      <c r="M2217" t="b">
        <v>0</v>
      </c>
      <c r="N2217">
        <v>23</v>
      </c>
      <c r="O2217" t="b">
        <v>1</v>
      </c>
      <c r="P2217" t="s">
        <v>8271</v>
      </c>
      <c r="Q2217">
        <f>ROUND(E2217/D2217*100,2)</f>
        <v>114</v>
      </c>
      <c r="R2217" s="12">
        <f>IFERROR(ROUND(IFERROR(E2217/N2217,""),2),"No pledges")</f>
        <v>74.349999999999994</v>
      </c>
      <c r="S2217" t="s">
        <v>8317</v>
      </c>
      <c r="T2217" t="s">
        <v>8318</v>
      </c>
    </row>
    <row r="2218" spans="1:20" ht="15" customHeight="1">
      <c r="A2218">
        <v>2216</v>
      </c>
      <c r="B2218" s="2" t="s">
        <v>2217</v>
      </c>
      <c r="C2218" s="2" t="s">
        <v>6326</v>
      </c>
      <c r="D2218">
        <v>1500</v>
      </c>
      <c r="E2218">
        <v>2056.66</v>
      </c>
      <c r="F2218" t="s">
        <v>8219</v>
      </c>
      <c r="G2218" t="s">
        <v>8224</v>
      </c>
      <c r="H2218" t="s">
        <v>8246</v>
      </c>
      <c r="I2218">
        <v>1331441940</v>
      </c>
      <c r="J2218" s="7">
        <f t="shared" si="160"/>
        <v>40979.207638888889</v>
      </c>
      <c r="K2218">
        <v>1326810211</v>
      </c>
      <c r="L2218" s="7">
        <f t="shared" si="161"/>
        <v>40925.599664351852</v>
      </c>
      <c r="M2218" t="b">
        <v>0</v>
      </c>
      <c r="N2218">
        <v>23</v>
      </c>
      <c r="O2218" t="b">
        <v>1</v>
      </c>
      <c r="P2218" t="s">
        <v>8276</v>
      </c>
      <c r="Q2218">
        <f>ROUND(E2218/D2218*100,2)</f>
        <v>137.11000000000001</v>
      </c>
      <c r="R2218" s="12">
        <f>IFERROR(ROUND(IFERROR(E2218/N2218,""),2),"No pledges")</f>
        <v>89.42</v>
      </c>
      <c r="S2218" t="s">
        <v>8325</v>
      </c>
      <c r="T2218" t="s">
        <v>8326</v>
      </c>
    </row>
    <row r="2219" spans="1:20" ht="15" customHeight="1">
      <c r="A2219">
        <v>2217</v>
      </c>
      <c r="B2219" s="2" t="s">
        <v>2218</v>
      </c>
      <c r="C2219" s="2" t="s">
        <v>6327</v>
      </c>
      <c r="D2219">
        <v>1500</v>
      </c>
      <c r="E2219">
        <v>2000</v>
      </c>
      <c r="F2219" t="s">
        <v>8219</v>
      </c>
      <c r="G2219" t="s">
        <v>8224</v>
      </c>
      <c r="H2219" t="s">
        <v>8246</v>
      </c>
      <c r="I2219">
        <v>1410755286</v>
      </c>
      <c r="J2219" s="7">
        <f t="shared" si="160"/>
        <v>41897.18618055556</v>
      </c>
      <c r="K2219">
        <v>1408940886</v>
      </c>
      <c r="L2219" s="7">
        <f t="shared" si="161"/>
        <v>41876.18618055556</v>
      </c>
      <c r="M2219" t="b">
        <v>0</v>
      </c>
      <c r="N2219">
        <v>23</v>
      </c>
      <c r="O2219" t="b">
        <v>1</v>
      </c>
      <c r="P2219" t="s">
        <v>8276</v>
      </c>
      <c r="Q2219">
        <f>ROUND(E2219/D2219*100,2)</f>
        <v>133.33000000000001</v>
      </c>
      <c r="R2219" s="12">
        <f>IFERROR(ROUND(IFERROR(E2219/N2219,""),2),"No pledges")</f>
        <v>86.96</v>
      </c>
      <c r="S2219" t="s">
        <v>8325</v>
      </c>
      <c r="T2219" t="s">
        <v>8326</v>
      </c>
    </row>
    <row r="2220" spans="1:20" ht="15" customHeight="1">
      <c r="A2220">
        <v>2218</v>
      </c>
      <c r="B2220" s="2" t="s">
        <v>2219</v>
      </c>
      <c r="C2220" s="2" t="s">
        <v>6328</v>
      </c>
      <c r="D2220">
        <v>1500</v>
      </c>
      <c r="E2220">
        <v>1537</v>
      </c>
      <c r="F2220" t="s">
        <v>8219</v>
      </c>
      <c r="G2220" t="s">
        <v>8224</v>
      </c>
      <c r="H2220" t="s">
        <v>8246</v>
      </c>
      <c r="I2220">
        <v>1356211832</v>
      </c>
      <c r="J2220" s="7">
        <f t="shared" si="160"/>
        <v>41265.896203703705</v>
      </c>
      <c r="K2220">
        <v>1351024232</v>
      </c>
      <c r="L2220" s="7">
        <f t="shared" si="161"/>
        <v>41205.854537037041</v>
      </c>
      <c r="M2220" t="b">
        <v>0</v>
      </c>
      <c r="N2220">
        <v>23</v>
      </c>
      <c r="O2220" t="b">
        <v>1</v>
      </c>
      <c r="P2220" t="s">
        <v>8279</v>
      </c>
      <c r="Q2220">
        <f>ROUND(E2220/D2220*100,2)</f>
        <v>102.47</v>
      </c>
      <c r="R2220" s="12">
        <f>IFERROR(ROUND(IFERROR(E2220/N2220,""),2),"No pledges")</f>
        <v>66.83</v>
      </c>
      <c r="S2220" t="s">
        <v>8325</v>
      </c>
      <c r="T2220" t="s">
        <v>8329</v>
      </c>
    </row>
    <row r="2221" spans="1:20" ht="15" customHeight="1">
      <c r="A2221">
        <v>2219</v>
      </c>
      <c r="B2221" s="2" t="s">
        <v>2220</v>
      </c>
      <c r="C2221" s="2" t="s">
        <v>6329</v>
      </c>
      <c r="D2221">
        <v>2000</v>
      </c>
      <c r="E2221">
        <v>2370</v>
      </c>
      <c r="F2221" t="s">
        <v>8219</v>
      </c>
      <c r="G2221" t="s">
        <v>8224</v>
      </c>
      <c r="H2221" t="s">
        <v>8246</v>
      </c>
      <c r="I2221">
        <v>1430407200</v>
      </c>
      <c r="J2221" s="7">
        <f t="shared" si="160"/>
        <v>42124.638888888891</v>
      </c>
      <c r="K2221">
        <v>1428086501</v>
      </c>
      <c r="L2221" s="7">
        <f t="shared" si="161"/>
        <v>42097.778946759259</v>
      </c>
      <c r="M2221" t="b">
        <v>0</v>
      </c>
      <c r="N2221">
        <v>23</v>
      </c>
      <c r="O2221" t="b">
        <v>1</v>
      </c>
      <c r="P2221" t="s">
        <v>8265</v>
      </c>
      <c r="Q2221">
        <f>ROUND(E2221/D2221*100,2)</f>
        <v>118.5</v>
      </c>
      <c r="R2221" s="12">
        <f>IFERROR(ROUND(IFERROR(E2221/N2221,""),2),"No pledges")</f>
        <v>103.04</v>
      </c>
      <c r="S2221" t="s">
        <v>8310</v>
      </c>
      <c r="T2221" t="s">
        <v>8311</v>
      </c>
    </row>
    <row r="2222" spans="1:20" ht="15" customHeight="1">
      <c r="A2222">
        <v>2220</v>
      </c>
      <c r="B2222" s="2" t="s">
        <v>2221</v>
      </c>
      <c r="C2222" s="2" t="s">
        <v>6330</v>
      </c>
      <c r="D2222">
        <v>2000</v>
      </c>
      <c r="E2222">
        <v>2405</v>
      </c>
      <c r="F2222" t="s">
        <v>8219</v>
      </c>
      <c r="G2222" t="s">
        <v>8224</v>
      </c>
      <c r="H2222" t="s">
        <v>8246</v>
      </c>
      <c r="I2222">
        <v>1464971400</v>
      </c>
      <c r="J2222" s="7">
        <f t="shared" si="160"/>
        <v>42524.6875</v>
      </c>
      <c r="K2222">
        <v>1462379066</v>
      </c>
      <c r="L2222" s="7">
        <f t="shared" si="161"/>
        <v>42494.683634259258</v>
      </c>
      <c r="M2222" t="b">
        <v>0</v>
      </c>
      <c r="N2222">
        <v>23</v>
      </c>
      <c r="O2222" t="b">
        <v>1</v>
      </c>
      <c r="P2222" t="s">
        <v>8271</v>
      </c>
      <c r="Q2222">
        <f>ROUND(E2222/D2222*100,2)</f>
        <v>120.25</v>
      </c>
      <c r="R2222" s="12">
        <f>IFERROR(ROUND(IFERROR(E2222/N2222,""),2),"No pledges")</f>
        <v>104.57</v>
      </c>
      <c r="S2222" t="s">
        <v>8317</v>
      </c>
      <c r="T2222" t="s">
        <v>8318</v>
      </c>
    </row>
    <row r="2223" spans="1:20" ht="15" customHeight="1">
      <c r="A2223">
        <v>2221</v>
      </c>
      <c r="B2223" s="2" t="s">
        <v>2222</v>
      </c>
      <c r="C2223" s="2" t="s">
        <v>6331</v>
      </c>
      <c r="D2223">
        <v>2000</v>
      </c>
      <c r="E2223">
        <v>2041</v>
      </c>
      <c r="F2223" t="s">
        <v>8219</v>
      </c>
      <c r="G2223" t="s">
        <v>8224</v>
      </c>
      <c r="H2223" t="s">
        <v>8246</v>
      </c>
      <c r="I2223">
        <v>1415253540</v>
      </c>
      <c r="J2223" s="7">
        <f t="shared" si="160"/>
        <v>41949.249305555553</v>
      </c>
      <c r="K2223">
        <v>1413432331</v>
      </c>
      <c r="L2223" s="7">
        <f t="shared" si="161"/>
        <v>41928.170497685183</v>
      </c>
      <c r="M2223" t="b">
        <v>0</v>
      </c>
      <c r="N2223">
        <v>23</v>
      </c>
      <c r="O2223" t="b">
        <v>1</v>
      </c>
      <c r="P2223" t="s">
        <v>8271</v>
      </c>
      <c r="Q2223">
        <f>ROUND(E2223/D2223*100,2)</f>
        <v>102.05</v>
      </c>
      <c r="R2223" s="12">
        <f>IFERROR(ROUND(IFERROR(E2223/N2223,""),2),"No pledges")</f>
        <v>88.74</v>
      </c>
      <c r="S2223" t="s">
        <v>8317</v>
      </c>
      <c r="T2223" t="s">
        <v>8318</v>
      </c>
    </row>
    <row r="2224" spans="1:20" ht="15" customHeight="1">
      <c r="A2224">
        <v>2222</v>
      </c>
      <c r="B2224" s="2" t="s">
        <v>2223</v>
      </c>
      <c r="C2224" s="2" t="s">
        <v>6332</v>
      </c>
      <c r="D2224">
        <v>3000</v>
      </c>
      <c r="E2224">
        <v>4396</v>
      </c>
      <c r="F2224" t="s">
        <v>8219</v>
      </c>
      <c r="G2224" t="s">
        <v>8224</v>
      </c>
      <c r="H2224" t="s">
        <v>8246</v>
      </c>
      <c r="I2224">
        <v>1471487925</v>
      </c>
      <c r="J2224" s="7">
        <f t="shared" si="160"/>
        <v>42600.110243055555</v>
      </c>
      <c r="K2224">
        <v>1468895925</v>
      </c>
      <c r="L2224" s="7">
        <f t="shared" si="161"/>
        <v>42570.110243055555</v>
      </c>
      <c r="M2224" t="b">
        <v>0</v>
      </c>
      <c r="N2224">
        <v>23</v>
      </c>
      <c r="O2224" t="b">
        <v>1</v>
      </c>
      <c r="P2224" t="s">
        <v>8303</v>
      </c>
      <c r="Q2224">
        <f>ROUND(E2224/D2224*100,2)</f>
        <v>146.53</v>
      </c>
      <c r="R2224" s="12">
        <f>IFERROR(ROUND(IFERROR(E2224/N2224,""),2),"No pledges")</f>
        <v>191.13</v>
      </c>
      <c r="S2224" t="s">
        <v>8317</v>
      </c>
      <c r="T2224" t="s">
        <v>8357</v>
      </c>
    </row>
    <row r="2225" spans="1:20" ht="15" customHeight="1">
      <c r="A2225">
        <v>2223</v>
      </c>
      <c r="B2225" s="2" t="s">
        <v>2224</v>
      </c>
      <c r="C2225" s="2" t="s">
        <v>6333</v>
      </c>
      <c r="D2225">
        <v>3000</v>
      </c>
      <c r="E2225">
        <v>3034</v>
      </c>
      <c r="F2225" t="s">
        <v>8219</v>
      </c>
      <c r="G2225" t="s">
        <v>8224</v>
      </c>
      <c r="H2225" t="s">
        <v>8246</v>
      </c>
      <c r="I2225">
        <v>1408999508</v>
      </c>
      <c r="J2225" s="7">
        <f t="shared" si="160"/>
        <v>41876.864675925928</v>
      </c>
      <c r="K2225">
        <v>1407789908</v>
      </c>
      <c r="L2225" s="7">
        <f t="shared" si="161"/>
        <v>41862.864675925928</v>
      </c>
      <c r="M2225" t="b">
        <v>1</v>
      </c>
      <c r="N2225">
        <v>23</v>
      </c>
      <c r="O2225" t="b">
        <v>1</v>
      </c>
      <c r="P2225" t="s">
        <v>8271</v>
      </c>
      <c r="Q2225">
        <f>ROUND(E2225/D2225*100,2)</f>
        <v>101.13</v>
      </c>
      <c r="R2225" s="12">
        <f>IFERROR(ROUND(IFERROR(E2225/N2225,""),2),"No pledges")</f>
        <v>131.91</v>
      </c>
      <c r="S2225" t="s">
        <v>8317</v>
      </c>
      <c r="T2225" t="s">
        <v>8318</v>
      </c>
    </row>
    <row r="2226" spans="1:20" ht="15" customHeight="1">
      <c r="A2226">
        <v>2224</v>
      </c>
      <c r="B2226" s="2" t="s">
        <v>2225</v>
      </c>
      <c r="C2226" s="2" t="s">
        <v>6334</v>
      </c>
      <c r="D2226">
        <v>3300</v>
      </c>
      <c r="E2226">
        <v>3350</v>
      </c>
      <c r="F2226" t="s">
        <v>8219</v>
      </c>
      <c r="G2226" t="s">
        <v>8224</v>
      </c>
      <c r="H2226" t="s">
        <v>8246</v>
      </c>
      <c r="I2226">
        <v>1466567700</v>
      </c>
      <c r="J2226" s="7">
        <f t="shared" si="160"/>
        <v>42543.163194444445</v>
      </c>
      <c r="K2226">
        <v>1464653696</v>
      </c>
      <c r="L2226" s="7">
        <f t="shared" si="161"/>
        <v>42521.010370370372</v>
      </c>
      <c r="M2226" t="b">
        <v>0</v>
      </c>
      <c r="N2226">
        <v>23</v>
      </c>
      <c r="O2226" t="b">
        <v>1</v>
      </c>
      <c r="P2226" t="s">
        <v>8271</v>
      </c>
      <c r="Q2226">
        <f>ROUND(E2226/D2226*100,2)</f>
        <v>101.52</v>
      </c>
      <c r="R2226" s="12">
        <f>IFERROR(ROUND(IFERROR(E2226/N2226,""),2),"No pledges")</f>
        <v>145.65</v>
      </c>
      <c r="S2226" t="s">
        <v>8317</v>
      </c>
      <c r="T2226" t="s">
        <v>8318</v>
      </c>
    </row>
    <row r="2227" spans="1:20" ht="15" customHeight="1">
      <c r="A2227">
        <v>2225</v>
      </c>
      <c r="B2227" s="2" t="s">
        <v>2226</v>
      </c>
      <c r="C2227" s="2" t="s">
        <v>6335</v>
      </c>
      <c r="D2227">
        <v>3400</v>
      </c>
      <c r="E2227">
        <v>4050</v>
      </c>
      <c r="F2227" t="s">
        <v>8219</v>
      </c>
      <c r="G2227" t="s">
        <v>8224</v>
      </c>
      <c r="H2227" t="s">
        <v>8246</v>
      </c>
      <c r="I2227">
        <v>1419181890</v>
      </c>
      <c r="J2227" s="7">
        <f t="shared" ref="J2227:J2290" si="162">(((I2227/60)/60)/24)+DATE(1970,1,1)</f>
        <v>41994.716319444444</v>
      </c>
      <c r="K2227">
        <v>1416589890</v>
      </c>
      <c r="L2227" s="7">
        <f t="shared" ref="L2227:L2290" si="163">(((K2227/60)/60)/24)+DATE(1970,1,1)</f>
        <v>41964.716319444444</v>
      </c>
      <c r="M2227" t="b">
        <v>0</v>
      </c>
      <c r="N2227">
        <v>23</v>
      </c>
      <c r="O2227" t="b">
        <v>1</v>
      </c>
      <c r="P2227" t="s">
        <v>8271</v>
      </c>
      <c r="Q2227">
        <f>ROUND(E2227/D2227*100,2)</f>
        <v>119.12</v>
      </c>
      <c r="R2227" s="12">
        <f>IFERROR(ROUND(IFERROR(E2227/N2227,""),2),"No pledges")</f>
        <v>176.09</v>
      </c>
      <c r="S2227" t="s">
        <v>8317</v>
      </c>
      <c r="T2227" t="s">
        <v>8318</v>
      </c>
    </row>
    <row r="2228" spans="1:20" ht="15" customHeight="1">
      <c r="A2228">
        <v>2226</v>
      </c>
      <c r="B2228" s="2" t="s">
        <v>2227</v>
      </c>
      <c r="C2228" s="2" t="s">
        <v>6336</v>
      </c>
      <c r="D2228">
        <v>4000</v>
      </c>
      <c r="E2228">
        <v>4250</v>
      </c>
      <c r="F2228" t="s">
        <v>8219</v>
      </c>
      <c r="G2228" t="s">
        <v>8224</v>
      </c>
      <c r="H2228" t="s">
        <v>8246</v>
      </c>
      <c r="I2228">
        <v>1487985734</v>
      </c>
      <c r="J2228" s="7">
        <f t="shared" si="162"/>
        <v>42791.057106481487</v>
      </c>
      <c r="K2228">
        <v>1484097734</v>
      </c>
      <c r="L2228" s="7">
        <f t="shared" si="163"/>
        <v>42746.057106481487</v>
      </c>
      <c r="M2228" t="b">
        <v>0</v>
      </c>
      <c r="N2228">
        <v>23</v>
      </c>
      <c r="O2228" t="b">
        <v>1</v>
      </c>
      <c r="P2228" t="s">
        <v>8271</v>
      </c>
      <c r="Q2228">
        <f>ROUND(E2228/D2228*100,2)</f>
        <v>106.25</v>
      </c>
      <c r="R2228" s="12">
        <f>IFERROR(ROUND(IFERROR(E2228/N2228,""),2),"No pledges")</f>
        <v>184.78</v>
      </c>
      <c r="S2228" t="s">
        <v>8317</v>
      </c>
      <c r="T2228" t="s">
        <v>8318</v>
      </c>
    </row>
    <row r="2229" spans="1:20" ht="15" customHeight="1">
      <c r="A2229">
        <v>2227</v>
      </c>
      <c r="B2229" s="2" t="s">
        <v>2228</v>
      </c>
      <c r="C2229" s="2" t="s">
        <v>6337</v>
      </c>
      <c r="D2229">
        <v>1000</v>
      </c>
      <c r="E2229">
        <v>2110.5</v>
      </c>
      <c r="F2229" t="s">
        <v>8219</v>
      </c>
      <c r="G2229" t="s">
        <v>8224</v>
      </c>
      <c r="H2229" t="s">
        <v>8246</v>
      </c>
      <c r="I2229">
        <v>1362974400</v>
      </c>
      <c r="J2229" s="7">
        <f t="shared" si="162"/>
        <v>41344.166666666664</v>
      </c>
      <c r="K2229">
        <v>1360948389</v>
      </c>
      <c r="L2229" s="7">
        <f t="shared" si="163"/>
        <v>41320.717465277776</v>
      </c>
      <c r="M2229" t="b">
        <v>1</v>
      </c>
      <c r="N2229">
        <v>22</v>
      </c>
      <c r="O2229" t="b">
        <v>1</v>
      </c>
      <c r="P2229" t="s">
        <v>8276</v>
      </c>
      <c r="Q2229">
        <f>ROUND(E2229/D2229*100,2)</f>
        <v>211.05</v>
      </c>
      <c r="R2229" s="12">
        <f>IFERROR(ROUND(IFERROR(E2229/N2229,""),2),"No pledges")</f>
        <v>95.93</v>
      </c>
      <c r="S2229" t="s">
        <v>8325</v>
      </c>
      <c r="T2229" t="s">
        <v>8326</v>
      </c>
    </row>
    <row r="2230" spans="1:20" ht="15" customHeight="1">
      <c r="A2230">
        <v>2228</v>
      </c>
      <c r="B2230" s="2" t="s">
        <v>2229</v>
      </c>
      <c r="C2230" s="2" t="s">
        <v>6338</v>
      </c>
      <c r="D2230">
        <v>1000</v>
      </c>
      <c r="E2230">
        <v>1003</v>
      </c>
      <c r="F2230" t="s">
        <v>8219</v>
      </c>
      <c r="G2230" t="s">
        <v>8224</v>
      </c>
      <c r="H2230" t="s">
        <v>8246</v>
      </c>
      <c r="I2230">
        <v>1455998867</v>
      </c>
      <c r="J2230" s="7">
        <f t="shared" si="162"/>
        <v>42420.838738425926</v>
      </c>
      <c r="K2230">
        <v>1453406867</v>
      </c>
      <c r="L2230" s="7">
        <f t="shared" si="163"/>
        <v>42390.838738425926</v>
      </c>
      <c r="M2230" t="b">
        <v>0</v>
      </c>
      <c r="N2230">
        <v>22</v>
      </c>
      <c r="O2230" t="b">
        <v>1</v>
      </c>
      <c r="P2230" t="s">
        <v>8303</v>
      </c>
      <c r="Q2230">
        <f>ROUND(E2230/D2230*100,2)</f>
        <v>100.3</v>
      </c>
      <c r="R2230" s="12">
        <f>IFERROR(ROUND(IFERROR(E2230/N2230,""),2),"No pledges")</f>
        <v>45.59</v>
      </c>
      <c r="S2230" t="s">
        <v>8317</v>
      </c>
      <c r="T2230" t="s">
        <v>8357</v>
      </c>
    </row>
    <row r="2231" spans="1:20" ht="15" customHeight="1">
      <c r="A2231">
        <v>2229</v>
      </c>
      <c r="B2231" s="2" t="s">
        <v>2230</v>
      </c>
      <c r="C2231" s="2" t="s">
        <v>6339</v>
      </c>
      <c r="D2231">
        <v>1500</v>
      </c>
      <c r="E2231">
        <v>1536</v>
      </c>
      <c r="F2231" t="s">
        <v>8219</v>
      </c>
      <c r="G2231" t="s">
        <v>8224</v>
      </c>
      <c r="H2231" t="s">
        <v>8246</v>
      </c>
      <c r="I2231">
        <v>1405017345</v>
      </c>
      <c r="J2231" s="7">
        <f t="shared" si="162"/>
        <v>41830.774826388886</v>
      </c>
      <c r="K2231">
        <v>1403721345</v>
      </c>
      <c r="L2231" s="7">
        <f t="shared" si="163"/>
        <v>41815.774826388886</v>
      </c>
      <c r="M2231" t="b">
        <v>0</v>
      </c>
      <c r="N2231">
        <v>22</v>
      </c>
      <c r="O2231" t="b">
        <v>1</v>
      </c>
      <c r="P2231" t="s">
        <v>8271</v>
      </c>
      <c r="Q2231">
        <f>ROUND(E2231/D2231*100,2)</f>
        <v>102.4</v>
      </c>
      <c r="R2231" s="12">
        <f>IFERROR(ROUND(IFERROR(E2231/N2231,""),2),"No pledges")</f>
        <v>69.819999999999993</v>
      </c>
      <c r="S2231" t="s">
        <v>8317</v>
      </c>
      <c r="T2231" t="s">
        <v>8318</v>
      </c>
    </row>
    <row r="2232" spans="1:20" ht="15" customHeight="1">
      <c r="A2232">
        <v>2230</v>
      </c>
      <c r="B2232" s="2" t="s">
        <v>2231</v>
      </c>
      <c r="C2232" s="2" t="s">
        <v>6340</v>
      </c>
      <c r="D2232">
        <v>2000</v>
      </c>
      <c r="E2232">
        <v>2031</v>
      </c>
      <c r="F2232" t="s">
        <v>8219</v>
      </c>
      <c r="G2232" t="s">
        <v>8224</v>
      </c>
      <c r="H2232" t="s">
        <v>8246</v>
      </c>
      <c r="I2232">
        <v>1321739650</v>
      </c>
      <c r="J2232" s="7">
        <f t="shared" si="162"/>
        <v>40866.912615740745</v>
      </c>
      <c r="K2232">
        <v>1316552050</v>
      </c>
      <c r="L2232" s="7">
        <f t="shared" si="163"/>
        <v>40806.870949074073</v>
      </c>
      <c r="M2232" t="b">
        <v>0</v>
      </c>
      <c r="N2232">
        <v>22</v>
      </c>
      <c r="O2232" t="b">
        <v>1</v>
      </c>
      <c r="P2232" t="s">
        <v>8269</v>
      </c>
      <c r="Q2232">
        <f>ROUND(E2232/D2232*100,2)</f>
        <v>101.55</v>
      </c>
      <c r="R2232" s="12">
        <f>IFERROR(ROUND(IFERROR(E2232/N2232,""),2),"No pledges")</f>
        <v>92.32</v>
      </c>
      <c r="S2232" t="s">
        <v>8310</v>
      </c>
      <c r="T2232" t="s">
        <v>8315</v>
      </c>
    </row>
    <row r="2233" spans="1:20" ht="15" customHeight="1">
      <c r="A2233">
        <v>2231</v>
      </c>
      <c r="B2233" s="2" t="s">
        <v>2232</v>
      </c>
      <c r="C2233" s="2" t="s">
        <v>6341</v>
      </c>
      <c r="D2233">
        <v>2000</v>
      </c>
      <c r="E2233">
        <v>2015</v>
      </c>
      <c r="F2233" t="s">
        <v>8219</v>
      </c>
      <c r="G2233" t="s">
        <v>8224</v>
      </c>
      <c r="H2233" t="s">
        <v>8246</v>
      </c>
      <c r="I2233">
        <v>1345086445</v>
      </c>
      <c r="J2233" s="7">
        <f t="shared" si="162"/>
        <v>41137.130150462966</v>
      </c>
      <c r="K2233">
        <v>1342494445</v>
      </c>
      <c r="L2233" s="7">
        <f t="shared" si="163"/>
        <v>41107.130150462966</v>
      </c>
      <c r="M2233" t="b">
        <v>0</v>
      </c>
      <c r="N2233">
        <v>22</v>
      </c>
      <c r="O2233" t="b">
        <v>1</v>
      </c>
      <c r="P2233" t="s">
        <v>8279</v>
      </c>
      <c r="Q2233">
        <f>ROUND(E2233/D2233*100,2)</f>
        <v>100.75</v>
      </c>
      <c r="R2233" s="12">
        <f>IFERROR(ROUND(IFERROR(E2233/N2233,""),2),"No pledges")</f>
        <v>91.59</v>
      </c>
      <c r="S2233" t="s">
        <v>8325</v>
      </c>
      <c r="T2233" t="s">
        <v>8329</v>
      </c>
    </row>
    <row r="2234" spans="1:20" ht="15" customHeight="1">
      <c r="A2234">
        <v>2232</v>
      </c>
      <c r="B2234" s="2" t="s">
        <v>2233</v>
      </c>
      <c r="C2234" s="2" t="s">
        <v>6342</v>
      </c>
      <c r="D2234">
        <v>2000</v>
      </c>
      <c r="E2234">
        <v>2389</v>
      </c>
      <c r="F2234" t="s">
        <v>8219</v>
      </c>
      <c r="G2234" t="s">
        <v>8225</v>
      </c>
      <c r="H2234" t="s">
        <v>8247</v>
      </c>
      <c r="I2234">
        <v>1462741200</v>
      </c>
      <c r="J2234" s="7">
        <f t="shared" si="162"/>
        <v>42498.875</v>
      </c>
      <c r="K2234">
        <v>1461503654</v>
      </c>
      <c r="L2234" s="7">
        <f t="shared" si="163"/>
        <v>42484.551550925928</v>
      </c>
      <c r="M2234" t="b">
        <v>0</v>
      </c>
      <c r="N2234">
        <v>22</v>
      </c>
      <c r="O2234" t="b">
        <v>1</v>
      </c>
      <c r="P2234" t="s">
        <v>8271</v>
      </c>
      <c r="Q2234">
        <f>ROUND(E2234/D2234*100,2)</f>
        <v>119.45</v>
      </c>
      <c r="R2234" s="12">
        <f>IFERROR(ROUND(IFERROR(E2234/N2234,""),2),"No pledges")</f>
        <v>108.59</v>
      </c>
      <c r="S2234" t="s">
        <v>8317</v>
      </c>
      <c r="T2234" t="s">
        <v>8318</v>
      </c>
    </row>
    <row r="2235" spans="1:20" ht="15" customHeight="1">
      <c r="A2235">
        <v>2233</v>
      </c>
      <c r="B2235" s="2" t="s">
        <v>2234</v>
      </c>
      <c r="C2235" s="2" t="s">
        <v>6343</v>
      </c>
      <c r="D2235">
        <v>2500</v>
      </c>
      <c r="E2235">
        <v>2500</v>
      </c>
      <c r="F2235" t="s">
        <v>8219</v>
      </c>
      <c r="G2235" t="s">
        <v>8224</v>
      </c>
      <c r="H2235" t="s">
        <v>8246</v>
      </c>
      <c r="I2235">
        <v>1317576973</v>
      </c>
      <c r="J2235" s="7">
        <f t="shared" si="162"/>
        <v>40818.733483796292</v>
      </c>
      <c r="K2235">
        <v>1312392973</v>
      </c>
      <c r="L2235" s="7">
        <f t="shared" si="163"/>
        <v>40758.733483796292</v>
      </c>
      <c r="M2235" t="b">
        <v>0</v>
      </c>
      <c r="N2235">
        <v>22</v>
      </c>
      <c r="O2235" t="b">
        <v>1</v>
      </c>
      <c r="P2235" t="s">
        <v>8279</v>
      </c>
      <c r="Q2235">
        <f>ROUND(E2235/D2235*100,2)</f>
        <v>100</v>
      </c>
      <c r="R2235" s="12">
        <f>IFERROR(ROUND(IFERROR(E2235/N2235,""),2),"No pledges")</f>
        <v>113.64</v>
      </c>
      <c r="S2235" t="s">
        <v>8325</v>
      </c>
      <c r="T2235" t="s">
        <v>8329</v>
      </c>
    </row>
    <row r="2236" spans="1:20" ht="15" customHeight="1">
      <c r="A2236">
        <v>2234</v>
      </c>
      <c r="B2236" s="2" t="s">
        <v>2235</v>
      </c>
      <c r="C2236" s="2" t="s">
        <v>6344</v>
      </c>
      <c r="D2236">
        <v>2750</v>
      </c>
      <c r="E2236">
        <v>2750</v>
      </c>
      <c r="F2236" t="s">
        <v>8219</v>
      </c>
      <c r="G2236" t="s">
        <v>8225</v>
      </c>
      <c r="H2236" t="s">
        <v>8247</v>
      </c>
      <c r="I2236">
        <v>1460318400</v>
      </c>
      <c r="J2236" s="7">
        <f t="shared" si="162"/>
        <v>42470.833333333328</v>
      </c>
      <c r="K2236">
        <v>1457881057</v>
      </c>
      <c r="L2236" s="7">
        <f t="shared" si="163"/>
        <v>42442.623344907406</v>
      </c>
      <c r="M2236" t="b">
        <v>0</v>
      </c>
      <c r="N2236">
        <v>22</v>
      </c>
      <c r="O2236" t="b">
        <v>1</v>
      </c>
      <c r="P2236" t="s">
        <v>8271</v>
      </c>
      <c r="Q2236">
        <f>ROUND(E2236/D2236*100,2)</f>
        <v>100</v>
      </c>
      <c r="R2236" s="12">
        <f>IFERROR(ROUND(IFERROR(E2236/N2236,""),2),"No pledges")</f>
        <v>125</v>
      </c>
      <c r="S2236" t="s">
        <v>8317</v>
      </c>
      <c r="T2236" t="s">
        <v>8318</v>
      </c>
    </row>
    <row r="2237" spans="1:20" ht="15" customHeight="1">
      <c r="A2237">
        <v>2235</v>
      </c>
      <c r="B2237" s="2" t="s">
        <v>2236</v>
      </c>
      <c r="C2237" s="2" t="s">
        <v>6345</v>
      </c>
      <c r="D2237">
        <v>3000</v>
      </c>
      <c r="E2237">
        <v>3000</v>
      </c>
      <c r="F2237" t="s">
        <v>8219</v>
      </c>
      <c r="G2237" t="s">
        <v>8224</v>
      </c>
      <c r="H2237" t="s">
        <v>8246</v>
      </c>
      <c r="I2237">
        <v>1410546413</v>
      </c>
      <c r="J2237" s="7">
        <f t="shared" si="162"/>
        <v>41894.76866898148</v>
      </c>
      <c r="K2237">
        <v>1407954413</v>
      </c>
      <c r="L2237" s="7">
        <f t="shared" si="163"/>
        <v>41864.76866898148</v>
      </c>
      <c r="M2237" t="b">
        <v>0</v>
      </c>
      <c r="N2237">
        <v>22</v>
      </c>
      <c r="O2237" t="b">
        <v>1</v>
      </c>
      <c r="P2237" t="s">
        <v>8276</v>
      </c>
      <c r="Q2237">
        <f>ROUND(E2237/D2237*100,2)</f>
        <v>100</v>
      </c>
      <c r="R2237" s="12">
        <f>IFERROR(ROUND(IFERROR(E2237/N2237,""),2),"No pledges")</f>
        <v>136.36000000000001</v>
      </c>
      <c r="S2237" t="s">
        <v>8325</v>
      </c>
      <c r="T2237" t="s">
        <v>8326</v>
      </c>
    </row>
    <row r="2238" spans="1:20" ht="15" customHeight="1">
      <c r="A2238">
        <v>2236</v>
      </c>
      <c r="B2238" s="2" t="s">
        <v>2237</v>
      </c>
      <c r="C2238" s="2" t="s">
        <v>6346</v>
      </c>
      <c r="D2238">
        <v>1000</v>
      </c>
      <c r="E2238">
        <v>1021</v>
      </c>
      <c r="F2238" t="s">
        <v>8219</v>
      </c>
      <c r="G2238" t="s">
        <v>8224</v>
      </c>
      <c r="H2238" t="s">
        <v>8246</v>
      </c>
      <c r="I2238">
        <v>1431925200</v>
      </c>
      <c r="J2238" s="7">
        <f t="shared" si="162"/>
        <v>42142.208333333328</v>
      </c>
      <c r="K2238">
        <v>1429991062</v>
      </c>
      <c r="L2238" s="7">
        <f t="shared" si="163"/>
        <v>42119.822476851856</v>
      </c>
      <c r="M2238" t="b">
        <v>0</v>
      </c>
      <c r="N2238">
        <v>21</v>
      </c>
      <c r="O2238" t="b">
        <v>1</v>
      </c>
      <c r="P2238" t="s">
        <v>8280</v>
      </c>
      <c r="Q2238">
        <f>ROUND(E2238/D2238*100,2)</f>
        <v>102.1</v>
      </c>
      <c r="R2238" s="12">
        <f>IFERROR(ROUND(IFERROR(E2238/N2238,""),2),"No pledges")</f>
        <v>48.62</v>
      </c>
      <c r="S2238" t="s">
        <v>8325</v>
      </c>
      <c r="T2238" t="s">
        <v>8330</v>
      </c>
    </row>
    <row r="2239" spans="1:20" ht="15" customHeight="1">
      <c r="A2239">
        <v>2237</v>
      </c>
      <c r="B2239" s="2" t="s">
        <v>2238</v>
      </c>
      <c r="C2239" s="2" t="s">
        <v>6347</v>
      </c>
      <c r="D2239">
        <v>1000</v>
      </c>
      <c r="E2239">
        <v>1445</v>
      </c>
      <c r="F2239" t="s">
        <v>8219</v>
      </c>
      <c r="G2239" t="s">
        <v>8224</v>
      </c>
      <c r="H2239" t="s">
        <v>8246</v>
      </c>
      <c r="I2239">
        <v>1454349600</v>
      </c>
      <c r="J2239" s="7">
        <f t="shared" si="162"/>
        <v>42401.75</v>
      </c>
      <c r="K2239">
        <v>1451277473</v>
      </c>
      <c r="L2239" s="7">
        <f t="shared" si="163"/>
        <v>42366.192974537036</v>
      </c>
      <c r="M2239" t="b">
        <v>0</v>
      </c>
      <c r="N2239">
        <v>21</v>
      </c>
      <c r="O2239" t="b">
        <v>1</v>
      </c>
      <c r="P2239" t="s">
        <v>8279</v>
      </c>
      <c r="Q2239">
        <f>ROUND(E2239/D2239*100,2)</f>
        <v>144.5</v>
      </c>
      <c r="R2239" s="12">
        <f>IFERROR(ROUND(IFERROR(E2239/N2239,""),2),"No pledges")</f>
        <v>68.81</v>
      </c>
      <c r="S2239" t="s">
        <v>8325</v>
      </c>
      <c r="T2239" t="s">
        <v>8329</v>
      </c>
    </row>
    <row r="2240" spans="1:20" ht="15" customHeight="1">
      <c r="A2240">
        <v>2238</v>
      </c>
      <c r="B2240" s="2" t="s">
        <v>2239</v>
      </c>
      <c r="C2240" s="2" t="s">
        <v>6348</v>
      </c>
      <c r="D2240">
        <v>1000</v>
      </c>
      <c r="E2240">
        <v>1614</v>
      </c>
      <c r="F2240" t="s">
        <v>8219</v>
      </c>
      <c r="G2240" t="s">
        <v>8224</v>
      </c>
      <c r="H2240" t="s">
        <v>8246</v>
      </c>
      <c r="I2240">
        <v>1428725192</v>
      </c>
      <c r="J2240" s="7">
        <f t="shared" si="162"/>
        <v>42105.171203703707</v>
      </c>
      <c r="K2240">
        <v>1426133192</v>
      </c>
      <c r="L2240" s="7">
        <f t="shared" si="163"/>
        <v>42075.171203703707</v>
      </c>
      <c r="M2240" t="b">
        <v>0</v>
      </c>
      <c r="N2240">
        <v>21</v>
      </c>
      <c r="O2240" t="b">
        <v>1</v>
      </c>
      <c r="P2240" t="s">
        <v>8276</v>
      </c>
      <c r="Q2240">
        <f>ROUND(E2240/D2240*100,2)</f>
        <v>161.4</v>
      </c>
      <c r="R2240" s="12">
        <f>IFERROR(ROUND(IFERROR(E2240/N2240,""),2),"No pledges")</f>
        <v>76.86</v>
      </c>
      <c r="S2240" t="s">
        <v>8325</v>
      </c>
      <c r="T2240" t="s">
        <v>8326</v>
      </c>
    </row>
    <row r="2241" spans="1:20" ht="15" customHeight="1">
      <c r="A2241">
        <v>2239</v>
      </c>
      <c r="B2241" s="2" t="s">
        <v>2240</v>
      </c>
      <c r="C2241" s="2" t="s">
        <v>6349</v>
      </c>
      <c r="D2241">
        <v>1000</v>
      </c>
      <c r="E2241">
        <v>1000.99</v>
      </c>
      <c r="F2241" t="s">
        <v>8219</v>
      </c>
      <c r="G2241" t="s">
        <v>8224</v>
      </c>
      <c r="H2241" t="s">
        <v>8246</v>
      </c>
      <c r="I2241">
        <v>1411874580</v>
      </c>
      <c r="J2241" s="7">
        <f t="shared" si="162"/>
        <v>41910.140972222223</v>
      </c>
      <c r="K2241">
        <v>1409030371</v>
      </c>
      <c r="L2241" s="7">
        <f t="shared" si="163"/>
        <v>41877.221886574072</v>
      </c>
      <c r="M2241" t="b">
        <v>0</v>
      </c>
      <c r="N2241">
        <v>21</v>
      </c>
      <c r="O2241" t="b">
        <v>1</v>
      </c>
      <c r="P2241" t="s">
        <v>8271</v>
      </c>
      <c r="Q2241">
        <f>ROUND(E2241/D2241*100,2)</f>
        <v>100.1</v>
      </c>
      <c r="R2241" s="12">
        <f>IFERROR(ROUND(IFERROR(E2241/N2241,""),2),"No pledges")</f>
        <v>47.67</v>
      </c>
      <c r="S2241" t="s">
        <v>8317</v>
      </c>
      <c r="T2241" t="s">
        <v>8318</v>
      </c>
    </row>
    <row r="2242" spans="1:20" ht="15" customHeight="1">
      <c r="A2242">
        <v>2240</v>
      </c>
      <c r="B2242" s="2" t="s">
        <v>2241</v>
      </c>
      <c r="C2242" s="2" t="s">
        <v>6350</v>
      </c>
      <c r="D2242">
        <v>1200</v>
      </c>
      <c r="E2242">
        <v>1506</v>
      </c>
      <c r="F2242" t="s">
        <v>8219</v>
      </c>
      <c r="G2242" t="s">
        <v>8224</v>
      </c>
      <c r="H2242" t="s">
        <v>8246</v>
      </c>
      <c r="I2242">
        <v>1316746837</v>
      </c>
      <c r="J2242" s="7">
        <f t="shared" si="162"/>
        <v>40809.125428240739</v>
      </c>
      <c r="K2242">
        <v>1314154837</v>
      </c>
      <c r="L2242" s="7">
        <f t="shared" si="163"/>
        <v>40779.125428240739</v>
      </c>
      <c r="M2242" t="b">
        <v>0</v>
      </c>
      <c r="N2242">
        <v>21</v>
      </c>
      <c r="O2242" t="b">
        <v>1</v>
      </c>
      <c r="P2242" t="s">
        <v>8266</v>
      </c>
      <c r="Q2242">
        <f>ROUND(E2242/D2242*100,2)</f>
        <v>125.5</v>
      </c>
      <c r="R2242" s="12">
        <f>IFERROR(ROUND(IFERROR(E2242/N2242,""),2),"No pledges")</f>
        <v>71.709999999999994</v>
      </c>
      <c r="S2242" t="s">
        <v>8310</v>
      </c>
      <c r="T2242" t="s">
        <v>8312</v>
      </c>
    </row>
    <row r="2243" spans="1:20" ht="15" customHeight="1">
      <c r="A2243">
        <v>2241</v>
      </c>
      <c r="B2243" s="2" t="s">
        <v>2242</v>
      </c>
      <c r="C2243" s="2" t="s">
        <v>6351</v>
      </c>
      <c r="D2243">
        <v>1200</v>
      </c>
      <c r="E2243">
        <v>1250</v>
      </c>
      <c r="F2243" t="s">
        <v>8219</v>
      </c>
      <c r="G2243" t="s">
        <v>8225</v>
      </c>
      <c r="H2243" t="s">
        <v>8247</v>
      </c>
      <c r="I2243">
        <v>1446213612</v>
      </c>
      <c r="J2243" s="7">
        <f t="shared" si="162"/>
        <v>42307.583472222221</v>
      </c>
      <c r="K2243">
        <v>1443621612</v>
      </c>
      <c r="L2243" s="7">
        <f t="shared" si="163"/>
        <v>42277.583472222221</v>
      </c>
      <c r="M2243" t="b">
        <v>1</v>
      </c>
      <c r="N2243">
        <v>21</v>
      </c>
      <c r="O2243" t="b">
        <v>1</v>
      </c>
      <c r="P2243" t="s">
        <v>8271</v>
      </c>
      <c r="Q2243">
        <f>ROUND(E2243/D2243*100,2)</f>
        <v>104.17</v>
      </c>
      <c r="R2243" s="12">
        <f>IFERROR(ROUND(IFERROR(E2243/N2243,""),2),"No pledges")</f>
        <v>59.52</v>
      </c>
      <c r="S2243" t="s">
        <v>8317</v>
      </c>
      <c r="T2243" t="s">
        <v>8318</v>
      </c>
    </row>
    <row r="2244" spans="1:20" ht="15" customHeight="1">
      <c r="A2244">
        <v>2242</v>
      </c>
      <c r="B2244" s="2" t="s">
        <v>2243</v>
      </c>
      <c r="C2244" s="2" t="s">
        <v>6352</v>
      </c>
      <c r="D2244">
        <v>1400</v>
      </c>
      <c r="E2244">
        <v>1430.06</v>
      </c>
      <c r="F2244" t="s">
        <v>8219</v>
      </c>
      <c r="G2244" t="s">
        <v>8229</v>
      </c>
      <c r="H2244" t="s">
        <v>8251</v>
      </c>
      <c r="I2244">
        <v>1413547200</v>
      </c>
      <c r="J2244" s="7">
        <f t="shared" si="162"/>
        <v>41929.5</v>
      </c>
      <c r="K2244">
        <v>1411417602</v>
      </c>
      <c r="L2244" s="7">
        <f t="shared" si="163"/>
        <v>41904.851875</v>
      </c>
      <c r="M2244" t="b">
        <v>0</v>
      </c>
      <c r="N2244">
        <v>21</v>
      </c>
      <c r="O2244" t="b">
        <v>1</v>
      </c>
      <c r="P2244" t="s">
        <v>8269</v>
      </c>
      <c r="Q2244">
        <f>ROUND(E2244/D2244*100,2)</f>
        <v>102.15</v>
      </c>
      <c r="R2244" s="12">
        <f>IFERROR(ROUND(IFERROR(E2244/N2244,""),2),"No pledges")</f>
        <v>68.099999999999994</v>
      </c>
      <c r="S2244" t="s">
        <v>8310</v>
      </c>
      <c r="T2244" t="s">
        <v>8315</v>
      </c>
    </row>
    <row r="2245" spans="1:20" ht="15" customHeight="1">
      <c r="A2245">
        <v>2243</v>
      </c>
      <c r="B2245" s="2" t="s">
        <v>2244</v>
      </c>
      <c r="C2245" s="2" t="s">
        <v>6353</v>
      </c>
      <c r="D2245">
        <v>1800</v>
      </c>
      <c r="E2245">
        <v>2355</v>
      </c>
      <c r="F2245" t="s">
        <v>8219</v>
      </c>
      <c r="G2245" t="s">
        <v>8224</v>
      </c>
      <c r="H2245" t="s">
        <v>8246</v>
      </c>
      <c r="I2245">
        <v>1405400400</v>
      </c>
      <c r="J2245" s="7">
        <f t="shared" si="162"/>
        <v>41835.208333333336</v>
      </c>
      <c r="K2245">
        <v>1402934629</v>
      </c>
      <c r="L2245" s="7">
        <f t="shared" si="163"/>
        <v>41806.669317129628</v>
      </c>
      <c r="M2245" t="b">
        <v>0</v>
      </c>
      <c r="N2245">
        <v>21</v>
      </c>
      <c r="O2245" t="b">
        <v>1</v>
      </c>
      <c r="P2245" t="s">
        <v>8305</v>
      </c>
      <c r="Q2245">
        <f>ROUND(E2245/D2245*100,2)</f>
        <v>130.83000000000001</v>
      </c>
      <c r="R2245" s="12">
        <f>IFERROR(ROUND(IFERROR(E2245/N2245,""),2),"No pledges")</f>
        <v>112.14</v>
      </c>
      <c r="S2245" t="s">
        <v>8317</v>
      </c>
      <c r="T2245" t="s">
        <v>8359</v>
      </c>
    </row>
    <row r="2246" spans="1:20" ht="15" customHeight="1">
      <c r="A2246">
        <v>2244</v>
      </c>
      <c r="B2246" s="2" t="s">
        <v>2245</v>
      </c>
      <c r="C2246" s="2" t="s">
        <v>6354</v>
      </c>
      <c r="D2246">
        <v>1960</v>
      </c>
      <c r="E2246">
        <v>3005</v>
      </c>
      <c r="F2246" t="s">
        <v>8219</v>
      </c>
      <c r="G2246" t="s">
        <v>8225</v>
      </c>
      <c r="H2246" t="s">
        <v>8247</v>
      </c>
      <c r="I2246">
        <v>1459378085</v>
      </c>
      <c r="J2246" s="7">
        <f t="shared" si="162"/>
        <v>42459.950057870374</v>
      </c>
      <c r="K2246">
        <v>1456789685</v>
      </c>
      <c r="L2246" s="7">
        <f t="shared" si="163"/>
        <v>42429.991724537031</v>
      </c>
      <c r="M2246" t="b">
        <v>0</v>
      </c>
      <c r="N2246">
        <v>21</v>
      </c>
      <c r="O2246" t="b">
        <v>1</v>
      </c>
      <c r="P2246" t="s">
        <v>8271</v>
      </c>
      <c r="Q2246">
        <f>ROUND(E2246/D2246*100,2)</f>
        <v>153.32</v>
      </c>
      <c r="R2246" s="12">
        <f>IFERROR(ROUND(IFERROR(E2246/N2246,""),2),"No pledges")</f>
        <v>143.1</v>
      </c>
      <c r="S2246" t="s">
        <v>8317</v>
      </c>
      <c r="T2246" t="s">
        <v>8318</v>
      </c>
    </row>
    <row r="2247" spans="1:20" ht="15" customHeight="1">
      <c r="A2247">
        <v>2245</v>
      </c>
      <c r="B2247" s="2" t="s">
        <v>2246</v>
      </c>
      <c r="C2247" s="2" t="s">
        <v>6355</v>
      </c>
      <c r="D2247">
        <v>2000</v>
      </c>
      <c r="E2247">
        <v>2505</v>
      </c>
      <c r="F2247" t="s">
        <v>8219</v>
      </c>
      <c r="G2247" t="s">
        <v>8224</v>
      </c>
      <c r="H2247" t="s">
        <v>8246</v>
      </c>
      <c r="I2247">
        <v>1425275940</v>
      </c>
      <c r="J2247" s="7">
        <f t="shared" si="162"/>
        <v>42065.249305555553</v>
      </c>
      <c r="K2247">
        <v>1422371381</v>
      </c>
      <c r="L2247" s="7">
        <f t="shared" si="163"/>
        <v>42031.631724537037</v>
      </c>
      <c r="M2247" t="b">
        <v>0</v>
      </c>
      <c r="N2247">
        <v>21</v>
      </c>
      <c r="O2247" t="b">
        <v>1</v>
      </c>
      <c r="P2247" t="s">
        <v>8276</v>
      </c>
      <c r="Q2247">
        <f>ROUND(E2247/D2247*100,2)</f>
        <v>125.25</v>
      </c>
      <c r="R2247" s="12">
        <f>IFERROR(ROUND(IFERROR(E2247/N2247,""),2),"No pledges")</f>
        <v>119.29</v>
      </c>
      <c r="S2247" t="s">
        <v>8325</v>
      </c>
      <c r="T2247" t="s">
        <v>8326</v>
      </c>
    </row>
    <row r="2248" spans="1:20" ht="15" customHeight="1">
      <c r="A2248">
        <v>2246</v>
      </c>
      <c r="B2248" s="2" t="s">
        <v>2247</v>
      </c>
      <c r="C2248" s="2" t="s">
        <v>6356</v>
      </c>
      <c r="D2248">
        <v>2000</v>
      </c>
      <c r="E2248">
        <v>2020</v>
      </c>
      <c r="F2248" t="s">
        <v>8219</v>
      </c>
      <c r="G2248" t="s">
        <v>8225</v>
      </c>
      <c r="H2248" t="s">
        <v>8247</v>
      </c>
      <c r="I2248">
        <v>1406887310</v>
      </c>
      <c r="J2248" s="7">
        <f t="shared" si="162"/>
        <v>41852.417939814812</v>
      </c>
      <c r="K2248">
        <v>1404295310</v>
      </c>
      <c r="L2248" s="7">
        <f t="shared" si="163"/>
        <v>41822.417939814812</v>
      </c>
      <c r="M2248" t="b">
        <v>0</v>
      </c>
      <c r="N2248">
        <v>21</v>
      </c>
      <c r="O2248" t="b">
        <v>1</v>
      </c>
      <c r="P2248" t="s">
        <v>8271</v>
      </c>
      <c r="Q2248">
        <f>ROUND(E2248/D2248*100,2)</f>
        <v>101</v>
      </c>
      <c r="R2248" s="12">
        <f>IFERROR(ROUND(IFERROR(E2248/N2248,""),2),"No pledges")</f>
        <v>96.19</v>
      </c>
      <c r="S2248" t="s">
        <v>8317</v>
      </c>
      <c r="T2248" t="s">
        <v>8318</v>
      </c>
    </row>
    <row r="2249" spans="1:20" ht="15" customHeight="1">
      <c r="A2249">
        <v>2247</v>
      </c>
      <c r="B2249" s="2" t="s">
        <v>2248</v>
      </c>
      <c r="C2249" s="2" t="s">
        <v>6357</v>
      </c>
      <c r="D2249">
        <v>2000</v>
      </c>
      <c r="E2249">
        <v>2000</v>
      </c>
      <c r="F2249" t="s">
        <v>8219</v>
      </c>
      <c r="G2249" t="s">
        <v>8224</v>
      </c>
      <c r="H2249" t="s">
        <v>8246</v>
      </c>
      <c r="I2249">
        <v>1408383153</v>
      </c>
      <c r="J2249" s="7">
        <f t="shared" si="162"/>
        <v>41869.730937500004</v>
      </c>
      <c r="K2249">
        <v>1405791153</v>
      </c>
      <c r="L2249" s="7">
        <f t="shared" si="163"/>
        <v>41839.730937500004</v>
      </c>
      <c r="M2249" t="b">
        <v>0</v>
      </c>
      <c r="N2249">
        <v>21</v>
      </c>
      <c r="O2249" t="b">
        <v>1</v>
      </c>
      <c r="P2249" t="s">
        <v>8271</v>
      </c>
      <c r="Q2249">
        <f>ROUND(E2249/D2249*100,2)</f>
        <v>100</v>
      </c>
      <c r="R2249" s="12">
        <f>IFERROR(ROUND(IFERROR(E2249/N2249,""),2),"No pledges")</f>
        <v>95.24</v>
      </c>
      <c r="S2249" t="s">
        <v>8317</v>
      </c>
      <c r="T2249" t="s">
        <v>8318</v>
      </c>
    </row>
    <row r="2250" spans="1:20" ht="15" customHeight="1">
      <c r="A2250">
        <v>2248</v>
      </c>
      <c r="B2250" s="2" t="s">
        <v>2249</v>
      </c>
      <c r="C2250" s="2" t="s">
        <v>6358</v>
      </c>
      <c r="D2250">
        <v>2000</v>
      </c>
      <c r="E2250">
        <v>2015</v>
      </c>
      <c r="F2250" t="s">
        <v>8219</v>
      </c>
      <c r="G2250" t="s">
        <v>8225</v>
      </c>
      <c r="H2250" t="s">
        <v>8247</v>
      </c>
      <c r="I2250">
        <v>1441547220</v>
      </c>
      <c r="J2250" s="7">
        <f t="shared" si="162"/>
        <v>42253.57430555555</v>
      </c>
      <c r="K2250">
        <v>1439322412</v>
      </c>
      <c r="L2250" s="7">
        <f t="shared" si="163"/>
        <v>42227.824212962965</v>
      </c>
      <c r="M2250" t="b">
        <v>0</v>
      </c>
      <c r="N2250">
        <v>21</v>
      </c>
      <c r="O2250" t="b">
        <v>1</v>
      </c>
      <c r="P2250" t="s">
        <v>8271</v>
      </c>
      <c r="Q2250">
        <f>ROUND(E2250/D2250*100,2)</f>
        <v>100.75</v>
      </c>
      <c r="R2250" s="12">
        <f>IFERROR(ROUND(IFERROR(E2250/N2250,""),2),"No pledges")</f>
        <v>95.95</v>
      </c>
      <c r="S2250" t="s">
        <v>8317</v>
      </c>
      <c r="T2250" t="s">
        <v>8318</v>
      </c>
    </row>
    <row r="2251" spans="1:20" ht="15" customHeight="1">
      <c r="A2251">
        <v>2249</v>
      </c>
      <c r="B2251" s="2" t="s">
        <v>2250</v>
      </c>
      <c r="C2251" s="2" t="s">
        <v>6359</v>
      </c>
      <c r="D2251">
        <v>2500</v>
      </c>
      <c r="E2251">
        <v>2560</v>
      </c>
      <c r="F2251" t="s">
        <v>8219</v>
      </c>
      <c r="G2251" t="s">
        <v>8224</v>
      </c>
      <c r="H2251" t="s">
        <v>8246</v>
      </c>
      <c r="I2251">
        <v>1459348740</v>
      </c>
      <c r="J2251" s="7">
        <f t="shared" si="162"/>
        <v>42459.610416666663</v>
      </c>
      <c r="K2251">
        <v>1458647725</v>
      </c>
      <c r="L2251" s="7">
        <f t="shared" si="163"/>
        <v>42451.496817129635</v>
      </c>
      <c r="M2251" t="b">
        <v>0</v>
      </c>
      <c r="N2251">
        <v>21</v>
      </c>
      <c r="O2251" t="b">
        <v>1</v>
      </c>
      <c r="P2251" t="s">
        <v>8271</v>
      </c>
      <c r="Q2251">
        <f>ROUND(E2251/D2251*100,2)</f>
        <v>102.4</v>
      </c>
      <c r="R2251" s="12">
        <f>IFERROR(ROUND(IFERROR(E2251/N2251,""),2),"No pledges")</f>
        <v>121.9</v>
      </c>
      <c r="S2251" t="s">
        <v>8317</v>
      </c>
      <c r="T2251" t="s">
        <v>8318</v>
      </c>
    </row>
    <row r="2252" spans="1:20" ht="15" customHeight="1">
      <c r="A2252">
        <v>2250</v>
      </c>
      <c r="B2252" s="2" t="s">
        <v>2251</v>
      </c>
      <c r="C2252" s="2" t="s">
        <v>6360</v>
      </c>
      <c r="D2252">
        <v>3000</v>
      </c>
      <c r="E2252">
        <v>3017</v>
      </c>
      <c r="F2252" t="s">
        <v>8219</v>
      </c>
      <c r="G2252" t="s">
        <v>8224</v>
      </c>
      <c r="H2252" t="s">
        <v>8246</v>
      </c>
      <c r="I2252">
        <v>1440339295</v>
      </c>
      <c r="J2252" s="7">
        <f t="shared" si="162"/>
        <v>42239.593692129631</v>
      </c>
      <c r="K2252">
        <v>1437747295</v>
      </c>
      <c r="L2252" s="7">
        <f t="shared" si="163"/>
        <v>42209.593692129631</v>
      </c>
      <c r="M2252" t="b">
        <v>0</v>
      </c>
      <c r="N2252">
        <v>21</v>
      </c>
      <c r="O2252" t="b">
        <v>1</v>
      </c>
      <c r="P2252" t="s">
        <v>8273</v>
      </c>
      <c r="Q2252">
        <f>ROUND(E2252/D2252*100,2)</f>
        <v>100.57</v>
      </c>
      <c r="R2252" s="12">
        <f>IFERROR(ROUND(IFERROR(E2252/N2252,""),2),"No pledges")</f>
        <v>143.66999999999999</v>
      </c>
      <c r="S2252" t="s">
        <v>8319</v>
      </c>
      <c r="T2252" t="s">
        <v>8321</v>
      </c>
    </row>
    <row r="2253" spans="1:20" ht="15" customHeight="1">
      <c r="A2253">
        <v>2251</v>
      </c>
      <c r="B2253" s="2" t="s">
        <v>2252</v>
      </c>
      <c r="C2253" s="2" t="s">
        <v>6361</v>
      </c>
      <c r="D2253">
        <v>3000</v>
      </c>
      <c r="E2253">
        <v>3003</v>
      </c>
      <c r="F2253" t="s">
        <v>8219</v>
      </c>
      <c r="G2253" t="s">
        <v>8225</v>
      </c>
      <c r="H2253" t="s">
        <v>8247</v>
      </c>
      <c r="I2253">
        <v>1425682174</v>
      </c>
      <c r="J2253" s="7">
        <f t="shared" si="162"/>
        <v>42069.951087962967</v>
      </c>
      <c r="K2253">
        <v>1423090174</v>
      </c>
      <c r="L2253" s="7">
        <f t="shared" si="163"/>
        <v>42039.951087962967</v>
      </c>
      <c r="M2253" t="b">
        <v>0</v>
      </c>
      <c r="N2253">
        <v>21</v>
      </c>
      <c r="O2253" t="b">
        <v>1</v>
      </c>
      <c r="P2253" t="s">
        <v>8300</v>
      </c>
      <c r="Q2253">
        <f>ROUND(E2253/D2253*100,2)</f>
        <v>100.1</v>
      </c>
      <c r="R2253" s="12">
        <f>IFERROR(ROUND(IFERROR(E2253/N2253,""),2),"No pledges")</f>
        <v>143</v>
      </c>
      <c r="S2253" t="s">
        <v>8325</v>
      </c>
      <c r="T2253" t="s">
        <v>8354</v>
      </c>
    </row>
    <row r="2254" spans="1:20" ht="15" customHeight="1">
      <c r="A2254">
        <v>2252</v>
      </c>
      <c r="B2254" s="2" t="s">
        <v>2253</v>
      </c>
      <c r="C2254" s="2" t="s">
        <v>6362</v>
      </c>
      <c r="D2254">
        <v>3000</v>
      </c>
      <c r="E2254">
        <v>3275</v>
      </c>
      <c r="F2254" t="s">
        <v>8219</v>
      </c>
      <c r="G2254" t="s">
        <v>8225</v>
      </c>
      <c r="H2254" t="s">
        <v>8247</v>
      </c>
      <c r="I2254">
        <v>1468191540</v>
      </c>
      <c r="J2254" s="7">
        <f t="shared" si="162"/>
        <v>42561.957638888889</v>
      </c>
      <c r="K2254">
        <v>1464958484</v>
      </c>
      <c r="L2254" s="7">
        <f t="shared" si="163"/>
        <v>42524.53800925926</v>
      </c>
      <c r="M2254" t="b">
        <v>0</v>
      </c>
      <c r="N2254">
        <v>21</v>
      </c>
      <c r="O2254" t="b">
        <v>1</v>
      </c>
      <c r="P2254" t="s">
        <v>8271</v>
      </c>
      <c r="Q2254">
        <f>ROUND(E2254/D2254*100,2)</f>
        <v>109.17</v>
      </c>
      <c r="R2254" s="12">
        <f>IFERROR(ROUND(IFERROR(E2254/N2254,""),2),"No pledges")</f>
        <v>155.94999999999999</v>
      </c>
      <c r="S2254" t="s">
        <v>8317</v>
      </c>
      <c r="T2254" t="s">
        <v>8318</v>
      </c>
    </row>
    <row r="2255" spans="1:20" ht="15" customHeight="1">
      <c r="A2255">
        <v>2253</v>
      </c>
      <c r="B2255" s="2" t="s">
        <v>2254</v>
      </c>
      <c r="C2255" s="2" t="s">
        <v>6363</v>
      </c>
      <c r="D2255">
        <v>4000</v>
      </c>
      <c r="E2255">
        <v>4296</v>
      </c>
      <c r="F2255" t="s">
        <v>8219</v>
      </c>
      <c r="G2255" t="s">
        <v>8224</v>
      </c>
      <c r="H2255" t="s">
        <v>8246</v>
      </c>
      <c r="I2255">
        <v>1473879600</v>
      </c>
      <c r="J2255" s="7">
        <f t="shared" si="162"/>
        <v>42627.791666666672</v>
      </c>
      <c r="K2255">
        <v>1472498042</v>
      </c>
      <c r="L2255" s="7">
        <f t="shared" si="163"/>
        <v>42611.801412037035</v>
      </c>
      <c r="M2255" t="b">
        <v>1</v>
      </c>
      <c r="N2255">
        <v>21</v>
      </c>
      <c r="O2255" t="b">
        <v>1</v>
      </c>
      <c r="P2255" t="s">
        <v>8271</v>
      </c>
      <c r="Q2255">
        <f>ROUND(E2255/D2255*100,2)</f>
        <v>107.4</v>
      </c>
      <c r="R2255" s="12">
        <f>IFERROR(ROUND(IFERROR(E2255/N2255,""),2),"No pledges")</f>
        <v>204.57</v>
      </c>
      <c r="S2255" t="s">
        <v>8317</v>
      </c>
      <c r="T2255" t="s">
        <v>8318</v>
      </c>
    </row>
    <row r="2256" spans="1:20" ht="15" customHeight="1">
      <c r="A2256">
        <v>2254</v>
      </c>
      <c r="B2256" s="2" t="s">
        <v>2255</v>
      </c>
      <c r="C2256" s="2" t="s">
        <v>6364</v>
      </c>
      <c r="D2256">
        <v>1000</v>
      </c>
      <c r="E2256">
        <v>1145</v>
      </c>
      <c r="F2256" t="s">
        <v>8219</v>
      </c>
      <c r="G2256" t="s">
        <v>8224</v>
      </c>
      <c r="H2256" t="s">
        <v>8246</v>
      </c>
      <c r="I2256">
        <v>1329082983</v>
      </c>
      <c r="J2256" s="7">
        <f t="shared" si="162"/>
        <v>40951.904895833337</v>
      </c>
      <c r="K2256">
        <v>1326404583</v>
      </c>
      <c r="L2256" s="7">
        <f t="shared" si="163"/>
        <v>40920.904895833337</v>
      </c>
      <c r="M2256" t="b">
        <v>0</v>
      </c>
      <c r="N2256">
        <v>20</v>
      </c>
      <c r="O2256" t="b">
        <v>1</v>
      </c>
      <c r="P2256" t="s">
        <v>8279</v>
      </c>
      <c r="Q2256">
        <f>ROUND(E2256/D2256*100,2)</f>
        <v>114.5</v>
      </c>
      <c r="R2256" s="12">
        <f>IFERROR(ROUND(IFERROR(E2256/N2256,""),2),"No pledges")</f>
        <v>57.25</v>
      </c>
      <c r="S2256" t="s">
        <v>8325</v>
      </c>
      <c r="T2256" t="s">
        <v>8329</v>
      </c>
    </row>
    <row r="2257" spans="1:20" ht="15" customHeight="1">
      <c r="A2257">
        <v>2255</v>
      </c>
      <c r="B2257" s="2" t="s">
        <v>2256</v>
      </c>
      <c r="C2257" s="2" t="s">
        <v>6365</v>
      </c>
      <c r="D2257">
        <v>1000</v>
      </c>
      <c r="E2257">
        <v>1056</v>
      </c>
      <c r="F2257" t="s">
        <v>8219</v>
      </c>
      <c r="G2257" t="s">
        <v>8224</v>
      </c>
      <c r="H2257" t="s">
        <v>8246</v>
      </c>
      <c r="I2257">
        <v>1422400387</v>
      </c>
      <c r="J2257" s="7">
        <f t="shared" si="162"/>
        <v>42031.967442129629</v>
      </c>
      <c r="K2257">
        <v>1421190787</v>
      </c>
      <c r="L2257" s="7">
        <f t="shared" si="163"/>
        <v>42017.967442129629</v>
      </c>
      <c r="M2257" t="b">
        <v>0</v>
      </c>
      <c r="N2257">
        <v>20</v>
      </c>
      <c r="O2257" t="b">
        <v>1</v>
      </c>
      <c r="P2257" t="s">
        <v>8279</v>
      </c>
      <c r="Q2257">
        <f>ROUND(E2257/D2257*100,2)</f>
        <v>105.6</v>
      </c>
      <c r="R2257" s="12">
        <f>IFERROR(ROUND(IFERROR(E2257/N2257,""),2),"No pledges")</f>
        <v>52.8</v>
      </c>
      <c r="S2257" t="s">
        <v>8325</v>
      </c>
      <c r="T2257" t="s">
        <v>8329</v>
      </c>
    </row>
    <row r="2258" spans="1:20" ht="15" customHeight="1">
      <c r="A2258">
        <v>2256</v>
      </c>
      <c r="B2258" s="2" t="s">
        <v>2257</v>
      </c>
      <c r="C2258" s="2" t="s">
        <v>6366</v>
      </c>
      <c r="D2258">
        <v>1000</v>
      </c>
      <c r="E2258">
        <v>1218</v>
      </c>
      <c r="F2258" t="s">
        <v>8219</v>
      </c>
      <c r="G2258" t="s">
        <v>8224</v>
      </c>
      <c r="H2258" t="s">
        <v>8246</v>
      </c>
      <c r="I2258">
        <v>1425193140</v>
      </c>
      <c r="J2258" s="7">
        <f t="shared" si="162"/>
        <v>42064.290972222225</v>
      </c>
      <c r="K2258">
        <v>1422769906</v>
      </c>
      <c r="L2258" s="7">
        <f t="shared" si="163"/>
        <v>42036.24428240741</v>
      </c>
      <c r="M2258" t="b">
        <v>0</v>
      </c>
      <c r="N2258">
        <v>20</v>
      </c>
      <c r="O2258" t="b">
        <v>1</v>
      </c>
      <c r="P2258" t="s">
        <v>8271</v>
      </c>
      <c r="Q2258">
        <f>ROUND(E2258/D2258*100,2)</f>
        <v>121.8</v>
      </c>
      <c r="R2258" s="12">
        <f>IFERROR(ROUND(IFERROR(E2258/N2258,""),2),"No pledges")</f>
        <v>60.9</v>
      </c>
      <c r="S2258" t="s">
        <v>8317</v>
      </c>
      <c r="T2258" t="s">
        <v>8318</v>
      </c>
    </row>
    <row r="2259" spans="1:20" ht="15" customHeight="1">
      <c r="A2259">
        <v>2257</v>
      </c>
      <c r="B2259" s="2" t="s">
        <v>2258</v>
      </c>
      <c r="C2259" s="2" t="s">
        <v>6367</v>
      </c>
      <c r="D2259">
        <v>1000</v>
      </c>
      <c r="E2259">
        <v>1066.8</v>
      </c>
      <c r="F2259" t="s">
        <v>8219</v>
      </c>
      <c r="G2259" t="s">
        <v>8224</v>
      </c>
      <c r="H2259" t="s">
        <v>8246</v>
      </c>
      <c r="I2259">
        <v>1463275339</v>
      </c>
      <c r="J2259" s="7">
        <f t="shared" si="162"/>
        <v>42505.057164351849</v>
      </c>
      <c r="K2259">
        <v>1460683339</v>
      </c>
      <c r="L2259" s="7">
        <f t="shared" si="163"/>
        <v>42475.057164351849</v>
      </c>
      <c r="M2259" t="b">
        <v>0</v>
      </c>
      <c r="N2259">
        <v>20</v>
      </c>
      <c r="O2259" t="b">
        <v>1</v>
      </c>
      <c r="P2259" t="s">
        <v>8271</v>
      </c>
      <c r="Q2259">
        <f>ROUND(E2259/D2259*100,2)</f>
        <v>106.68</v>
      </c>
      <c r="R2259" s="12">
        <f>IFERROR(ROUND(IFERROR(E2259/N2259,""),2),"No pledges")</f>
        <v>53.34</v>
      </c>
      <c r="S2259" t="s">
        <v>8317</v>
      </c>
      <c r="T2259" t="s">
        <v>8318</v>
      </c>
    </row>
    <row r="2260" spans="1:20" ht="15" customHeight="1">
      <c r="A2260">
        <v>2258</v>
      </c>
      <c r="B2260" s="2" t="s">
        <v>2259</v>
      </c>
      <c r="C2260" s="2" t="s">
        <v>6368</v>
      </c>
      <c r="D2260">
        <v>1000</v>
      </c>
      <c r="E2260">
        <v>1000.01</v>
      </c>
      <c r="F2260" t="s">
        <v>8219</v>
      </c>
      <c r="G2260" t="s">
        <v>8225</v>
      </c>
      <c r="H2260" t="s">
        <v>8247</v>
      </c>
      <c r="I2260">
        <v>1440111600</v>
      </c>
      <c r="J2260" s="7">
        <f t="shared" si="162"/>
        <v>42236.958333333328</v>
      </c>
      <c r="K2260">
        <v>1437545657</v>
      </c>
      <c r="L2260" s="7">
        <f t="shared" si="163"/>
        <v>42207.259918981479</v>
      </c>
      <c r="M2260" t="b">
        <v>0</v>
      </c>
      <c r="N2260">
        <v>20</v>
      </c>
      <c r="O2260" t="b">
        <v>1</v>
      </c>
      <c r="P2260" t="s">
        <v>8271</v>
      </c>
      <c r="Q2260">
        <f>ROUND(E2260/D2260*100,2)</f>
        <v>100</v>
      </c>
      <c r="R2260" s="12">
        <f>IFERROR(ROUND(IFERROR(E2260/N2260,""),2),"No pledges")</f>
        <v>50</v>
      </c>
      <c r="S2260" t="s">
        <v>8317</v>
      </c>
      <c r="T2260" t="s">
        <v>8318</v>
      </c>
    </row>
    <row r="2261" spans="1:20" ht="15" customHeight="1">
      <c r="A2261">
        <v>2259</v>
      </c>
      <c r="B2261" s="2" t="s">
        <v>2260</v>
      </c>
      <c r="C2261" s="2" t="s">
        <v>6369</v>
      </c>
      <c r="D2261">
        <v>1200</v>
      </c>
      <c r="E2261">
        <v>1400</v>
      </c>
      <c r="F2261" t="s">
        <v>8219</v>
      </c>
      <c r="G2261" t="s">
        <v>8229</v>
      </c>
      <c r="H2261" t="s">
        <v>8251</v>
      </c>
      <c r="I2261">
        <v>1417460940</v>
      </c>
      <c r="J2261" s="7">
        <f t="shared" si="162"/>
        <v>41974.797916666663</v>
      </c>
      <c r="K2261">
        <v>1416516972</v>
      </c>
      <c r="L2261" s="7">
        <f t="shared" si="163"/>
        <v>41963.872361111105</v>
      </c>
      <c r="M2261" t="b">
        <v>0</v>
      </c>
      <c r="N2261">
        <v>20</v>
      </c>
      <c r="O2261" t="b">
        <v>1</v>
      </c>
      <c r="P2261" t="s">
        <v>8271</v>
      </c>
      <c r="Q2261">
        <f>ROUND(E2261/D2261*100,2)</f>
        <v>116.67</v>
      </c>
      <c r="R2261" s="12">
        <f>IFERROR(ROUND(IFERROR(E2261/N2261,""),2),"No pledges")</f>
        <v>70</v>
      </c>
      <c r="S2261" t="s">
        <v>8317</v>
      </c>
      <c r="T2261" t="s">
        <v>8318</v>
      </c>
    </row>
    <row r="2262" spans="1:20" ht="15" customHeight="1">
      <c r="A2262">
        <v>2260</v>
      </c>
      <c r="B2262" s="2" t="s">
        <v>2261</v>
      </c>
      <c r="C2262" s="2" t="s">
        <v>6370</v>
      </c>
      <c r="D2262">
        <v>1250</v>
      </c>
      <c r="E2262">
        <v>1250</v>
      </c>
      <c r="F2262" t="s">
        <v>8219</v>
      </c>
      <c r="G2262" t="s">
        <v>8224</v>
      </c>
      <c r="H2262" t="s">
        <v>8246</v>
      </c>
      <c r="I2262">
        <v>1403964574</v>
      </c>
      <c r="J2262" s="7">
        <f t="shared" si="162"/>
        <v>41818.58997685185</v>
      </c>
      <c r="K2262">
        <v>1401372574</v>
      </c>
      <c r="L2262" s="7">
        <f t="shared" si="163"/>
        <v>41788.58997685185</v>
      </c>
      <c r="M2262" t="b">
        <v>0</v>
      </c>
      <c r="N2262">
        <v>20</v>
      </c>
      <c r="O2262" t="b">
        <v>1</v>
      </c>
      <c r="P2262" t="s">
        <v>8271</v>
      </c>
      <c r="Q2262">
        <f>ROUND(E2262/D2262*100,2)</f>
        <v>100</v>
      </c>
      <c r="R2262" s="12">
        <f>IFERROR(ROUND(IFERROR(E2262/N2262,""),2),"No pledges")</f>
        <v>62.5</v>
      </c>
      <c r="S2262" t="s">
        <v>8317</v>
      </c>
      <c r="T2262" t="s">
        <v>8318</v>
      </c>
    </row>
    <row r="2263" spans="1:20" ht="15" customHeight="1">
      <c r="A2263">
        <v>2261</v>
      </c>
      <c r="B2263" s="2" t="s">
        <v>2262</v>
      </c>
      <c r="C2263" s="2" t="s">
        <v>6371</v>
      </c>
      <c r="D2263">
        <v>1350</v>
      </c>
      <c r="E2263">
        <v>1605</v>
      </c>
      <c r="F2263" t="s">
        <v>8219</v>
      </c>
      <c r="G2263" t="s">
        <v>8224</v>
      </c>
      <c r="H2263" t="s">
        <v>8246</v>
      </c>
      <c r="I2263">
        <v>1488333600</v>
      </c>
      <c r="J2263" s="7">
        <f t="shared" si="162"/>
        <v>42795.083333333328</v>
      </c>
      <c r="K2263">
        <v>1487094360</v>
      </c>
      <c r="L2263" s="7">
        <f t="shared" si="163"/>
        <v>42780.740277777775</v>
      </c>
      <c r="M2263" t="b">
        <v>0</v>
      </c>
      <c r="N2263">
        <v>20</v>
      </c>
      <c r="O2263" t="b">
        <v>1</v>
      </c>
      <c r="P2263" t="s">
        <v>8303</v>
      </c>
      <c r="Q2263">
        <f>ROUND(E2263/D2263*100,2)</f>
        <v>118.89</v>
      </c>
      <c r="R2263" s="12">
        <f>IFERROR(ROUND(IFERROR(E2263/N2263,""),2),"No pledges")</f>
        <v>80.25</v>
      </c>
      <c r="S2263" t="s">
        <v>8317</v>
      </c>
      <c r="T2263" t="s">
        <v>8357</v>
      </c>
    </row>
    <row r="2264" spans="1:20" ht="15" customHeight="1">
      <c r="A2264">
        <v>2262</v>
      </c>
      <c r="B2264" s="2" t="s">
        <v>2263</v>
      </c>
      <c r="C2264" s="2" t="s">
        <v>6372</v>
      </c>
      <c r="D2264">
        <v>1500</v>
      </c>
      <c r="E2264">
        <v>3500</v>
      </c>
      <c r="F2264" t="s">
        <v>8219</v>
      </c>
      <c r="G2264" t="s">
        <v>8224</v>
      </c>
      <c r="H2264" t="s">
        <v>8246</v>
      </c>
      <c r="I2264">
        <v>1335540694</v>
      </c>
      <c r="J2264" s="7">
        <f t="shared" si="162"/>
        <v>41026.646921296298</v>
      </c>
      <c r="K2264">
        <v>1332948694</v>
      </c>
      <c r="L2264" s="7">
        <f t="shared" si="163"/>
        <v>40996.646921296298</v>
      </c>
      <c r="M2264" t="b">
        <v>0</v>
      </c>
      <c r="N2264">
        <v>20</v>
      </c>
      <c r="O2264" t="b">
        <v>1</v>
      </c>
      <c r="P2264" t="s">
        <v>8276</v>
      </c>
      <c r="Q2264">
        <f>ROUND(E2264/D2264*100,2)</f>
        <v>233.33</v>
      </c>
      <c r="R2264" s="12">
        <f>IFERROR(ROUND(IFERROR(E2264/N2264,""),2),"No pledges")</f>
        <v>175</v>
      </c>
      <c r="S2264" t="s">
        <v>8325</v>
      </c>
      <c r="T2264" t="s">
        <v>8326</v>
      </c>
    </row>
    <row r="2265" spans="1:20" ht="15" customHeight="1">
      <c r="A2265">
        <v>2263</v>
      </c>
      <c r="B2265" s="2" t="s">
        <v>2264</v>
      </c>
      <c r="C2265" s="2" t="s">
        <v>6373</v>
      </c>
      <c r="D2265">
        <v>1500</v>
      </c>
      <c r="E2265">
        <v>1625</v>
      </c>
      <c r="F2265" t="s">
        <v>8219</v>
      </c>
      <c r="G2265" t="s">
        <v>8225</v>
      </c>
      <c r="H2265" t="s">
        <v>8247</v>
      </c>
      <c r="I2265">
        <v>1424181600</v>
      </c>
      <c r="J2265" s="7">
        <f t="shared" si="162"/>
        <v>42052.583333333328</v>
      </c>
      <c r="K2265">
        <v>1423041227</v>
      </c>
      <c r="L2265" s="7">
        <f t="shared" si="163"/>
        <v>42039.384571759263</v>
      </c>
      <c r="M2265" t="b">
        <v>0</v>
      </c>
      <c r="N2265">
        <v>20</v>
      </c>
      <c r="O2265" t="b">
        <v>1</v>
      </c>
      <c r="P2265" t="s">
        <v>8271</v>
      </c>
      <c r="Q2265">
        <f>ROUND(E2265/D2265*100,2)</f>
        <v>108.33</v>
      </c>
      <c r="R2265" s="12">
        <f>IFERROR(ROUND(IFERROR(E2265/N2265,""),2),"No pledges")</f>
        <v>81.25</v>
      </c>
      <c r="S2265" t="s">
        <v>8317</v>
      </c>
      <c r="T2265" t="s">
        <v>8318</v>
      </c>
    </row>
    <row r="2266" spans="1:20" ht="15" customHeight="1">
      <c r="A2266">
        <v>2264</v>
      </c>
      <c r="B2266" s="2" t="s">
        <v>2265</v>
      </c>
      <c r="C2266" s="2" t="s">
        <v>6374</v>
      </c>
      <c r="D2266">
        <v>1500</v>
      </c>
      <c r="E2266">
        <v>1555</v>
      </c>
      <c r="F2266" t="s">
        <v>8219</v>
      </c>
      <c r="G2266" t="s">
        <v>8224</v>
      </c>
      <c r="H2266" t="s">
        <v>8246</v>
      </c>
      <c r="I2266">
        <v>1381881890</v>
      </c>
      <c r="J2266" s="7">
        <f t="shared" si="162"/>
        <v>41563.00335648148</v>
      </c>
      <c r="K2266">
        <v>1380585890</v>
      </c>
      <c r="L2266" s="7">
        <f t="shared" si="163"/>
        <v>41548.00335648148</v>
      </c>
      <c r="M2266" t="b">
        <v>0</v>
      </c>
      <c r="N2266">
        <v>20</v>
      </c>
      <c r="O2266" t="b">
        <v>1</v>
      </c>
      <c r="P2266" t="s">
        <v>8276</v>
      </c>
      <c r="Q2266">
        <f>ROUND(E2266/D2266*100,2)</f>
        <v>103.67</v>
      </c>
      <c r="R2266" s="12">
        <f>IFERROR(ROUND(IFERROR(E2266/N2266,""),2),"No pledges")</f>
        <v>77.75</v>
      </c>
      <c r="S2266" t="s">
        <v>8325</v>
      </c>
      <c r="T2266" t="s">
        <v>8326</v>
      </c>
    </row>
    <row r="2267" spans="1:20" ht="15" customHeight="1">
      <c r="A2267">
        <v>2265</v>
      </c>
      <c r="B2267" s="2" t="s">
        <v>2266</v>
      </c>
      <c r="C2267" s="2" t="s">
        <v>6375</v>
      </c>
      <c r="D2267">
        <v>1500</v>
      </c>
      <c r="E2267">
        <v>1521</v>
      </c>
      <c r="F2267" t="s">
        <v>8219</v>
      </c>
      <c r="G2267" t="s">
        <v>8224</v>
      </c>
      <c r="H2267" t="s">
        <v>8246</v>
      </c>
      <c r="I2267">
        <v>1307761200</v>
      </c>
      <c r="J2267" s="7">
        <f t="shared" si="162"/>
        <v>40705.125</v>
      </c>
      <c r="K2267">
        <v>1304464914</v>
      </c>
      <c r="L2267" s="7">
        <f t="shared" si="163"/>
        <v>40666.973541666666</v>
      </c>
      <c r="M2267" t="b">
        <v>0</v>
      </c>
      <c r="N2267">
        <v>20</v>
      </c>
      <c r="O2267" t="b">
        <v>1</v>
      </c>
      <c r="P2267" t="s">
        <v>8276</v>
      </c>
      <c r="Q2267">
        <f>ROUND(E2267/D2267*100,2)</f>
        <v>101.4</v>
      </c>
      <c r="R2267" s="12">
        <f>IFERROR(ROUND(IFERROR(E2267/N2267,""),2),"No pledges")</f>
        <v>76.05</v>
      </c>
      <c r="S2267" t="s">
        <v>8325</v>
      </c>
      <c r="T2267" t="s">
        <v>8326</v>
      </c>
    </row>
    <row r="2268" spans="1:20" ht="15" customHeight="1">
      <c r="A2268">
        <v>2266</v>
      </c>
      <c r="B2268" s="2" t="s">
        <v>2267</v>
      </c>
      <c r="C2268" s="2" t="s">
        <v>6376</v>
      </c>
      <c r="D2268">
        <v>1500</v>
      </c>
      <c r="E2268">
        <v>1661</v>
      </c>
      <c r="F2268" t="s">
        <v>8219</v>
      </c>
      <c r="G2268" t="s">
        <v>8224</v>
      </c>
      <c r="H2268" t="s">
        <v>8246</v>
      </c>
      <c r="I2268">
        <v>1434907966</v>
      </c>
      <c r="J2268" s="7">
        <f t="shared" si="162"/>
        <v>42176.731087962966</v>
      </c>
      <c r="K2268">
        <v>1432315966</v>
      </c>
      <c r="L2268" s="7">
        <f t="shared" si="163"/>
        <v>42146.731087962966</v>
      </c>
      <c r="M2268" t="b">
        <v>1</v>
      </c>
      <c r="N2268">
        <v>20</v>
      </c>
      <c r="O2268" t="b">
        <v>1</v>
      </c>
      <c r="P2268" t="s">
        <v>8271</v>
      </c>
      <c r="Q2268">
        <f>ROUND(E2268/D2268*100,2)</f>
        <v>110.73</v>
      </c>
      <c r="R2268" s="12">
        <f>IFERROR(ROUND(IFERROR(E2268/N2268,""),2),"No pledges")</f>
        <v>83.05</v>
      </c>
      <c r="S2268" t="s">
        <v>8317</v>
      </c>
      <c r="T2268" t="s">
        <v>8318</v>
      </c>
    </row>
    <row r="2269" spans="1:20" ht="15" customHeight="1">
      <c r="A2269">
        <v>2267</v>
      </c>
      <c r="B2269" s="2" t="s">
        <v>2268</v>
      </c>
      <c r="C2269" s="2" t="s">
        <v>6377</v>
      </c>
      <c r="D2269">
        <v>1500</v>
      </c>
      <c r="E2269">
        <v>1510</v>
      </c>
      <c r="F2269" t="s">
        <v>8219</v>
      </c>
      <c r="G2269" t="s">
        <v>8224</v>
      </c>
      <c r="H2269" t="s">
        <v>8246</v>
      </c>
      <c r="I2269">
        <v>1404273540</v>
      </c>
      <c r="J2269" s="7">
        <f t="shared" si="162"/>
        <v>41822.165972222225</v>
      </c>
      <c r="K2269">
        <v>1400272580</v>
      </c>
      <c r="L2269" s="7">
        <f t="shared" si="163"/>
        <v>41775.858564814815</v>
      </c>
      <c r="M2269" t="b">
        <v>0</v>
      </c>
      <c r="N2269">
        <v>20</v>
      </c>
      <c r="O2269" t="b">
        <v>1</v>
      </c>
      <c r="P2269" t="s">
        <v>8271</v>
      </c>
      <c r="Q2269">
        <f>ROUND(E2269/D2269*100,2)</f>
        <v>100.67</v>
      </c>
      <c r="R2269" s="12">
        <f>IFERROR(ROUND(IFERROR(E2269/N2269,""),2),"No pledges")</f>
        <v>75.5</v>
      </c>
      <c r="S2269" t="s">
        <v>8317</v>
      </c>
      <c r="T2269" t="s">
        <v>8318</v>
      </c>
    </row>
    <row r="2270" spans="1:20" ht="15" customHeight="1">
      <c r="A2270">
        <v>2268</v>
      </c>
      <c r="B2270" s="2" t="s">
        <v>2269</v>
      </c>
      <c r="C2270" s="2" t="s">
        <v>6378</v>
      </c>
      <c r="D2270">
        <v>2000</v>
      </c>
      <c r="E2270">
        <v>2325</v>
      </c>
      <c r="F2270" t="s">
        <v>8219</v>
      </c>
      <c r="G2270" t="s">
        <v>8224</v>
      </c>
      <c r="H2270" t="s">
        <v>8246</v>
      </c>
      <c r="I2270">
        <v>1342360804</v>
      </c>
      <c r="J2270" s="7">
        <f t="shared" si="162"/>
        <v>41105.583379629628</v>
      </c>
      <c r="K2270">
        <v>1339768804</v>
      </c>
      <c r="L2270" s="7">
        <f t="shared" si="163"/>
        <v>41075.583379629628</v>
      </c>
      <c r="M2270" t="b">
        <v>0</v>
      </c>
      <c r="N2270">
        <v>20</v>
      </c>
      <c r="O2270" t="b">
        <v>1</v>
      </c>
      <c r="P2270" t="s">
        <v>8266</v>
      </c>
      <c r="Q2270">
        <f>ROUND(E2270/D2270*100,2)</f>
        <v>116.25</v>
      </c>
      <c r="R2270" s="12">
        <f>IFERROR(ROUND(IFERROR(E2270/N2270,""),2),"No pledges")</f>
        <v>116.25</v>
      </c>
      <c r="S2270" t="s">
        <v>8310</v>
      </c>
      <c r="T2270" t="s">
        <v>8312</v>
      </c>
    </row>
    <row r="2271" spans="1:20" ht="15" customHeight="1">
      <c r="A2271">
        <v>2269</v>
      </c>
      <c r="B2271" s="2" t="s">
        <v>2270</v>
      </c>
      <c r="C2271" s="2" t="s">
        <v>6379</v>
      </c>
      <c r="D2271">
        <v>2000</v>
      </c>
      <c r="E2271">
        <v>2015</v>
      </c>
      <c r="F2271" t="s">
        <v>8219</v>
      </c>
      <c r="G2271" t="s">
        <v>8224</v>
      </c>
      <c r="H2271" t="s">
        <v>8246</v>
      </c>
      <c r="I2271">
        <v>1303801140</v>
      </c>
      <c r="J2271" s="7">
        <f t="shared" si="162"/>
        <v>40659.290972222225</v>
      </c>
      <c r="K2271">
        <v>1300916220</v>
      </c>
      <c r="L2271" s="7">
        <f t="shared" si="163"/>
        <v>40625.900694444441</v>
      </c>
      <c r="M2271" t="b">
        <v>0</v>
      </c>
      <c r="N2271">
        <v>20</v>
      </c>
      <c r="O2271" t="b">
        <v>1</v>
      </c>
      <c r="P2271" t="s">
        <v>8292</v>
      </c>
      <c r="Q2271">
        <f>ROUND(E2271/D2271*100,2)</f>
        <v>100.75</v>
      </c>
      <c r="R2271" s="12">
        <f>IFERROR(ROUND(IFERROR(E2271/N2271,""),2),"No pledges")</f>
        <v>100.75</v>
      </c>
      <c r="S2271" t="s">
        <v>8325</v>
      </c>
      <c r="T2271" t="s">
        <v>8346</v>
      </c>
    </row>
    <row r="2272" spans="1:20" ht="15" customHeight="1">
      <c r="A2272">
        <v>2270</v>
      </c>
      <c r="B2272" s="2" t="s">
        <v>2271</v>
      </c>
      <c r="C2272" s="2" t="s">
        <v>6380</v>
      </c>
      <c r="D2272">
        <v>2000</v>
      </c>
      <c r="E2272">
        <v>2050</v>
      </c>
      <c r="F2272" t="s">
        <v>8219</v>
      </c>
      <c r="G2272" t="s">
        <v>8224</v>
      </c>
      <c r="H2272" t="s">
        <v>8246</v>
      </c>
      <c r="I2272">
        <v>1469811043</v>
      </c>
      <c r="J2272" s="7">
        <f t="shared" si="162"/>
        <v>42580.701886574068</v>
      </c>
      <c r="K2272">
        <v>1467219043</v>
      </c>
      <c r="L2272" s="7">
        <f t="shared" si="163"/>
        <v>42550.701886574068</v>
      </c>
      <c r="M2272" t="b">
        <v>0</v>
      </c>
      <c r="N2272">
        <v>20</v>
      </c>
      <c r="O2272" t="b">
        <v>1</v>
      </c>
      <c r="P2272" t="s">
        <v>8271</v>
      </c>
      <c r="Q2272">
        <f>ROUND(E2272/D2272*100,2)</f>
        <v>102.5</v>
      </c>
      <c r="R2272" s="12">
        <f>IFERROR(ROUND(IFERROR(E2272/N2272,""),2),"No pledges")</f>
        <v>102.5</v>
      </c>
      <c r="S2272" t="s">
        <v>8317</v>
      </c>
      <c r="T2272" t="s">
        <v>8318</v>
      </c>
    </row>
    <row r="2273" spans="1:20" ht="15" customHeight="1">
      <c r="A2273">
        <v>2271</v>
      </c>
      <c r="B2273" s="2" t="s">
        <v>2272</v>
      </c>
      <c r="C2273" s="2" t="s">
        <v>6381</v>
      </c>
      <c r="D2273">
        <v>2000</v>
      </c>
      <c r="E2273">
        <v>2215</v>
      </c>
      <c r="F2273" t="s">
        <v>8219</v>
      </c>
      <c r="G2273" t="s">
        <v>8232</v>
      </c>
      <c r="H2273" t="s">
        <v>8253</v>
      </c>
      <c r="I2273">
        <v>1464817320</v>
      </c>
      <c r="J2273" s="7">
        <f t="shared" si="162"/>
        <v>42522.904166666667</v>
      </c>
      <c r="K2273">
        <v>1462806419</v>
      </c>
      <c r="L2273" s="7">
        <f t="shared" si="163"/>
        <v>42499.629849537043</v>
      </c>
      <c r="M2273" t="b">
        <v>0</v>
      </c>
      <c r="N2273">
        <v>20</v>
      </c>
      <c r="O2273" t="b">
        <v>1</v>
      </c>
      <c r="P2273" t="s">
        <v>8271</v>
      </c>
      <c r="Q2273">
        <f>ROUND(E2273/D2273*100,2)</f>
        <v>110.75</v>
      </c>
      <c r="R2273" s="12">
        <f>IFERROR(ROUND(IFERROR(E2273/N2273,""),2),"No pledges")</f>
        <v>110.75</v>
      </c>
      <c r="S2273" t="s">
        <v>8317</v>
      </c>
      <c r="T2273" t="s">
        <v>8318</v>
      </c>
    </row>
    <row r="2274" spans="1:20" ht="15" customHeight="1">
      <c r="A2274">
        <v>2272</v>
      </c>
      <c r="B2274" s="2" t="s">
        <v>2273</v>
      </c>
      <c r="C2274" s="2" t="s">
        <v>6382</v>
      </c>
      <c r="D2274">
        <v>2000</v>
      </c>
      <c r="E2274">
        <v>2000</v>
      </c>
      <c r="F2274" t="s">
        <v>8219</v>
      </c>
      <c r="G2274" t="s">
        <v>8225</v>
      </c>
      <c r="H2274" t="s">
        <v>8247</v>
      </c>
      <c r="I2274">
        <v>1434234010</v>
      </c>
      <c r="J2274" s="7">
        <f t="shared" si="162"/>
        <v>42168.930671296301</v>
      </c>
      <c r="K2274">
        <v>1431642010</v>
      </c>
      <c r="L2274" s="7">
        <f t="shared" si="163"/>
        <v>42138.930671296301</v>
      </c>
      <c r="M2274" t="b">
        <v>0</v>
      </c>
      <c r="N2274">
        <v>20</v>
      </c>
      <c r="O2274" t="b">
        <v>1</v>
      </c>
      <c r="P2274" t="s">
        <v>8305</v>
      </c>
      <c r="Q2274">
        <f>ROUND(E2274/D2274*100,2)</f>
        <v>100</v>
      </c>
      <c r="R2274" s="12">
        <f>IFERROR(ROUND(IFERROR(E2274/N2274,""),2),"No pledges")</f>
        <v>100</v>
      </c>
      <c r="S2274" t="s">
        <v>8317</v>
      </c>
      <c r="T2274" t="s">
        <v>8359</v>
      </c>
    </row>
    <row r="2275" spans="1:20" ht="15" customHeight="1">
      <c r="A2275">
        <v>2273</v>
      </c>
      <c r="B2275" s="2" t="s">
        <v>2274</v>
      </c>
      <c r="C2275" s="2" t="s">
        <v>6383</v>
      </c>
      <c r="D2275">
        <v>2000</v>
      </c>
      <c r="E2275">
        <v>2145</v>
      </c>
      <c r="F2275" t="s">
        <v>8219</v>
      </c>
      <c r="G2275" t="s">
        <v>8224</v>
      </c>
      <c r="H2275" t="s">
        <v>8246</v>
      </c>
      <c r="I2275">
        <v>1445659140</v>
      </c>
      <c r="J2275" s="7">
        <f t="shared" si="162"/>
        <v>42301.165972222225</v>
      </c>
      <c r="K2275">
        <v>1444236216</v>
      </c>
      <c r="L2275" s="7">
        <f t="shared" si="163"/>
        <v>42284.69694444444</v>
      </c>
      <c r="M2275" t="b">
        <v>0</v>
      </c>
      <c r="N2275">
        <v>20</v>
      </c>
      <c r="O2275" t="b">
        <v>1</v>
      </c>
      <c r="P2275" t="s">
        <v>8271</v>
      </c>
      <c r="Q2275">
        <f>ROUND(E2275/D2275*100,2)</f>
        <v>107.25</v>
      </c>
      <c r="R2275" s="12">
        <f>IFERROR(ROUND(IFERROR(E2275/N2275,""),2),"No pledges")</f>
        <v>107.25</v>
      </c>
      <c r="S2275" t="s">
        <v>8317</v>
      </c>
      <c r="T2275" t="s">
        <v>8318</v>
      </c>
    </row>
    <row r="2276" spans="1:20" ht="15" customHeight="1">
      <c r="A2276">
        <v>2274</v>
      </c>
      <c r="B2276" s="2" t="s">
        <v>2275</v>
      </c>
      <c r="C2276" s="2" t="s">
        <v>6384</v>
      </c>
      <c r="D2276">
        <v>2200</v>
      </c>
      <c r="E2276">
        <v>2210</v>
      </c>
      <c r="F2276" t="s">
        <v>8219</v>
      </c>
      <c r="G2276" t="s">
        <v>8225</v>
      </c>
      <c r="H2276" t="s">
        <v>8247</v>
      </c>
      <c r="I2276">
        <v>1408289724</v>
      </c>
      <c r="J2276" s="7">
        <f t="shared" si="162"/>
        <v>41868.649583333332</v>
      </c>
      <c r="K2276">
        <v>1403105724</v>
      </c>
      <c r="L2276" s="7">
        <f t="shared" si="163"/>
        <v>41808.649583333332</v>
      </c>
      <c r="M2276" t="b">
        <v>0</v>
      </c>
      <c r="N2276">
        <v>20</v>
      </c>
      <c r="O2276" t="b">
        <v>1</v>
      </c>
      <c r="P2276" t="s">
        <v>8271</v>
      </c>
      <c r="Q2276">
        <f>ROUND(E2276/D2276*100,2)</f>
        <v>100.45</v>
      </c>
      <c r="R2276" s="12">
        <f>IFERROR(ROUND(IFERROR(E2276/N2276,""),2),"No pledges")</f>
        <v>110.5</v>
      </c>
      <c r="S2276" t="s">
        <v>8317</v>
      </c>
      <c r="T2276" t="s">
        <v>8318</v>
      </c>
    </row>
    <row r="2277" spans="1:20" ht="15" customHeight="1">
      <c r="A2277">
        <v>2275</v>
      </c>
      <c r="B2277" s="2" t="s">
        <v>2276</v>
      </c>
      <c r="C2277" s="2" t="s">
        <v>6385</v>
      </c>
      <c r="D2277">
        <v>4000</v>
      </c>
      <c r="E2277">
        <v>4081</v>
      </c>
      <c r="F2277" t="s">
        <v>8219</v>
      </c>
      <c r="G2277" t="s">
        <v>8224</v>
      </c>
      <c r="H2277" t="s">
        <v>8246</v>
      </c>
      <c r="I2277">
        <v>1438374748</v>
      </c>
      <c r="J2277" s="7">
        <f t="shared" si="162"/>
        <v>42216.855879629627</v>
      </c>
      <c r="K2277">
        <v>1435782748</v>
      </c>
      <c r="L2277" s="7">
        <f t="shared" si="163"/>
        <v>42186.855879629627</v>
      </c>
      <c r="M2277" t="b">
        <v>0</v>
      </c>
      <c r="N2277">
        <v>20</v>
      </c>
      <c r="O2277" t="b">
        <v>1</v>
      </c>
      <c r="P2277" t="s">
        <v>8271</v>
      </c>
      <c r="Q2277">
        <f>ROUND(E2277/D2277*100,2)</f>
        <v>102.03</v>
      </c>
      <c r="R2277" s="12">
        <f>IFERROR(ROUND(IFERROR(E2277/N2277,""),2),"No pledges")</f>
        <v>204.05</v>
      </c>
      <c r="S2277" t="s">
        <v>8317</v>
      </c>
      <c r="T2277" t="s">
        <v>8318</v>
      </c>
    </row>
    <row r="2278" spans="1:20" ht="15" customHeight="1">
      <c r="A2278">
        <v>2276</v>
      </c>
      <c r="B2278" s="2" t="s">
        <v>2277</v>
      </c>
      <c r="C2278" s="2" t="s">
        <v>6386</v>
      </c>
      <c r="D2278">
        <v>1000</v>
      </c>
      <c r="E2278">
        <v>1000</v>
      </c>
      <c r="F2278" t="s">
        <v>8219</v>
      </c>
      <c r="G2278" t="s">
        <v>8224</v>
      </c>
      <c r="H2278" t="s">
        <v>8246</v>
      </c>
      <c r="I2278">
        <v>1466139300</v>
      </c>
      <c r="J2278" s="7">
        <f t="shared" si="162"/>
        <v>42538.204861111109</v>
      </c>
      <c r="K2278">
        <v>1464854398</v>
      </c>
      <c r="L2278" s="7">
        <f t="shared" si="163"/>
        <v>42523.333310185189</v>
      </c>
      <c r="M2278" t="b">
        <v>0</v>
      </c>
      <c r="N2278">
        <v>19</v>
      </c>
      <c r="O2278" t="b">
        <v>1</v>
      </c>
      <c r="P2278" t="s">
        <v>8276</v>
      </c>
      <c r="Q2278">
        <f>ROUND(E2278/D2278*100,2)</f>
        <v>100</v>
      </c>
      <c r="R2278" s="12">
        <f>IFERROR(ROUND(IFERROR(E2278/N2278,""),2),"No pledges")</f>
        <v>52.63</v>
      </c>
      <c r="S2278" t="s">
        <v>8325</v>
      </c>
      <c r="T2278" t="s">
        <v>8326</v>
      </c>
    </row>
    <row r="2279" spans="1:20" ht="15" customHeight="1">
      <c r="A2279">
        <v>2277</v>
      </c>
      <c r="B2279" s="2" t="s">
        <v>2278</v>
      </c>
      <c r="C2279" s="2" t="s">
        <v>6387</v>
      </c>
      <c r="D2279">
        <v>1000</v>
      </c>
      <c r="E2279">
        <v>1015</v>
      </c>
      <c r="F2279" t="s">
        <v>8219</v>
      </c>
      <c r="G2279" t="s">
        <v>8224</v>
      </c>
      <c r="H2279" t="s">
        <v>8246</v>
      </c>
      <c r="I2279">
        <v>1440004512</v>
      </c>
      <c r="J2279" s="7">
        <f t="shared" si="162"/>
        <v>42235.718888888892</v>
      </c>
      <c r="K2279">
        <v>1437412512</v>
      </c>
      <c r="L2279" s="7">
        <f t="shared" si="163"/>
        <v>42205.718888888892</v>
      </c>
      <c r="M2279" t="b">
        <v>0</v>
      </c>
      <c r="N2279">
        <v>19</v>
      </c>
      <c r="O2279" t="b">
        <v>1</v>
      </c>
      <c r="P2279" t="s">
        <v>8280</v>
      </c>
      <c r="Q2279">
        <f>ROUND(E2279/D2279*100,2)</f>
        <v>101.5</v>
      </c>
      <c r="R2279" s="12">
        <f>IFERROR(ROUND(IFERROR(E2279/N2279,""),2),"No pledges")</f>
        <v>53.42</v>
      </c>
      <c r="S2279" t="s">
        <v>8325</v>
      </c>
      <c r="T2279" t="s">
        <v>8330</v>
      </c>
    </row>
    <row r="2280" spans="1:20" ht="15" customHeight="1">
      <c r="A2280">
        <v>2278</v>
      </c>
      <c r="B2280" s="2" t="s">
        <v>2279</v>
      </c>
      <c r="C2280" s="2" t="s">
        <v>6388</v>
      </c>
      <c r="D2280">
        <v>1000</v>
      </c>
      <c r="E2280">
        <v>1006</v>
      </c>
      <c r="F2280" t="s">
        <v>8219</v>
      </c>
      <c r="G2280" t="s">
        <v>8224</v>
      </c>
      <c r="H2280" t="s">
        <v>8246</v>
      </c>
      <c r="I2280">
        <v>1331697540</v>
      </c>
      <c r="J2280" s="7">
        <f t="shared" si="162"/>
        <v>40982.165972222225</v>
      </c>
      <c r="K2280">
        <v>1328749249</v>
      </c>
      <c r="L2280" s="7">
        <f t="shared" si="163"/>
        <v>40948.042233796295</v>
      </c>
      <c r="M2280" t="b">
        <v>0</v>
      </c>
      <c r="N2280">
        <v>19</v>
      </c>
      <c r="O2280" t="b">
        <v>1</v>
      </c>
      <c r="P2280" t="s">
        <v>8276</v>
      </c>
      <c r="Q2280">
        <f>ROUND(E2280/D2280*100,2)</f>
        <v>100.6</v>
      </c>
      <c r="R2280" s="12">
        <f>IFERROR(ROUND(IFERROR(E2280/N2280,""),2),"No pledges")</f>
        <v>52.95</v>
      </c>
      <c r="S2280" t="s">
        <v>8325</v>
      </c>
      <c r="T2280" t="s">
        <v>8326</v>
      </c>
    </row>
    <row r="2281" spans="1:20" ht="15" customHeight="1">
      <c r="A2281">
        <v>2279</v>
      </c>
      <c r="B2281" s="2" t="s">
        <v>2280</v>
      </c>
      <c r="C2281" s="2" t="s">
        <v>6389</v>
      </c>
      <c r="D2281">
        <v>1000</v>
      </c>
      <c r="E2281">
        <v>1120</v>
      </c>
      <c r="F2281" t="s">
        <v>8219</v>
      </c>
      <c r="G2281" t="s">
        <v>8224</v>
      </c>
      <c r="H2281" t="s">
        <v>8246</v>
      </c>
      <c r="I2281">
        <v>1470538800</v>
      </c>
      <c r="J2281" s="7">
        <f t="shared" si="162"/>
        <v>42589.125</v>
      </c>
      <c r="K2281">
        <v>1469112493</v>
      </c>
      <c r="L2281" s="7">
        <f t="shared" si="163"/>
        <v>42572.61681712963</v>
      </c>
      <c r="M2281" t="b">
        <v>0</v>
      </c>
      <c r="N2281">
        <v>19</v>
      </c>
      <c r="O2281" t="b">
        <v>1</v>
      </c>
      <c r="P2281" t="s">
        <v>8271</v>
      </c>
      <c r="Q2281">
        <f>ROUND(E2281/D2281*100,2)</f>
        <v>112</v>
      </c>
      <c r="R2281" s="12">
        <f>IFERROR(ROUND(IFERROR(E2281/N2281,""),2),"No pledges")</f>
        <v>58.95</v>
      </c>
      <c r="S2281" t="s">
        <v>8317</v>
      </c>
      <c r="T2281" t="s">
        <v>8318</v>
      </c>
    </row>
    <row r="2282" spans="1:20" ht="15" customHeight="1">
      <c r="A2282">
        <v>2280</v>
      </c>
      <c r="B2282" s="2" t="s">
        <v>2281</v>
      </c>
      <c r="C2282" s="2" t="s">
        <v>6390</v>
      </c>
      <c r="D2282">
        <v>1000</v>
      </c>
      <c r="E2282">
        <v>1110</v>
      </c>
      <c r="F2282" t="s">
        <v>8219</v>
      </c>
      <c r="G2282" t="s">
        <v>8224</v>
      </c>
      <c r="H2282" t="s">
        <v>8246</v>
      </c>
      <c r="I2282">
        <v>1410975994</v>
      </c>
      <c r="J2282" s="7">
        <f t="shared" si="162"/>
        <v>41899.740671296298</v>
      </c>
      <c r="K2282">
        <v>1408383994</v>
      </c>
      <c r="L2282" s="7">
        <f t="shared" si="163"/>
        <v>41869.740671296298</v>
      </c>
      <c r="M2282" t="b">
        <v>0</v>
      </c>
      <c r="N2282">
        <v>19</v>
      </c>
      <c r="O2282" t="b">
        <v>1</v>
      </c>
      <c r="P2282" t="s">
        <v>8271</v>
      </c>
      <c r="Q2282">
        <f>ROUND(E2282/D2282*100,2)</f>
        <v>111</v>
      </c>
      <c r="R2282" s="12">
        <f>IFERROR(ROUND(IFERROR(E2282/N2282,""),2),"No pledges")</f>
        <v>58.42</v>
      </c>
      <c r="S2282" t="s">
        <v>8317</v>
      </c>
      <c r="T2282" t="s">
        <v>8318</v>
      </c>
    </row>
    <row r="2283" spans="1:20" ht="15" customHeight="1">
      <c r="A2283">
        <v>2281</v>
      </c>
      <c r="B2283" s="2" t="s">
        <v>2282</v>
      </c>
      <c r="C2283" s="2" t="s">
        <v>6391</v>
      </c>
      <c r="D2283">
        <v>1100</v>
      </c>
      <c r="E2283">
        <v>1251</v>
      </c>
      <c r="F2283" t="s">
        <v>8219</v>
      </c>
      <c r="G2283" t="s">
        <v>8224</v>
      </c>
      <c r="H2283" t="s">
        <v>8246</v>
      </c>
      <c r="I2283">
        <v>1335891603</v>
      </c>
      <c r="J2283" s="7">
        <f t="shared" si="162"/>
        <v>41030.708368055559</v>
      </c>
      <c r="K2283">
        <v>1330711203</v>
      </c>
      <c r="L2283" s="7">
        <f t="shared" si="163"/>
        <v>40970.750034722223</v>
      </c>
      <c r="M2283" t="b">
        <v>0</v>
      </c>
      <c r="N2283">
        <v>19</v>
      </c>
      <c r="O2283" t="b">
        <v>1</v>
      </c>
      <c r="P2283" t="s">
        <v>8279</v>
      </c>
      <c r="Q2283">
        <f>ROUND(E2283/D2283*100,2)</f>
        <v>113.73</v>
      </c>
      <c r="R2283" s="12">
        <f>IFERROR(ROUND(IFERROR(E2283/N2283,""),2),"No pledges")</f>
        <v>65.84</v>
      </c>
      <c r="S2283" t="s">
        <v>8325</v>
      </c>
      <c r="T2283" t="s">
        <v>8329</v>
      </c>
    </row>
    <row r="2284" spans="1:20" ht="15" customHeight="1">
      <c r="A2284">
        <v>2282</v>
      </c>
      <c r="B2284" s="2" t="s">
        <v>2283</v>
      </c>
      <c r="C2284" s="2" t="s">
        <v>6392</v>
      </c>
      <c r="D2284">
        <v>1100</v>
      </c>
      <c r="E2284">
        <v>1125</v>
      </c>
      <c r="F2284" t="s">
        <v>8219</v>
      </c>
      <c r="G2284" t="s">
        <v>8224</v>
      </c>
      <c r="H2284" t="s">
        <v>8246</v>
      </c>
      <c r="I2284">
        <v>1427860740</v>
      </c>
      <c r="J2284" s="7">
        <f t="shared" si="162"/>
        <v>42095.165972222225</v>
      </c>
      <c r="K2284">
        <v>1426002684</v>
      </c>
      <c r="L2284" s="7">
        <f t="shared" si="163"/>
        <v>42073.660694444443</v>
      </c>
      <c r="M2284" t="b">
        <v>0</v>
      </c>
      <c r="N2284">
        <v>19</v>
      </c>
      <c r="O2284" t="b">
        <v>1</v>
      </c>
      <c r="P2284" t="s">
        <v>8271</v>
      </c>
      <c r="Q2284">
        <f>ROUND(E2284/D2284*100,2)</f>
        <v>102.27</v>
      </c>
      <c r="R2284" s="12">
        <f>IFERROR(ROUND(IFERROR(E2284/N2284,""),2),"No pledges")</f>
        <v>59.21</v>
      </c>
      <c r="S2284" t="s">
        <v>8317</v>
      </c>
      <c r="T2284" t="s">
        <v>8318</v>
      </c>
    </row>
    <row r="2285" spans="1:20" ht="15" customHeight="1">
      <c r="A2285">
        <v>2283</v>
      </c>
      <c r="B2285" s="2" t="s">
        <v>2284</v>
      </c>
      <c r="C2285" s="2" t="s">
        <v>6393</v>
      </c>
      <c r="D2285">
        <v>1250</v>
      </c>
      <c r="E2285">
        <v>1940</v>
      </c>
      <c r="F2285" t="s">
        <v>8219</v>
      </c>
      <c r="G2285" t="s">
        <v>8224</v>
      </c>
      <c r="H2285" t="s">
        <v>8246</v>
      </c>
      <c r="I2285">
        <v>1408278144</v>
      </c>
      <c r="J2285" s="7">
        <f t="shared" si="162"/>
        <v>41868.515555555554</v>
      </c>
      <c r="K2285">
        <v>1404822144</v>
      </c>
      <c r="L2285" s="7">
        <f t="shared" si="163"/>
        <v>41828.515555555554</v>
      </c>
      <c r="M2285" t="b">
        <v>0</v>
      </c>
      <c r="N2285">
        <v>19</v>
      </c>
      <c r="O2285" t="b">
        <v>1</v>
      </c>
      <c r="P2285" t="s">
        <v>8265</v>
      </c>
      <c r="Q2285">
        <f>ROUND(E2285/D2285*100,2)</f>
        <v>155.19999999999999</v>
      </c>
      <c r="R2285" s="12">
        <f>IFERROR(ROUND(IFERROR(E2285/N2285,""),2),"No pledges")</f>
        <v>102.11</v>
      </c>
      <c r="S2285" t="s">
        <v>8310</v>
      </c>
      <c r="T2285" t="s">
        <v>8311</v>
      </c>
    </row>
    <row r="2286" spans="1:20" ht="15" customHeight="1">
      <c r="A2286">
        <v>2284</v>
      </c>
      <c r="B2286" s="2" t="s">
        <v>2285</v>
      </c>
      <c r="C2286" s="2" t="s">
        <v>6394</v>
      </c>
      <c r="D2286">
        <v>1500</v>
      </c>
      <c r="E2286">
        <v>1518</v>
      </c>
      <c r="F2286" t="s">
        <v>8219</v>
      </c>
      <c r="G2286" t="s">
        <v>8225</v>
      </c>
      <c r="H2286" t="s">
        <v>8247</v>
      </c>
      <c r="I2286">
        <v>1415385000</v>
      </c>
      <c r="J2286" s="7">
        <f t="shared" si="162"/>
        <v>41950.770833333336</v>
      </c>
      <c r="K2286">
        <v>1413406695</v>
      </c>
      <c r="L2286" s="7">
        <f t="shared" si="163"/>
        <v>41927.873784722222</v>
      </c>
      <c r="M2286" t="b">
        <v>0</v>
      </c>
      <c r="N2286">
        <v>19</v>
      </c>
      <c r="O2286" t="b">
        <v>1</v>
      </c>
      <c r="P2286" t="s">
        <v>8271</v>
      </c>
      <c r="Q2286">
        <f>ROUND(E2286/D2286*100,2)</f>
        <v>101.2</v>
      </c>
      <c r="R2286" s="12">
        <f>IFERROR(ROUND(IFERROR(E2286/N2286,""),2),"No pledges")</f>
        <v>79.89</v>
      </c>
      <c r="S2286" t="s">
        <v>8317</v>
      </c>
      <c r="T2286" t="s">
        <v>8318</v>
      </c>
    </row>
    <row r="2287" spans="1:20" ht="15" customHeight="1">
      <c r="A2287">
        <v>2285</v>
      </c>
      <c r="B2287" s="2" t="s">
        <v>2286</v>
      </c>
      <c r="C2287" s="2" t="s">
        <v>6395</v>
      </c>
      <c r="D2287">
        <v>1800</v>
      </c>
      <c r="E2287">
        <v>1800</v>
      </c>
      <c r="F2287" t="s">
        <v>8219</v>
      </c>
      <c r="G2287" t="s">
        <v>8224</v>
      </c>
      <c r="H2287" t="s">
        <v>8246</v>
      </c>
      <c r="I2287">
        <v>1330789165</v>
      </c>
      <c r="J2287" s="7">
        <f t="shared" si="162"/>
        <v>40971.652372685188</v>
      </c>
      <c r="K2287">
        <v>1328197165</v>
      </c>
      <c r="L2287" s="7">
        <f t="shared" si="163"/>
        <v>40941.652372685188</v>
      </c>
      <c r="M2287" t="b">
        <v>0</v>
      </c>
      <c r="N2287">
        <v>19</v>
      </c>
      <c r="O2287" t="b">
        <v>1</v>
      </c>
      <c r="P2287" t="s">
        <v>8276</v>
      </c>
      <c r="Q2287">
        <f>ROUND(E2287/D2287*100,2)</f>
        <v>100</v>
      </c>
      <c r="R2287" s="12">
        <f>IFERROR(ROUND(IFERROR(E2287/N2287,""),2),"No pledges")</f>
        <v>94.74</v>
      </c>
      <c r="S2287" t="s">
        <v>8325</v>
      </c>
      <c r="T2287" t="s">
        <v>8326</v>
      </c>
    </row>
    <row r="2288" spans="1:20" ht="15" customHeight="1">
      <c r="A2288">
        <v>2286</v>
      </c>
      <c r="B2288" s="2" t="s">
        <v>2287</v>
      </c>
      <c r="C2288" s="2" t="s">
        <v>6396</v>
      </c>
      <c r="D2288">
        <v>2000</v>
      </c>
      <c r="E2288">
        <v>2000</v>
      </c>
      <c r="F2288" t="s">
        <v>8219</v>
      </c>
      <c r="G2288" t="s">
        <v>8224</v>
      </c>
      <c r="H2288" t="s">
        <v>8246</v>
      </c>
      <c r="I2288">
        <v>1412516354</v>
      </c>
      <c r="J2288" s="7">
        <f t="shared" si="162"/>
        <v>41917.568912037037</v>
      </c>
      <c r="K2288">
        <v>1409924354</v>
      </c>
      <c r="L2288" s="7">
        <f t="shared" si="163"/>
        <v>41887.568912037037</v>
      </c>
      <c r="M2288" t="b">
        <v>0</v>
      </c>
      <c r="N2288">
        <v>19</v>
      </c>
      <c r="O2288" t="b">
        <v>1</v>
      </c>
      <c r="P2288" t="s">
        <v>8265</v>
      </c>
      <c r="Q2288">
        <f>ROUND(E2288/D2288*100,2)</f>
        <v>100</v>
      </c>
      <c r="R2288" s="12">
        <f>IFERROR(ROUND(IFERROR(E2288/N2288,""),2),"No pledges")</f>
        <v>105.26</v>
      </c>
      <c r="S2288" t="s">
        <v>8310</v>
      </c>
      <c r="T2288" t="s">
        <v>8311</v>
      </c>
    </row>
    <row r="2289" spans="1:20" ht="15" customHeight="1">
      <c r="A2289">
        <v>2287</v>
      </c>
      <c r="B2289" s="2" t="s">
        <v>2288</v>
      </c>
      <c r="C2289" s="2" t="s">
        <v>6397</v>
      </c>
      <c r="D2289">
        <v>2000</v>
      </c>
      <c r="E2289">
        <v>2155</v>
      </c>
      <c r="F2289" t="s">
        <v>8219</v>
      </c>
      <c r="G2289" t="s">
        <v>8224</v>
      </c>
      <c r="H2289" t="s">
        <v>8246</v>
      </c>
      <c r="I2289">
        <v>1436511600</v>
      </c>
      <c r="J2289" s="7">
        <f t="shared" si="162"/>
        <v>42195.291666666672</v>
      </c>
      <c r="K2289">
        <v>1434415812</v>
      </c>
      <c r="L2289" s="7">
        <f t="shared" si="163"/>
        <v>42171.034861111111</v>
      </c>
      <c r="M2289" t="b">
        <v>0</v>
      </c>
      <c r="N2289">
        <v>19</v>
      </c>
      <c r="O2289" t="b">
        <v>1</v>
      </c>
      <c r="P2289" t="s">
        <v>8271</v>
      </c>
      <c r="Q2289">
        <f>ROUND(E2289/D2289*100,2)</f>
        <v>107.75</v>
      </c>
      <c r="R2289" s="12">
        <f>IFERROR(ROUND(IFERROR(E2289/N2289,""),2),"No pledges")</f>
        <v>113.42</v>
      </c>
      <c r="S2289" t="s">
        <v>8317</v>
      </c>
      <c r="T2289" t="s">
        <v>8318</v>
      </c>
    </row>
    <row r="2290" spans="1:20" ht="15" customHeight="1">
      <c r="A2290">
        <v>2288</v>
      </c>
      <c r="B2290" s="2" t="s">
        <v>2289</v>
      </c>
      <c r="C2290" s="2" t="s">
        <v>6398</v>
      </c>
      <c r="D2290">
        <v>2000</v>
      </c>
      <c r="E2290">
        <v>2030</v>
      </c>
      <c r="F2290" t="s">
        <v>8219</v>
      </c>
      <c r="G2290" t="s">
        <v>8224</v>
      </c>
      <c r="H2290" t="s">
        <v>8246</v>
      </c>
      <c r="I2290">
        <v>1465062166</v>
      </c>
      <c r="J2290" s="7">
        <f t="shared" si="162"/>
        <v>42525.738032407404</v>
      </c>
      <c r="K2290">
        <v>1463334166</v>
      </c>
      <c r="L2290" s="7">
        <f t="shared" si="163"/>
        <v>42505.738032407404</v>
      </c>
      <c r="M2290" t="b">
        <v>0</v>
      </c>
      <c r="N2290">
        <v>19</v>
      </c>
      <c r="O2290" t="b">
        <v>1</v>
      </c>
      <c r="P2290" t="s">
        <v>8271</v>
      </c>
      <c r="Q2290">
        <f>ROUND(E2290/D2290*100,2)</f>
        <v>101.5</v>
      </c>
      <c r="R2290" s="12">
        <f>IFERROR(ROUND(IFERROR(E2290/N2290,""),2),"No pledges")</f>
        <v>106.84</v>
      </c>
      <c r="S2290" t="s">
        <v>8317</v>
      </c>
      <c r="T2290" t="s">
        <v>8318</v>
      </c>
    </row>
    <row r="2291" spans="1:20" ht="15" customHeight="1">
      <c r="A2291">
        <v>2289</v>
      </c>
      <c r="B2291" s="2" t="s">
        <v>2290</v>
      </c>
      <c r="C2291" s="2" t="s">
        <v>6399</v>
      </c>
      <c r="D2291">
        <v>2500</v>
      </c>
      <c r="E2291">
        <v>2550</v>
      </c>
      <c r="F2291" t="s">
        <v>8219</v>
      </c>
      <c r="G2291" t="s">
        <v>8224</v>
      </c>
      <c r="H2291" t="s">
        <v>8246</v>
      </c>
      <c r="I2291">
        <v>1286568268</v>
      </c>
      <c r="J2291" s="7">
        <f t="shared" ref="J2291:J2322" si="164">(((I2291/60)/60)/24)+DATE(1970,1,1)</f>
        <v>40459.836435185185</v>
      </c>
      <c r="K2291">
        <v>1283976268</v>
      </c>
      <c r="L2291" s="7">
        <f t="shared" ref="L2291:L2322" si="165">(((K2291/60)/60)/24)+DATE(1970,1,1)</f>
        <v>40429.836435185185</v>
      </c>
      <c r="M2291" t="b">
        <v>0</v>
      </c>
      <c r="N2291">
        <v>19</v>
      </c>
      <c r="O2291" t="b">
        <v>1</v>
      </c>
      <c r="P2291" t="s">
        <v>8274</v>
      </c>
      <c r="Q2291">
        <f>ROUND(E2291/D2291*100,2)</f>
        <v>102</v>
      </c>
      <c r="R2291" s="12">
        <f>IFERROR(ROUND(IFERROR(E2291/N2291,""),2),"No pledges")</f>
        <v>134.21</v>
      </c>
      <c r="S2291" t="s">
        <v>8322</v>
      </c>
      <c r="T2291" t="s">
        <v>8323</v>
      </c>
    </row>
    <row r="2292" spans="1:20" ht="15" customHeight="1">
      <c r="A2292">
        <v>2290</v>
      </c>
      <c r="B2292" s="2" t="s">
        <v>2291</v>
      </c>
      <c r="C2292" s="2" t="s">
        <v>6400</v>
      </c>
      <c r="D2292">
        <v>2800</v>
      </c>
      <c r="E2292">
        <v>3055</v>
      </c>
      <c r="F2292" t="s">
        <v>8219</v>
      </c>
      <c r="G2292" t="s">
        <v>8224</v>
      </c>
      <c r="H2292" t="s">
        <v>8246</v>
      </c>
      <c r="I2292">
        <v>1430154720</v>
      </c>
      <c r="J2292" s="7">
        <f t="shared" si="164"/>
        <v>42121.716666666667</v>
      </c>
      <c r="K2292">
        <v>1427224606</v>
      </c>
      <c r="L2292" s="7">
        <f t="shared" si="165"/>
        <v>42087.803310185183</v>
      </c>
      <c r="M2292" t="b">
        <v>0</v>
      </c>
      <c r="N2292">
        <v>19</v>
      </c>
      <c r="O2292" t="b">
        <v>1</v>
      </c>
      <c r="P2292" t="s">
        <v>8276</v>
      </c>
      <c r="Q2292">
        <f>ROUND(E2292/D2292*100,2)</f>
        <v>109.11</v>
      </c>
      <c r="R2292" s="12">
        <f>IFERROR(ROUND(IFERROR(E2292/N2292,""),2),"No pledges")</f>
        <v>160.79</v>
      </c>
      <c r="S2292" t="s">
        <v>8325</v>
      </c>
      <c r="T2292" t="s">
        <v>8326</v>
      </c>
    </row>
    <row r="2293" spans="1:20" ht="15" customHeight="1">
      <c r="A2293">
        <v>2291</v>
      </c>
      <c r="B2293" s="2" t="s">
        <v>2292</v>
      </c>
      <c r="C2293" s="2" t="s">
        <v>6401</v>
      </c>
      <c r="D2293">
        <v>3000</v>
      </c>
      <c r="E2293">
        <v>3015</v>
      </c>
      <c r="F2293" t="s">
        <v>8219</v>
      </c>
      <c r="G2293" t="s">
        <v>8224</v>
      </c>
      <c r="H2293" t="s">
        <v>8246</v>
      </c>
      <c r="I2293">
        <v>1403660279</v>
      </c>
      <c r="J2293" s="7">
        <f t="shared" si="164"/>
        <v>41815.068043981482</v>
      </c>
      <c r="K2293">
        <v>1400636279</v>
      </c>
      <c r="L2293" s="7">
        <f t="shared" si="165"/>
        <v>41780.068043981482</v>
      </c>
      <c r="M2293" t="b">
        <v>0</v>
      </c>
      <c r="N2293">
        <v>19</v>
      </c>
      <c r="O2293" t="b">
        <v>1</v>
      </c>
      <c r="P2293" t="s">
        <v>8265</v>
      </c>
      <c r="Q2293">
        <f>ROUND(E2293/D2293*100,2)</f>
        <v>100.5</v>
      </c>
      <c r="R2293" s="12">
        <f>IFERROR(ROUND(IFERROR(E2293/N2293,""),2),"No pledges")</f>
        <v>158.68</v>
      </c>
      <c r="S2293" t="s">
        <v>8310</v>
      </c>
      <c r="T2293" t="s">
        <v>8311</v>
      </c>
    </row>
    <row r="2294" spans="1:20" ht="15" customHeight="1">
      <c r="A2294">
        <v>2292</v>
      </c>
      <c r="B2294" s="2" t="s">
        <v>2293</v>
      </c>
      <c r="C2294" s="2" t="s">
        <v>6402</v>
      </c>
      <c r="D2294">
        <v>3000</v>
      </c>
      <c r="E2294">
        <v>3222</v>
      </c>
      <c r="F2294" t="s">
        <v>8219</v>
      </c>
      <c r="G2294" t="s">
        <v>8224</v>
      </c>
      <c r="H2294" t="s">
        <v>8246</v>
      </c>
      <c r="I2294">
        <v>1434857482</v>
      </c>
      <c r="J2294" s="7">
        <f t="shared" si="164"/>
        <v>42176.146782407406</v>
      </c>
      <c r="K2294">
        <v>1433647882</v>
      </c>
      <c r="L2294" s="7">
        <f t="shared" si="165"/>
        <v>42162.146782407406</v>
      </c>
      <c r="M2294" t="b">
        <v>0</v>
      </c>
      <c r="N2294">
        <v>19</v>
      </c>
      <c r="O2294" t="b">
        <v>1</v>
      </c>
      <c r="P2294" t="s">
        <v>8274</v>
      </c>
      <c r="Q2294">
        <f>ROUND(E2294/D2294*100,2)</f>
        <v>107.4</v>
      </c>
      <c r="R2294" s="12">
        <f>IFERROR(ROUND(IFERROR(E2294/N2294,""),2),"No pledges")</f>
        <v>169.58</v>
      </c>
      <c r="S2294" t="s">
        <v>8322</v>
      </c>
      <c r="T2294" t="s">
        <v>8323</v>
      </c>
    </row>
    <row r="2295" spans="1:20" ht="15" customHeight="1">
      <c r="A2295">
        <v>2293</v>
      </c>
      <c r="B2295" s="2" t="s">
        <v>2294</v>
      </c>
      <c r="C2295" s="2" t="s">
        <v>6403</v>
      </c>
      <c r="D2295">
        <v>1000</v>
      </c>
      <c r="E2295">
        <v>1200</v>
      </c>
      <c r="F2295" t="s">
        <v>8219</v>
      </c>
      <c r="G2295" t="s">
        <v>8224</v>
      </c>
      <c r="H2295" t="s">
        <v>8246</v>
      </c>
      <c r="I2295">
        <v>1424149140</v>
      </c>
      <c r="J2295" s="7">
        <f t="shared" si="164"/>
        <v>42052.207638888889</v>
      </c>
      <c r="K2295">
        <v>1421964718</v>
      </c>
      <c r="L2295" s="7">
        <f t="shared" si="165"/>
        <v>42026.924976851849</v>
      </c>
      <c r="M2295" t="b">
        <v>0</v>
      </c>
      <c r="N2295">
        <v>18</v>
      </c>
      <c r="O2295" t="b">
        <v>1</v>
      </c>
      <c r="P2295" t="s">
        <v>8271</v>
      </c>
      <c r="Q2295">
        <f>ROUND(E2295/D2295*100,2)</f>
        <v>120</v>
      </c>
      <c r="R2295" s="12">
        <f>IFERROR(ROUND(IFERROR(E2295/N2295,""),2),"No pledges")</f>
        <v>66.67</v>
      </c>
      <c r="S2295" t="s">
        <v>8317</v>
      </c>
      <c r="T2295" t="s">
        <v>8318</v>
      </c>
    </row>
    <row r="2296" spans="1:20" ht="15" customHeight="1">
      <c r="A2296">
        <v>2294</v>
      </c>
      <c r="B2296" s="2" t="s">
        <v>2295</v>
      </c>
      <c r="C2296" s="2" t="s">
        <v>6404</v>
      </c>
      <c r="D2296">
        <v>1000</v>
      </c>
      <c r="E2296">
        <v>1119</v>
      </c>
      <c r="F2296" t="s">
        <v>8219</v>
      </c>
      <c r="G2296" t="s">
        <v>8224</v>
      </c>
      <c r="H2296" t="s">
        <v>8246</v>
      </c>
      <c r="I2296">
        <v>1452872290</v>
      </c>
      <c r="J2296" s="7">
        <f t="shared" si="164"/>
        <v>42384.651504629626</v>
      </c>
      <c r="K2296">
        <v>1452008290</v>
      </c>
      <c r="L2296" s="7">
        <f t="shared" si="165"/>
        <v>42374.651504629626</v>
      </c>
      <c r="M2296" t="b">
        <v>0</v>
      </c>
      <c r="N2296">
        <v>18</v>
      </c>
      <c r="O2296" t="b">
        <v>1</v>
      </c>
      <c r="P2296" t="s">
        <v>8271</v>
      </c>
      <c r="Q2296">
        <f>ROUND(E2296/D2296*100,2)</f>
        <v>111.9</v>
      </c>
      <c r="R2296" s="12">
        <f>IFERROR(ROUND(IFERROR(E2296/N2296,""),2),"No pledges")</f>
        <v>62.17</v>
      </c>
      <c r="S2296" t="s">
        <v>8317</v>
      </c>
      <c r="T2296" t="s">
        <v>8318</v>
      </c>
    </row>
    <row r="2297" spans="1:20" ht="15" customHeight="1">
      <c r="A2297">
        <v>2295</v>
      </c>
      <c r="B2297" s="2" t="s">
        <v>2296</v>
      </c>
      <c r="C2297" s="2" t="s">
        <v>6405</v>
      </c>
      <c r="D2297">
        <v>1050</v>
      </c>
      <c r="E2297">
        <v>1115</v>
      </c>
      <c r="F2297" t="s">
        <v>8219</v>
      </c>
      <c r="G2297" t="s">
        <v>8224</v>
      </c>
      <c r="H2297" t="s">
        <v>8246</v>
      </c>
      <c r="I2297">
        <v>1465347424</v>
      </c>
      <c r="J2297" s="7">
        <f t="shared" si="164"/>
        <v>42529.039629629624</v>
      </c>
      <c r="K2297">
        <v>1462755424</v>
      </c>
      <c r="L2297" s="7">
        <f t="shared" si="165"/>
        <v>42499.039629629624</v>
      </c>
      <c r="M2297" t="b">
        <v>0</v>
      </c>
      <c r="N2297">
        <v>18</v>
      </c>
      <c r="O2297" t="b">
        <v>1</v>
      </c>
      <c r="P2297" t="s">
        <v>8271</v>
      </c>
      <c r="Q2297">
        <f>ROUND(E2297/D2297*100,2)</f>
        <v>106.19</v>
      </c>
      <c r="R2297" s="12">
        <f>IFERROR(ROUND(IFERROR(E2297/N2297,""),2),"No pledges")</f>
        <v>61.94</v>
      </c>
      <c r="S2297" t="s">
        <v>8317</v>
      </c>
      <c r="T2297" t="s">
        <v>8318</v>
      </c>
    </row>
    <row r="2298" spans="1:20" ht="15" customHeight="1">
      <c r="A2298">
        <v>2296</v>
      </c>
      <c r="B2298" s="2" t="s">
        <v>2297</v>
      </c>
      <c r="C2298" s="2" t="s">
        <v>6406</v>
      </c>
      <c r="D2298">
        <v>1200</v>
      </c>
      <c r="E2298">
        <v>1565</v>
      </c>
      <c r="F2298" t="s">
        <v>8219</v>
      </c>
      <c r="G2298" t="s">
        <v>8229</v>
      </c>
      <c r="H2298" t="s">
        <v>8251</v>
      </c>
      <c r="I2298">
        <v>1484110800</v>
      </c>
      <c r="J2298" s="7">
        <f t="shared" si="164"/>
        <v>42746.208333333328</v>
      </c>
      <c r="K2298">
        <v>1482281094</v>
      </c>
      <c r="L2298" s="7">
        <f t="shared" si="165"/>
        <v>42725.031180555554</v>
      </c>
      <c r="M2298" t="b">
        <v>0</v>
      </c>
      <c r="N2298">
        <v>18</v>
      </c>
      <c r="O2298" t="b">
        <v>1</v>
      </c>
      <c r="P2298" t="s">
        <v>8271</v>
      </c>
      <c r="Q2298">
        <f>ROUND(E2298/D2298*100,2)</f>
        <v>130.41999999999999</v>
      </c>
      <c r="R2298" s="12">
        <f>IFERROR(ROUND(IFERROR(E2298/N2298,""),2),"No pledges")</f>
        <v>86.94</v>
      </c>
      <c r="S2298" t="s">
        <v>8317</v>
      </c>
      <c r="T2298" t="s">
        <v>8318</v>
      </c>
    </row>
    <row r="2299" spans="1:20" ht="15" customHeight="1">
      <c r="A2299">
        <v>2297</v>
      </c>
      <c r="B2299" s="2" t="s">
        <v>2298</v>
      </c>
      <c r="C2299" s="2" t="s">
        <v>6407</v>
      </c>
      <c r="D2299">
        <v>1200</v>
      </c>
      <c r="E2299">
        <v>1616.14</v>
      </c>
      <c r="F2299" t="s">
        <v>8219</v>
      </c>
      <c r="G2299" t="s">
        <v>8224</v>
      </c>
      <c r="H2299" t="s">
        <v>8246</v>
      </c>
      <c r="I2299">
        <v>1453179540</v>
      </c>
      <c r="J2299" s="7">
        <f t="shared" si="164"/>
        <v>42388.207638888889</v>
      </c>
      <c r="K2299">
        <v>1452030730</v>
      </c>
      <c r="L2299" s="7">
        <f t="shared" si="165"/>
        <v>42374.911226851851</v>
      </c>
      <c r="M2299" t="b">
        <v>0</v>
      </c>
      <c r="N2299">
        <v>18</v>
      </c>
      <c r="O2299" t="b">
        <v>1</v>
      </c>
      <c r="P2299" t="s">
        <v>8271</v>
      </c>
      <c r="Q2299">
        <f>ROUND(E2299/D2299*100,2)</f>
        <v>134.68</v>
      </c>
      <c r="R2299" s="12">
        <f>IFERROR(ROUND(IFERROR(E2299/N2299,""),2),"No pledges")</f>
        <v>89.79</v>
      </c>
      <c r="S2299" t="s">
        <v>8317</v>
      </c>
      <c r="T2299" t="s">
        <v>8318</v>
      </c>
    </row>
    <row r="2300" spans="1:20" ht="15" customHeight="1">
      <c r="A2300">
        <v>2298</v>
      </c>
      <c r="B2300" s="2" t="s">
        <v>2299</v>
      </c>
      <c r="C2300" s="2" t="s">
        <v>6408</v>
      </c>
      <c r="D2300">
        <v>1250</v>
      </c>
      <c r="E2300">
        <v>1361</v>
      </c>
      <c r="F2300" t="s">
        <v>8219</v>
      </c>
      <c r="G2300" t="s">
        <v>8226</v>
      </c>
      <c r="H2300" t="s">
        <v>8248</v>
      </c>
      <c r="I2300">
        <v>1430488740</v>
      </c>
      <c r="J2300" s="7">
        <f t="shared" si="164"/>
        <v>42125.582638888889</v>
      </c>
      <c r="K2300">
        <v>1427747906</v>
      </c>
      <c r="L2300" s="7">
        <f t="shared" si="165"/>
        <v>42093.860023148154</v>
      </c>
      <c r="M2300" t="b">
        <v>0</v>
      </c>
      <c r="N2300">
        <v>18</v>
      </c>
      <c r="O2300" t="b">
        <v>1</v>
      </c>
      <c r="P2300" t="s">
        <v>8300</v>
      </c>
      <c r="Q2300">
        <f>ROUND(E2300/D2300*100,2)</f>
        <v>108.88</v>
      </c>
      <c r="R2300" s="12">
        <f>IFERROR(ROUND(IFERROR(E2300/N2300,""),2),"No pledges")</f>
        <v>75.61</v>
      </c>
      <c r="S2300" t="s">
        <v>8325</v>
      </c>
      <c r="T2300" t="s">
        <v>8354</v>
      </c>
    </row>
    <row r="2301" spans="1:20" ht="15" customHeight="1">
      <c r="A2301">
        <v>2299</v>
      </c>
      <c r="B2301" s="2" t="s">
        <v>2300</v>
      </c>
      <c r="C2301" s="2" t="s">
        <v>6409</v>
      </c>
      <c r="D2301">
        <v>1500</v>
      </c>
      <c r="E2301">
        <v>1660</v>
      </c>
      <c r="F2301" t="s">
        <v>8219</v>
      </c>
      <c r="G2301" t="s">
        <v>8224</v>
      </c>
      <c r="H2301" t="s">
        <v>8246</v>
      </c>
      <c r="I2301">
        <v>1455142416</v>
      </c>
      <c r="J2301" s="7">
        <f t="shared" si="164"/>
        <v>42410.926111111112</v>
      </c>
      <c r="K2301">
        <v>1452550416</v>
      </c>
      <c r="L2301" s="7">
        <f t="shared" si="165"/>
        <v>42380.926111111112</v>
      </c>
      <c r="M2301" t="b">
        <v>0</v>
      </c>
      <c r="N2301">
        <v>18</v>
      </c>
      <c r="O2301" t="b">
        <v>1</v>
      </c>
      <c r="P2301" t="s">
        <v>8302</v>
      </c>
      <c r="Q2301">
        <f>ROUND(E2301/D2301*100,2)</f>
        <v>110.67</v>
      </c>
      <c r="R2301" s="12">
        <f>IFERROR(ROUND(IFERROR(E2301/N2301,""),2),"No pledges")</f>
        <v>92.22</v>
      </c>
      <c r="S2301" t="s">
        <v>8319</v>
      </c>
      <c r="T2301" t="s">
        <v>8356</v>
      </c>
    </row>
    <row r="2302" spans="1:20" ht="15" customHeight="1">
      <c r="A2302">
        <v>2300</v>
      </c>
      <c r="B2302" s="2" t="s">
        <v>2301</v>
      </c>
      <c r="C2302" s="2" t="s">
        <v>6410</v>
      </c>
      <c r="D2302">
        <v>1500</v>
      </c>
      <c r="E2302">
        <v>1650</v>
      </c>
      <c r="F2302" t="s">
        <v>8219</v>
      </c>
      <c r="G2302" t="s">
        <v>8224</v>
      </c>
      <c r="H2302" t="s">
        <v>8246</v>
      </c>
      <c r="I2302">
        <v>1424910910</v>
      </c>
      <c r="J2302" s="7">
        <f t="shared" si="164"/>
        <v>42061.024421296301</v>
      </c>
      <c r="K2302">
        <v>1424306110</v>
      </c>
      <c r="L2302" s="7">
        <f t="shared" si="165"/>
        <v>42054.024421296301</v>
      </c>
      <c r="M2302" t="b">
        <v>0</v>
      </c>
      <c r="N2302">
        <v>18</v>
      </c>
      <c r="O2302" t="b">
        <v>1</v>
      </c>
      <c r="P2302" t="s">
        <v>8271</v>
      </c>
      <c r="Q2302">
        <f>ROUND(E2302/D2302*100,2)</f>
        <v>110</v>
      </c>
      <c r="R2302" s="12">
        <f>IFERROR(ROUND(IFERROR(E2302/N2302,""),2),"No pledges")</f>
        <v>91.67</v>
      </c>
      <c r="S2302" t="s">
        <v>8317</v>
      </c>
      <c r="T2302" t="s">
        <v>8318</v>
      </c>
    </row>
    <row r="2303" spans="1:20" ht="15" customHeight="1">
      <c r="A2303">
        <v>2301</v>
      </c>
      <c r="B2303" s="2" t="s">
        <v>2302</v>
      </c>
      <c r="C2303" s="2" t="s">
        <v>6411</v>
      </c>
      <c r="D2303">
        <v>3000</v>
      </c>
      <c r="E2303">
        <v>3195</v>
      </c>
      <c r="F2303" t="s">
        <v>8219</v>
      </c>
      <c r="G2303" t="s">
        <v>8224</v>
      </c>
      <c r="H2303" t="s">
        <v>8246</v>
      </c>
      <c r="I2303">
        <v>1488741981</v>
      </c>
      <c r="J2303" s="7">
        <f t="shared" si="164"/>
        <v>42799.809965277775</v>
      </c>
      <c r="K2303">
        <v>1486149981</v>
      </c>
      <c r="L2303" s="7">
        <f t="shared" si="165"/>
        <v>42769.809965277775</v>
      </c>
      <c r="M2303" t="b">
        <v>0</v>
      </c>
      <c r="N2303">
        <v>18</v>
      </c>
      <c r="O2303" t="b">
        <v>1</v>
      </c>
      <c r="P2303" t="s">
        <v>8300</v>
      </c>
      <c r="Q2303">
        <f>ROUND(E2303/D2303*100,2)</f>
        <v>106.5</v>
      </c>
      <c r="R2303" s="12">
        <f>IFERROR(ROUND(IFERROR(E2303/N2303,""),2),"No pledges")</f>
        <v>177.5</v>
      </c>
      <c r="S2303" t="s">
        <v>8325</v>
      </c>
      <c r="T2303" t="s">
        <v>8354</v>
      </c>
    </row>
    <row r="2304" spans="1:20" ht="15" customHeight="1">
      <c r="A2304">
        <v>2302</v>
      </c>
      <c r="B2304" s="2" t="s">
        <v>2303</v>
      </c>
      <c r="C2304" s="2" t="s">
        <v>6412</v>
      </c>
      <c r="D2304">
        <v>1000</v>
      </c>
      <c r="E2304">
        <v>1130</v>
      </c>
      <c r="F2304" t="s">
        <v>8219</v>
      </c>
      <c r="G2304" t="s">
        <v>8224</v>
      </c>
      <c r="H2304" t="s">
        <v>8246</v>
      </c>
      <c r="I2304">
        <v>1361606940</v>
      </c>
      <c r="J2304" s="7">
        <f t="shared" si="164"/>
        <v>41328.339583333334</v>
      </c>
      <c r="K2304">
        <v>1361002140</v>
      </c>
      <c r="L2304" s="7">
        <f t="shared" si="165"/>
        <v>41321.339583333334</v>
      </c>
      <c r="M2304" t="b">
        <v>0</v>
      </c>
      <c r="N2304">
        <v>17</v>
      </c>
      <c r="O2304" t="b">
        <v>1</v>
      </c>
      <c r="P2304" t="s">
        <v>8276</v>
      </c>
      <c r="Q2304">
        <f>ROUND(E2304/D2304*100,2)</f>
        <v>113</v>
      </c>
      <c r="R2304" s="12">
        <f>IFERROR(ROUND(IFERROR(E2304/N2304,""),2),"No pledges")</f>
        <v>66.47</v>
      </c>
      <c r="S2304" t="s">
        <v>8325</v>
      </c>
      <c r="T2304" t="s">
        <v>8326</v>
      </c>
    </row>
    <row r="2305" spans="1:20" ht="15" customHeight="1">
      <c r="A2305">
        <v>2303</v>
      </c>
      <c r="B2305" s="2" t="s">
        <v>2304</v>
      </c>
      <c r="C2305" s="2" t="s">
        <v>6413</v>
      </c>
      <c r="D2305">
        <v>1000</v>
      </c>
      <c r="E2305">
        <v>1346.11</v>
      </c>
      <c r="F2305" t="s">
        <v>8219</v>
      </c>
      <c r="G2305" t="s">
        <v>8224</v>
      </c>
      <c r="H2305" t="s">
        <v>8246</v>
      </c>
      <c r="I2305">
        <v>1311538136</v>
      </c>
      <c r="J2305" s="7">
        <f t="shared" si="164"/>
        <v>40748.839537037034</v>
      </c>
      <c r="K2305">
        <v>1308946136</v>
      </c>
      <c r="L2305" s="7">
        <f t="shared" si="165"/>
        <v>40718.839537037034</v>
      </c>
      <c r="M2305" t="b">
        <v>0</v>
      </c>
      <c r="N2305">
        <v>17</v>
      </c>
      <c r="O2305" t="b">
        <v>1</v>
      </c>
      <c r="P2305" t="s">
        <v>8279</v>
      </c>
      <c r="Q2305">
        <f>ROUND(E2305/D2305*100,2)</f>
        <v>134.61000000000001</v>
      </c>
      <c r="R2305" s="12">
        <f>IFERROR(ROUND(IFERROR(E2305/N2305,""),2),"No pledges")</f>
        <v>79.180000000000007</v>
      </c>
      <c r="S2305" t="s">
        <v>8325</v>
      </c>
      <c r="T2305" t="s">
        <v>8329</v>
      </c>
    </row>
    <row r="2306" spans="1:20" ht="15" customHeight="1">
      <c r="A2306">
        <v>2304</v>
      </c>
      <c r="B2306" s="2" t="s">
        <v>2305</v>
      </c>
      <c r="C2306" s="2" t="s">
        <v>6414</v>
      </c>
      <c r="D2306">
        <v>1000</v>
      </c>
      <c r="E2306">
        <v>1625</v>
      </c>
      <c r="F2306" t="s">
        <v>8219</v>
      </c>
      <c r="G2306" t="s">
        <v>8229</v>
      </c>
      <c r="H2306" t="s">
        <v>8251</v>
      </c>
      <c r="I2306">
        <v>1430693460</v>
      </c>
      <c r="J2306" s="7">
        <f t="shared" si="164"/>
        <v>42127.952083333337</v>
      </c>
      <c r="K2306">
        <v>1428087153</v>
      </c>
      <c r="L2306" s="7">
        <f t="shared" si="165"/>
        <v>42097.786493055552</v>
      </c>
      <c r="M2306" t="b">
        <v>0</v>
      </c>
      <c r="N2306">
        <v>17</v>
      </c>
      <c r="O2306" t="b">
        <v>1</v>
      </c>
      <c r="P2306" t="s">
        <v>8271</v>
      </c>
      <c r="Q2306">
        <f>ROUND(E2306/D2306*100,2)</f>
        <v>162.5</v>
      </c>
      <c r="R2306" s="12">
        <f>IFERROR(ROUND(IFERROR(E2306/N2306,""),2),"No pledges")</f>
        <v>95.59</v>
      </c>
      <c r="S2306" t="s">
        <v>8317</v>
      </c>
      <c r="T2306" t="s">
        <v>8318</v>
      </c>
    </row>
    <row r="2307" spans="1:20" ht="15" customHeight="1">
      <c r="A2307">
        <v>2305</v>
      </c>
      <c r="B2307" s="2" t="s">
        <v>2306</v>
      </c>
      <c r="C2307" s="2" t="s">
        <v>6415</v>
      </c>
      <c r="D2307">
        <v>1000</v>
      </c>
      <c r="E2307">
        <v>1000</v>
      </c>
      <c r="F2307" t="s">
        <v>8219</v>
      </c>
      <c r="G2307" t="s">
        <v>8225</v>
      </c>
      <c r="H2307" t="s">
        <v>8247</v>
      </c>
      <c r="I2307">
        <v>1429789992</v>
      </c>
      <c r="J2307" s="7">
        <f t="shared" si="164"/>
        <v>42117.49527777778</v>
      </c>
      <c r="K2307">
        <v>1424609592</v>
      </c>
      <c r="L2307" s="7">
        <f t="shared" si="165"/>
        <v>42057.536944444444</v>
      </c>
      <c r="M2307" t="b">
        <v>0</v>
      </c>
      <c r="N2307">
        <v>17</v>
      </c>
      <c r="O2307" t="b">
        <v>1</v>
      </c>
      <c r="P2307" t="s">
        <v>8271</v>
      </c>
      <c r="Q2307">
        <f>ROUND(E2307/D2307*100,2)</f>
        <v>100</v>
      </c>
      <c r="R2307" s="12">
        <f>IFERROR(ROUND(IFERROR(E2307/N2307,""),2),"No pledges")</f>
        <v>58.82</v>
      </c>
      <c r="S2307" t="s">
        <v>8317</v>
      </c>
      <c r="T2307" t="s">
        <v>8318</v>
      </c>
    </row>
    <row r="2308" spans="1:20" ht="15" customHeight="1">
      <c r="A2308">
        <v>2306</v>
      </c>
      <c r="B2308" s="2" t="s">
        <v>2307</v>
      </c>
      <c r="C2308" s="2" t="s">
        <v>6416</v>
      </c>
      <c r="D2308">
        <v>1000</v>
      </c>
      <c r="E2308">
        <v>1005</v>
      </c>
      <c r="F2308" t="s">
        <v>8219</v>
      </c>
      <c r="G2308" t="s">
        <v>8225</v>
      </c>
      <c r="H2308" t="s">
        <v>8247</v>
      </c>
      <c r="I2308">
        <v>1444060800</v>
      </c>
      <c r="J2308" s="7">
        <f t="shared" si="164"/>
        <v>42282.666666666672</v>
      </c>
      <c r="K2308">
        <v>1440082649</v>
      </c>
      <c r="L2308" s="7">
        <f t="shared" si="165"/>
        <v>42236.623252314821</v>
      </c>
      <c r="M2308" t="b">
        <v>0</v>
      </c>
      <c r="N2308">
        <v>17</v>
      </c>
      <c r="O2308" t="b">
        <v>1</v>
      </c>
      <c r="P2308" t="s">
        <v>8271</v>
      </c>
      <c r="Q2308">
        <f>ROUND(E2308/D2308*100,2)</f>
        <v>100.5</v>
      </c>
      <c r="R2308" s="12">
        <f>IFERROR(ROUND(IFERROR(E2308/N2308,""),2),"No pledges")</f>
        <v>59.12</v>
      </c>
      <c r="S2308" t="s">
        <v>8317</v>
      </c>
      <c r="T2308" t="s">
        <v>8318</v>
      </c>
    </row>
    <row r="2309" spans="1:20" ht="15" customHeight="1">
      <c r="A2309">
        <v>2307</v>
      </c>
      <c r="B2309" s="2" t="s">
        <v>2308</v>
      </c>
      <c r="C2309" s="2" t="s">
        <v>6417</v>
      </c>
      <c r="D2309">
        <v>1000</v>
      </c>
      <c r="E2309">
        <v>1130</v>
      </c>
      <c r="F2309" t="s">
        <v>8219</v>
      </c>
      <c r="G2309" t="s">
        <v>8224</v>
      </c>
      <c r="H2309" t="s">
        <v>8246</v>
      </c>
      <c r="I2309">
        <v>1479592800</v>
      </c>
      <c r="J2309" s="7">
        <f t="shared" si="164"/>
        <v>42693.916666666672</v>
      </c>
      <c r="K2309">
        <v>1476760226</v>
      </c>
      <c r="L2309" s="7">
        <f t="shared" si="165"/>
        <v>42661.132245370376</v>
      </c>
      <c r="M2309" t="b">
        <v>0</v>
      </c>
      <c r="N2309">
        <v>17</v>
      </c>
      <c r="O2309" t="b">
        <v>1</v>
      </c>
      <c r="P2309" t="s">
        <v>8271</v>
      </c>
      <c r="Q2309">
        <f>ROUND(E2309/D2309*100,2)</f>
        <v>113</v>
      </c>
      <c r="R2309" s="12">
        <f>IFERROR(ROUND(IFERROR(E2309/N2309,""),2),"No pledges")</f>
        <v>66.47</v>
      </c>
      <c r="S2309" t="s">
        <v>8317</v>
      </c>
      <c r="T2309" t="s">
        <v>8318</v>
      </c>
    </row>
    <row r="2310" spans="1:20" ht="15" customHeight="1">
      <c r="A2310">
        <v>2308</v>
      </c>
      <c r="B2310" s="2" t="s">
        <v>2309</v>
      </c>
      <c r="C2310" s="2" t="s">
        <v>6418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 s="7">
        <f t="shared" si="164"/>
        <v>42166.675196759257</v>
      </c>
      <c r="K2310">
        <v>1431447137</v>
      </c>
      <c r="L2310" s="7">
        <f t="shared" si="165"/>
        <v>42136.675196759257</v>
      </c>
      <c r="M2310" t="b">
        <v>0</v>
      </c>
      <c r="N2310">
        <v>17</v>
      </c>
      <c r="O2310" t="b">
        <v>1</v>
      </c>
      <c r="P2310" t="s">
        <v>8271</v>
      </c>
      <c r="Q2310">
        <f>ROUND(E2310/D2310*100,2)</f>
        <v>138.19999999999999</v>
      </c>
      <c r="R2310" s="12">
        <f>IFERROR(ROUND(IFERROR(E2310/N2310,""),2),"No pledges")</f>
        <v>81.290000000000006</v>
      </c>
      <c r="S2310" t="s">
        <v>8317</v>
      </c>
      <c r="T2310" t="s">
        <v>8318</v>
      </c>
    </row>
    <row r="2311" spans="1:20" ht="15" customHeight="1">
      <c r="A2311">
        <v>2309</v>
      </c>
      <c r="B2311" s="2" t="s">
        <v>2310</v>
      </c>
      <c r="C2311" s="2" t="s">
        <v>6419</v>
      </c>
      <c r="D2311">
        <v>1000</v>
      </c>
      <c r="E2311">
        <v>1260</v>
      </c>
      <c r="F2311" t="s">
        <v>8219</v>
      </c>
      <c r="G2311" t="s">
        <v>8224</v>
      </c>
      <c r="H2311" t="s">
        <v>8246</v>
      </c>
      <c r="I2311">
        <v>1411084800</v>
      </c>
      <c r="J2311" s="7">
        <f t="shared" si="164"/>
        <v>41901</v>
      </c>
      <c r="K2311">
        <v>1410304179</v>
      </c>
      <c r="L2311" s="7">
        <f t="shared" si="165"/>
        <v>41891.96503472222</v>
      </c>
      <c r="M2311" t="b">
        <v>0</v>
      </c>
      <c r="N2311">
        <v>17</v>
      </c>
      <c r="O2311" t="b">
        <v>1</v>
      </c>
      <c r="P2311" t="s">
        <v>8271</v>
      </c>
      <c r="Q2311">
        <f>ROUND(E2311/D2311*100,2)</f>
        <v>126</v>
      </c>
      <c r="R2311" s="12">
        <f>IFERROR(ROUND(IFERROR(E2311/N2311,""),2),"No pledges")</f>
        <v>74.12</v>
      </c>
      <c r="S2311" t="s">
        <v>8317</v>
      </c>
      <c r="T2311" t="s">
        <v>8318</v>
      </c>
    </row>
    <row r="2312" spans="1:20" ht="15" customHeight="1">
      <c r="A2312">
        <v>2310</v>
      </c>
      <c r="B2312" s="2" t="s">
        <v>2311</v>
      </c>
      <c r="C2312" s="2" t="s">
        <v>6420</v>
      </c>
      <c r="D2312">
        <v>1200</v>
      </c>
      <c r="E2312">
        <v>1370</v>
      </c>
      <c r="F2312" t="s">
        <v>8219</v>
      </c>
      <c r="G2312" t="s">
        <v>8224</v>
      </c>
      <c r="H2312" t="s">
        <v>8246</v>
      </c>
      <c r="I2312">
        <v>1383318226</v>
      </c>
      <c r="J2312" s="7">
        <f t="shared" si="164"/>
        <v>41579.627615740741</v>
      </c>
      <c r="K2312">
        <v>1380726226</v>
      </c>
      <c r="L2312" s="7">
        <f t="shared" si="165"/>
        <v>41549.627615740741</v>
      </c>
      <c r="M2312" t="b">
        <v>0</v>
      </c>
      <c r="N2312">
        <v>17</v>
      </c>
      <c r="O2312" t="b">
        <v>1</v>
      </c>
      <c r="P2312" t="s">
        <v>8276</v>
      </c>
      <c r="Q2312">
        <f>ROUND(E2312/D2312*100,2)</f>
        <v>114.17</v>
      </c>
      <c r="R2312" s="12">
        <f>IFERROR(ROUND(IFERROR(E2312/N2312,""),2),"No pledges")</f>
        <v>80.59</v>
      </c>
      <c r="S2312" t="s">
        <v>8325</v>
      </c>
      <c r="T2312" t="s">
        <v>8326</v>
      </c>
    </row>
    <row r="2313" spans="1:20" ht="15" customHeight="1">
      <c r="A2313">
        <v>2311</v>
      </c>
      <c r="B2313" s="2" t="s">
        <v>2312</v>
      </c>
      <c r="C2313" s="2" t="s">
        <v>6421</v>
      </c>
      <c r="D2313">
        <v>2000</v>
      </c>
      <c r="E2313">
        <v>2004</v>
      </c>
      <c r="F2313" t="s">
        <v>8219</v>
      </c>
      <c r="G2313" t="s">
        <v>8225</v>
      </c>
      <c r="H2313" t="s">
        <v>8247</v>
      </c>
      <c r="I2313">
        <v>1463394365</v>
      </c>
      <c r="J2313" s="7">
        <f t="shared" si="164"/>
        <v>42506.43478009259</v>
      </c>
      <c r="K2313">
        <v>1461320765</v>
      </c>
      <c r="L2313" s="7">
        <f t="shared" si="165"/>
        <v>42482.43478009259</v>
      </c>
      <c r="M2313" t="b">
        <v>0</v>
      </c>
      <c r="N2313">
        <v>17</v>
      </c>
      <c r="O2313" t="b">
        <v>1</v>
      </c>
      <c r="P2313" t="s">
        <v>8271</v>
      </c>
      <c r="Q2313">
        <f>ROUND(E2313/D2313*100,2)</f>
        <v>100.2</v>
      </c>
      <c r="R2313" s="12">
        <f>IFERROR(ROUND(IFERROR(E2313/N2313,""),2),"No pledges")</f>
        <v>117.88</v>
      </c>
      <c r="S2313" t="s">
        <v>8317</v>
      </c>
      <c r="T2313" t="s">
        <v>8318</v>
      </c>
    </row>
    <row r="2314" spans="1:20" ht="15" customHeight="1">
      <c r="A2314">
        <v>2312</v>
      </c>
      <c r="B2314" s="2" t="s">
        <v>2313</v>
      </c>
      <c r="C2314" s="2" t="s">
        <v>6422</v>
      </c>
      <c r="D2314">
        <v>2000</v>
      </c>
      <c r="E2314">
        <v>2141</v>
      </c>
      <c r="F2314" t="s">
        <v>8219</v>
      </c>
      <c r="G2314" t="s">
        <v>8229</v>
      </c>
      <c r="H2314" t="s">
        <v>8251</v>
      </c>
      <c r="I2314">
        <v>1458235549</v>
      </c>
      <c r="J2314" s="7">
        <f t="shared" si="164"/>
        <v>42446.726261574076</v>
      </c>
      <c r="K2314">
        <v>1455647149</v>
      </c>
      <c r="L2314" s="7">
        <f t="shared" si="165"/>
        <v>42416.767928240741</v>
      </c>
      <c r="M2314" t="b">
        <v>0</v>
      </c>
      <c r="N2314">
        <v>17</v>
      </c>
      <c r="O2314" t="b">
        <v>1</v>
      </c>
      <c r="P2314" t="s">
        <v>8273</v>
      </c>
      <c r="Q2314">
        <f>ROUND(E2314/D2314*100,2)</f>
        <v>107.05</v>
      </c>
      <c r="R2314" s="12">
        <f>IFERROR(ROUND(IFERROR(E2314/N2314,""),2),"No pledges")</f>
        <v>125.94</v>
      </c>
      <c r="S2314" t="s">
        <v>8319</v>
      </c>
      <c r="T2314" t="s">
        <v>8321</v>
      </c>
    </row>
    <row r="2315" spans="1:20" ht="15" customHeight="1">
      <c r="A2315">
        <v>2313</v>
      </c>
      <c r="B2315" s="2" t="s">
        <v>2314</v>
      </c>
      <c r="C2315" s="2" t="s">
        <v>6423</v>
      </c>
      <c r="D2315">
        <v>2000</v>
      </c>
      <c r="E2315">
        <v>2405</v>
      </c>
      <c r="F2315" t="s">
        <v>8219</v>
      </c>
      <c r="G2315" t="s">
        <v>8224</v>
      </c>
      <c r="H2315" t="s">
        <v>8246</v>
      </c>
      <c r="I2315">
        <v>1402755834</v>
      </c>
      <c r="J2315" s="7">
        <f t="shared" si="164"/>
        <v>41804.599930555552</v>
      </c>
      <c r="K2315">
        <v>1400163834</v>
      </c>
      <c r="L2315" s="7">
        <f t="shared" si="165"/>
        <v>41774.599930555552</v>
      </c>
      <c r="M2315" t="b">
        <v>1</v>
      </c>
      <c r="N2315">
        <v>17</v>
      </c>
      <c r="O2315" t="b">
        <v>1</v>
      </c>
      <c r="P2315" t="s">
        <v>8276</v>
      </c>
      <c r="Q2315">
        <f>ROUND(E2315/D2315*100,2)</f>
        <v>120.25</v>
      </c>
      <c r="R2315" s="12">
        <f>IFERROR(ROUND(IFERROR(E2315/N2315,""),2),"No pledges")</f>
        <v>141.47</v>
      </c>
      <c r="S2315" t="s">
        <v>8325</v>
      </c>
      <c r="T2315" t="s">
        <v>8326</v>
      </c>
    </row>
    <row r="2316" spans="1:20" ht="15" customHeight="1">
      <c r="A2316">
        <v>2314</v>
      </c>
      <c r="B2316" s="2" t="s">
        <v>2315</v>
      </c>
      <c r="C2316" s="2" t="s">
        <v>6424</v>
      </c>
      <c r="D2316">
        <v>2000</v>
      </c>
      <c r="E2316">
        <v>2107</v>
      </c>
      <c r="F2316" t="s">
        <v>8219</v>
      </c>
      <c r="G2316" t="s">
        <v>8224</v>
      </c>
      <c r="H2316" t="s">
        <v>8246</v>
      </c>
      <c r="I2316">
        <v>1480899600</v>
      </c>
      <c r="J2316" s="7">
        <f t="shared" si="164"/>
        <v>42709.041666666672</v>
      </c>
      <c r="K2316">
        <v>1479609520</v>
      </c>
      <c r="L2316" s="7">
        <f t="shared" si="165"/>
        <v>42694.110185185185</v>
      </c>
      <c r="M2316" t="b">
        <v>0</v>
      </c>
      <c r="N2316">
        <v>17</v>
      </c>
      <c r="O2316" t="b">
        <v>1</v>
      </c>
      <c r="P2316" t="s">
        <v>8271</v>
      </c>
      <c r="Q2316">
        <f>ROUND(E2316/D2316*100,2)</f>
        <v>105.35</v>
      </c>
      <c r="R2316" s="12">
        <f>IFERROR(ROUND(IFERROR(E2316/N2316,""),2),"No pledges")</f>
        <v>123.94</v>
      </c>
      <c r="S2316" t="s">
        <v>8317</v>
      </c>
      <c r="T2316" t="s">
        <v>8318</v>
      </c>
    </row>
    <row r="2317" spans="1:20" ht="15" customHeight="1">
      <c r="A2317">
        <v>2315</v>
      </c>
      <c r="B2317" s="2" t="s">
        <v>2316</v>
      </c>
      <c r="C2317" s="2" t="s">
        <v>6425</v>
      </c>
      <c r="D2317">
        <v>2000</v>
      </c>
      <c r="E2317">
        <v>2000</v>
      </c>
      <c r="F2317" t="s">
        <v>8219</v>
      </c>
      <c r="G2317" t="s">
        <v>8225</v>
      </c>
      <c r="H2317" t="s">
        <v>8247</v>
      </c>
      <c r="I2317">
        <v>1435230324</v>
      </c>
      <c r="J2317" s="7">
        <f t="shared" si="164"/>
        <v>42180.462083333332</v>
      </c>
      <c r="K2317">
        <v>1432638324</v>
      </c>
      <c r="L2317" s="7">
        <f t="shared" si="165"/>
        <v>42150.462083333332</v>
      </c>
      <c r="M2317" t="b">
        <v>0</v>
      </c>
      <c r="N2317">
        <v>17</v>
      </c>
      <c r="O2317" t="b">
        <v>1</v>
      </c>
      <c r="P2317" t="s">
        <v>8271</v>
      </c>
      <c r="Q2317">
        <f>ROUND(E2317/D2317*100,2)</f>
        <v>100</v>
      </c>
      <c r="R2317" s="12">
        <f>IFERROR(ROUND(IFERROR(E2317/N2317,""),2),"No pledges")</f>
        <v>117.65</v>
      </c>
      <c r="S2317" t="s">
        <v>8317</v>
      </c>
      <c r="T2317" t="s">
        <v>8318</v>
      </c>
    </row>
    <row r="2318" spans="1:20" ht="15" customHeight="1">
      <c r="A2318">
        <v>2316</v>
      </c>
      <c r="B2318" s="2" t="s">
        <v>2317</v>
      </c>
      <c r="C2318" s="2" t="s">
        <v>6426</v>
      </c>
      <c r="D2318">
        <v>2000</v>
      </c>
      <c r="E2318">
        <v>2042</v>
      </c>
      <c r="F2318" t="s">
        <v>8219</v>
      </c>
      <c r="G2318" t="s">
        <v>8225</v>
      </c>
      <c r="H2318" t="s">
        <v>8247</v>
      </c>
      <c r="I2318">
        <v>1435947758</v>
      </c>
      <c r="J2318" s="7">
        <f t="shared" si="164"/>
        <v>42188.765717592592</v>
      </c>
      <c r="K2318">
        <v>1432837358</v>
      </c>
      <c r="L2318" s="7">
        <f t="shared" si="165"/>
        <v>42152.765717592592</v>
      </c>
      <c r="M2318" t="b">
        <v>0</v>
      </c>
      <c r="N2318">
        <v>17</v>
      </c>
      <c r="O2318" t="b">
        <v>1</v>
      </c>
      <c r="P2318" t="s">
        <v>8271</v>
      </c>
      <c r="Q2318">
        <f>ROUND(E2318/D2318*100,2)</f>
        <v>102.1</v>
      </c>
      <c r="R2318" s="12">
        <f>IFERROR(ROUND(IFERROR(E2318/N2318,""),2),"No pledges")</f>
        <v>120.12</v>
      </c>
      <c r="S2318" t="s">
        <v>8317</v>
      </c>
      <c r="T2318" t="s">
        <v>8318</v>
      </c>
    </row>
    <row r="2319" spans="1:20" ht="15" customHeight="1">
      <c r="A2319">
        <v>2317</v>
      </c>
      <c r="B2319" s="2" t="s">
        <v>2318</v>
      </c>
      <c r="C2319" s="2" t="s">
        <v>6427</v>
      </c>
      <c r="D2319">
        <v>3000</v>
      </c>
      <c r="E2319">
        <v>3035</v>
      </c>
      <c r="F2319" t="s">
        <v>8219</v>
      </c>
      <c r="G2319" t="s">
        <v>8224</v>
      </c>
      <c r="H2319" t="s">
        <v>8246</v>
      </c>
      <c r="I2319">
        <v>1456811940</v>
      </c>
      <c r="J2319" s="7">
        <f t="shared" si="164"/>
        <v>42430.249305555553</v>
      </c>
      <c r="K2319">
        <v>1454098976</v>
      </c>
      <c r="L2319" s="7">
        <f t="shared" si="165"/>
        <v>42398.849259259259</v>
      </c>
      <c r="M2319" t="b">
        <v>0</v>
      </c>
      <c r="N2319">
        <v>17</v>
      </c>
      <c r="O2319" t="b">
        <v>1</v>
      </c>
      <c r="P2319" t="s">
        <v>8303</v>
      </c>
      <c r="Q2319">
        <f>ROUND(E2319/D2319*100,2)</f>
        <v>101.17</v>
      </c>
      <c r="R2319" s="12">
        <f>IFERROR(ROUND(IFERROR(E2319/N2319,""),2),"No pledges")</f>
        <v>178.53</v>
      </c>
      <c r="S2319" t="s">
        <v>8317</v>
      </c>
      <c r="T2319" t="s">
        <v>8357</v>
      </c>
    </row>
    <row r="2320" spans="1:20" ht="15" customHeight="1">
      <c r="A2320">
        <v>2318</v>
      </c>
      <c r="B2320" s="2" t="s">
        <v>2319</v>
      </c>
      <c r="C2320" s="2" t="s">
        <v>6428</v>
      </c>
      <c r="D2320">
        <v>3000</v>
      </c>
      <c r="E2320">
        <v>3000</v>
      </c>
      <c r="F2320" t="s">
        <v>8219</v>
      </c>
      <c r="G2320" t="s">
        <v>8225</v>
      </c>
      <c r="H2320" t="s">
        <v>8247</v>
      </c>
      <c r="I2320">
        <v>1400423973</v>
      </c>
      <c r="J2320" s="7">
        <f t="shared" si="164"/>
        <v>41777.610798611109</v>
      </c>
      <c r="K2320">
        <v>1399387173</v>
      </c>
      <c r="L2320" s="7">
        <f t="shared" si="165"/>
        <v>41765.610798611109</v>
      </c>
      <c r="M2320" t="b">
        <v>0</v>
      </c>
      <c r="N2320">
        <v>17</v>
      </c>
      <c r="O2320" t="b">
        <v>1</v>
      </c>
      <c r="P2320" t="s">
        <v>8271</v>
      </c>
      <c r="Q2320">
        <f>ROUND(E2320/D2320*100,2)</f>
        <v>100</v>
      </c>
      <c r="R2320" s="12">
        <f>IFERROR(ROUND(IFERROR(E2320/N2320,""),2),"No pledges")</f>
        <v>176.47</v>
      </c>
      <c r="S2320" t="s">
        <v>8317</v>
      </c>
      <c r="T2320" t="s">
        <v>8318</v>
      </c>
    </row>
    <row r="2321" spans="1:20" ht="15" customHeight="1">
      <c r="A2321">
        <v>2319</v>
      </c>
      <c r="B2321" s="2" t="s">
        <v>2320</v>
      </c>
      <c r="C2321" s="2" t="s">
        <v>6429</v>
      </c>
      <c r="D2321">
        <v>4500</v>
      </c>
      <c r="E2321">
        <v>4550</v>
      </c>
      <c r="F2321" t="s">
        <v>8219</v>
      </c>
      <c r="G2321" t="s">
        <v>8224</v>
      </c>
      <c r="H2321" t="s">
        <v>8246</v>
      </c>
      <c r="I2321">
        <v>1402515198</v>
      </c>
      <c r="J2321" s="7">
        <f t="shared" si="164"/>
        <v>41801.814791666664</v>
      </c>
      <c r="K2321">
        <v>1399923198</v>
      </c>
      <c r="L2321" s="7">
        <f t="shared" si="165"/>
        <v>41771.814791666664</v>
      </c>
      <c r="M2321" t="b">
        <v>0</v>
      </c>
      <c r="N2321">
        <v>17</v>
      </c>
      <c r="O2321" t="b">
        <v>1</v>
      </c>
      <c r="P2321" t="s">
        <v>8305</v>
      </c>
      <c r="Q2321">
        <f>ROUND(E2321/D2321*100,2)</f>
        <v>101.11</v>
      </c>
      <c r="R2321" s="12">
        <f>IFERROR(ROUND(IFERROR(E2321/N2321,""),2),"No pledges")</f>
        <v>267.64999999999998</v>
      </c>
      <c r="S2321" t="s">
        <v>8317</v>
      </c>
      <c r="T2321" t="s">
        <v>8359</v>
      </c>
    </row>
    <row r="2322" spans="1:20" ht="15" customHeight="1">
      <c r="A2322">
        <v>2320</v>
      </c>
      <c r="B2322" s="2" t="s">
        <v>2321</v>
      </c>
      <c r="C2322" s="2" t="s">
        <v>6430</v>
      </c>
      <c r="D2322">
        <v>2000</v>
      </c>
      <c r="E2322">
        <v>2027</v>
      </c>
      <c r="F2322" t="s">
        <v>8219</v>
      </c>
      <c r="G2322" t="s">
        <v>8224</v>
      </c>
      <c r="H2322" t="s">
        <v>8246</v>
      </c>
      <c r="I2322">
        <v>1403150400</v>
      </c>
      <c r="J2322" s="7">
        <f t="shared" si="164"/>
        <v>41809.166666666664</v>
      </c>
      <c r="K2322">
        <v>1401426488</v>
      </c>
      <c r="L2322" s="7">
        <f t="shared" si="165"/>
        <v>41789.21398148148</v>
      </c>
      <c r="M2322" t="b">
        <v>0</v>
      </c>
      <c r="N2322">
        <v>16</v>
      </c>
      <c r="O2322" t="b">
        <v>1</v>
      </c>
      <c r="P2322" t="s">
        <v>8265</v>
      </c>
      <c r="Q2322">
        <f>ROUND(E2322/D2322*100,2)</f>
        <v>101.35</v>
      </c>
      <c r="R2322" s="12">
        <f>IFERROR(ROUND(IFERROR(E2322/N2322,""),2),"No pledges")</f>
        <v>126.69</v>
      </c>
      <c r="S2322" t="s">
        <v>8310</v>
      </c>
      <c r="T2322" t="s">
        <v>8311</v>
      </c>
    </row>
    <row r="2323" spans="1:20" ht="45" hidden="1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7">
        <f>(((K2323/60)/60)/24)+DATE(1970,1,1)</f>
        <v>42799.260428240741</v>
      </c>
      <c r="K2323">
        <v>1488694501</v>
      </c>
      <c r="L2323" s="7">
        <f>(((I2323/60)/60)/24)+DATE(1970,1,1)</f>
        <v>42829.21876157407</v>
      </c>
      <c r="M2323" t="b">
        <v>0</v>
      </c>
      <c r="N2323">
        <v>64</v>
      </c>
      <c r="O2323" t="b">
        <v>0</v>
      </c>
      <c r="P2323" t="s">
        <v>8298</v>
      </c>
      <c r="Q2323">
        <f>ROUND(E2323/D2323*100,2)</f>
        <v>39.119999999999997</v>
      </c>
      <c r="R2323" s="12">
        <f>IFERROR(ROUND(IFERROR(E2323/N2323,""),2),"No pledges")</f>
        <v>64.53</v>
      </c>
      <c r="S2323" t="s">
        <v>8336</v>
      </c>
      <c r="T2323" t="s">
        <v>8352</v>
      </c>
    </row>
    <row r="2324" spans="1:20" ht="15" customHeight="1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7">
        <f>(((I2324/60)/60)/24)+DATE(1970,1,1)</f>
        <v>42834.853807870371</v>
      </c>
      <c r="K2324">
        <v>1489181369</v>
      </c>
      <c r="L2324" s="7">
        <f>(((K2324/60)/60)/24)+DATE(1970,1,1)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>ROUND(E2324/D2324*100,2)</f>
        <v>3.15</v>
      </c>
      <c r="R2324" s="12">
        <f>IFERROR(ROUND(IFERROR(E2324/N2324,""),2),"No pledges")</f>
        <v>21.25</v>
      </c>
      <c r="S2324" t="s">
        <v>8336</v>
      </c>
      <c r="T2324" t="s">
        <v>8352</v>
      </c>
    </row>
    <row r="2325" spans="1:20" ht="45" hidden="1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7">
        <f>(((K2325/60)/60)/24)+DATE(1970,1,1)</f>
        <v>42807.755173611105</v>
      </c>
      <c r="K2325">
        <v>1489428447</v>
      </c>
      <c r="L2325" s="7">
        <f>(((I2325/60)/60)/24)+DATE(1970,1,1)</f>
        <v>42814.755173611105</v>
      </c>
      <c r="M2325" t="b">
        <v>0</v>
      </c>
      <c r="N2325">
        <v>4</v>
      </c>
      <c r="O2325" t="b">
        <v>0</v>
      </c>
      <c r="P2325" t="s">
        <v>8298</v>
      </c>
      <c r="Q2325">
        <f>ROUND(E2325/D2325*100,2)</f>
        <v>48</v>
      </c>
      <c r="R2325" s="12">
        <f>IFERROR(ROUND(IFERROR(E2325/N2325,""),2),"No pledges")</f>
        <v>30</v>
      </c>
      <c r="S2325" t="s">
        <v>8336</v>
      </c>
      <c r="T2325" t="s">
        <v>8352</v>
      </c>
    </row>
    <row r="2326" spans="1:20" ht="45" hidden="1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7">
        <f>(((K2326/60)/60)/24)+DATE(1970,1,1)</f>
        <v>42790.885243055556</v>
      </c>
      <c r="K2326">
        <v>1487970885</v>
      </c>
      <c r="L2326" s="7">
        <f>(((I2326/60)/60)/24)+DATE(1970,1,1)</f>
        <v>42820.843576388885</v>
      </c>
      <c r="M2326" t="b">
        <v>0</v>
      </c>
      <c r="N2326">
        <v>61</v>
      </c>
      <c r="O2326" t="b">
        <v>0</v>
      </c>
      <c r="P2326" t="s">
        <v>8298</v>
      </c>
      <c r="Q2326">
        <f>ROUND(E2326/D2326*100,2)</f>
        <v>20.73</v>
      </c>
      <c r="R2326" s="12">
        <f>IFERROR(ROUND(IFERROR(E2326/N2326,""),2),"No pledges")</f>
        <v>25.49</v>
      </c>
      <c r="S2326" t="s">
        <v>8336</v>
      </c>
      <c r="T2326" t="s">
        <v>8352</v>
      </c>
    </row>
    <row r="2327" spans="1:20" ht="15" customHeight="1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7">
        <f>(((I2327/60)/60)/24)+DATE(1970,1,1)</f>
        <v>42823.980682870373</v>
      </c>
      <c r="K2327">
        <v>1488241931</v>
      </c>
      <c r="L2327" s="7">
        <f>(((K2327/60)/60)/24)+DATE(1970,1,1)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>ROUND(E2327/D2327*100,2)</f>
        <v>8</v>
      </c>
      <c r="R2327" s="12">
        <f>IFERROR(ROUND(IFERROR(E2327/N2327,""),2),"No pledges")</f>
        <v>11.43</v>
      </c>
      <c r="S2327" t="s">
        <v>8336</v>
      </c>
      <c r="T2327" t="s">
        <v>8352</v>
      </c>
    </row>
    <row r="2328" spans="1:20" ht="60" hidden="1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7">
        <f>(((K2328/60)/60)/24)+DATE(1970,1,1)</f>
        <v>42804.034120370372</v>
      </c>
      <c r="K2328">
        <v>1489106948</v>
      </c>
      <c r="L2328" s="7">
        <f>(((I2328/60)/60)/24)+DATE(1970,1,1)</f>
        <v>42855.708333333328</v>
      </c>
      <c r="M2328" t="b">
        <v>0</v>
      </c>
      <c r="N2328">
        <v>1</v>
      </c>
      <c r="O2328" t="b">
        <v>0</v>
      </c>
      <c r="P2328" t="s">
        <v>8298</v>
      </c>
      <c r="Q2328">
        <f>ROUND(E2328/D2328*100,2)</f>
        <v>0.72</v>
      </c>
      <c r="R2328" s="12">
        <f>IFERROR(ROUND(IFERROR(E2328/N2328,""),2),"No pledges")</f>
        <v>108</v>
      </c>
      <c r="S2328" t="s">
        <v>8336</v>
      </c>
      <c r="T2328" t="s">
        <v>8352</v>
      </c>
    </row>
    <row r="2329" spans="1:20" ht="15" customHeight="1">
      <c r="A2329">
        <v>2327</v>
      </c>
      <c r="B2329" s="2" t="s">
        <v>2328</v>
      </c>
      <c r="C2329" s="2" t="s">
        <v>6437</v>
      </c>
      <c r="D2329">
        <v>3000</v>
      </c>
      <c r="E2329">
        <v>5739</v>
      </c>
      <c r="F2329" t="s">
        <v>8219</v>
      </c>
      <c r="G2329" t="s">
        <v>8224</v>
      </c>
      <c r="H2329" t="s">
        <v>8246</v>
      </c>
      <c r="I2329">
        <v>1406876340</v>
      </c>
      <c r="J2329" s="7">
        <f t="shared" ref="J2329:J2342" si="166">(((I2329/60)/60)/24)+DATE(1970,1,1)</f>
        <v>41852.290972222225</v>
      </c>
      <c r="K2329">
        <v>1404190567</v>
      </c>
      <c r="L2329" s="7">
        <f t="shared" ref="L2329:L2342" si="167">(((K2329/60)/60)/24)+DATE(1970,1,1)</f>
        <v>41821.205636574072</v>
      </c>
      <c r="M2329" t="b">
        <v>0</v>
      </c>
      <c r="N2329">
        <v>16</v>
      </c>
      <c r="O2329" t="b">
        <v>1</v>
      </c>
      <c r="P2329" t="s">
        <v>8271</v>
      </c>
      <c r="Q2329">
        <f>ROUND(E2329/D2329*100,2)</f>
        <v>191.3</v>
      </c>
      <c r="R2329" s="12">
        <f>IFERROR(ROUND(IFERROR(E2329/N2329,""),2),"No pledges")</f>
        <v>358.69</v>
      </c>
      <c r="S2329" t="s">
        <v>8317</v>
      </c>
      <c r="T2329" t="s">
        <v>8318</v>
      </c>
    </row>
    <row r="2330" spans="1:20" ht="15" customHeight="1">
      <c r="A2330">
        <v>2328</v>
      </c>
      <c r="B2330" s="2" t="s">
        <v>2329</v>
      </c>
      <c r="C2330" s="2" t="s">
        <v>6438</v>
      </c>
      <c r="D2330">
        <v>1000</v>
      </c>
      <c r="E2330">
        <v>1106</v>
      </c>
      <c r="F2330" t="s">
        <v>8219</v>
      </c>
      <c r="G2330" t="s">
        <v>8224</v>
      </c>
      <c r="H2330" t="s">
        <v>8246</v>
      </c>
      <c r="I2330">
        <v>1341349200</v>
      </c>
      <c r="J2330" s="7">
        <f t="shared" si="166"/>
        <v>41093.875</v>
      </c>
      <c r="K2330">
        <v>1338928537</v>
      </c>
      <c r="L2330" s="7">
        <f t="shared" si="167"/>
        <v>41065.858067129629</v>
      </c>
      <c r="M2330" t="b">
        <v>0</v>
      </c>
      <c r="N2330">
        <v>15</v>
      </c>
      <c r="O2330" t="b">
        <v>1</v>
      </c>
      <c r="P2330" t="s">
        <v>8266</v>
      </c>
      <c r="Q2330">
        <f>ROUND(E2330/D2330*100,2)</f>
        <v>110.6</v>
      </c>
      <c r="R2330" s="12">
        <f>IFERROR(ROUND(IFERROR(E2330/N2330,""),2),"No pledges")</f>
        <v>73.73</v>
      </c>
      <c r="S2330" t="s">
        <v>8310</v>
      </c>
      <c r="T2330" t="s">
        <v>8312</v>
      </c>
    </row>
    <row r="2331" spans="1:20" ht="15" customHeight="1">
      <c r="A2331">
        <v>2329</v>
      </c>
      <c r="B2331" s="2" t="s">
        <v>2330</v>
      </c>
      <c r="C2331" s="2" t="s">
        <v>6439</v>
      </c>
      <c r="D2331">
        <v>1100</v>
      </c>
      <c r="E2331">
        <v>1185</v>
      </c>
      <c r="F2331" t="s">
        <v>8219</v>
      </c>
      <c r="G2331" t="s">
        <v>8229</v>
      </c>
      <c r="H2331" t="s">
        <v>8251</v>
      </c>
      <c r="I2331">
        <v>1409072982</v>
      </c>
      <c r="J2331" s="7">
        <f t="shared" si="166"/>
        <v>41877.715069444443</v>
      </c>
      <c r="K2331">
        <v>1407258582</v>
      </c>
      <c r="L2331" s="7">
        <f t="shared" si="167"/>
        <v>41856.715069444443</v>
      </c>
      <c r="M2331" t="b">
        <v>0</v>
      </c>
      <c r="N2331">
        <v>15</v>
      </c>
      <c r="O2331" t="b">
        <v>1</v>
      </c>
      <c r="P2331" t="s">
        <v>8271</v>
      </c>
      <c r="Q2331">
        <f>ROUND(E2331/D2331*100,2)</f>
        <v>107.73</v>
      </c>
      <c r="R2331" s="12">
        <f>IFERROR(ROUND(IFERROR(E2331/N2331,""),2),"No pledges")</f>
        <v>79</v>
      </c>
      <c r="S2331" t="s">
        <v>8317</v>
      </c>
      <c r="T2331" t="s">
        <v>8318</v>
      </c>
    </row>
    <row r="2332" spans="1:20" ht="15" customHeight="1">
      <c r="A2332">
        <v>2330</v>
      </c>
      <c r="B2332" s="2" t="s">
        <v>2331</v>
      </c>
      <c r="C2332" s="2" t="s">
        <v>6440</v>
      </c>
      <c r="D2332">
        <v>1100</v>
      </c>
      <c r="E2332">
        <v>1100</v>
      </c>
      <c r="F2332" t="s">
        <v>8219</v>
      </c>
      <c r="G2332" t="s">
        <v>8224</v>
      </c>
      <c r="H2332" t="s">
        <v>8246</v>
      </c>
      <c r="I2332">
        <v>1460730079</v>
      </c>
      <c r="J2332" s="7">
        <f t="shared" si="166"/>
        <v>42475.598136574074</v>
      </c>
      <c r="K2332">
        <v>1458138079</v>
      </c>
      <c r="L2332" s="7">
        <f t="shared" si="167"/>
        <v>42445.598136574074</v>
      </c>
      <c r="M2332" t="b">
        <v>0</v>
      </c>
      <c r="N2332">
        <v>15</v>
      </c>
      <c r="O2332" t="b">
        <v>1</v>
      </c>
      <c r="P2332" t="s">
        <v>8305</v>
      </c>
      <c r="Q2332">
        <f>ROUND(E2332/D2332*100,2)</f>
        <v>100</v>
      </c>
      <c r="R2332" s="12">
        <f>IFERROR(ROUND(IFERROR(E2332/N2332,""),2),"No pledges")</f>
        <v>73.33</v>
      </c>
      <c r="S2332" t="s">
        <v>8317</v>
      </c>
      <c r="T2332" t="s">
        <v>8359</v>
      </c>
    </row>
    <row r="2333" spans="1:20" ht="15" customHeight="1">
      <c r="A2333">
        <v>2331</v>
      </c>
      <c r="B2333" s="2" t="s">
        <v>2332</v>
      </c>
      <c r="C2333" s="2" t="s">
        <v>6441</v>
      </c>
      <c r="D2333">
        <v>1500</v>
      </c>
      <c r="E2333">
        <v>2370</v>
      </c>
      <c r="F2333" t="s">
        <v>8219</v>
      </c>
      <c r="G2333" t="s">
        <v>8224</v>
      </c>
      <c r="H2333" t="s">
        <v>8246</v>
      </c>
      <c r="I2333">
        <v>1424548719</v>
      </c>
      <c r="J2333" s="7">
        <f t="shared" si="166"/>
        <v>42056.832395833335</v>
      </c>
      <c r="K2333">
        <v>1419364719</v>
      </c>
      <c r="L2333" s="7">
        <f t="shared" si="167"/>
        <v>41996.832395833335</v>
      </c>
      <c r="M2333" t="b">
        <v>0</v>
      </c>
      <c r="N2333">
        <v>15</v>
      </c>
      <c r="O2333" t="b">
        <v>1</v>
      </c>
      <c r="P2333" t="s">
        <v>8303</v>
      </c>
      <c r="Q2333">
        <f>ROUND(E2333/D2333*100,2)</f>
        <v>158</v>
      </c>
      <c r="R2333" s="12">
        <f>IFERROR(ROUND(IFERROR(E2333/N2333,""),2),"No pledges")</f>
        <v>158</v>
      </c>
      <c r="S2333" t="s">
        <v>8317</v>
      </c>
      <c r="T2333" t="s">
        <v>8357</v>
      </c>
    </row>
    <row r="2334" spans="1:20" ht="15" customHeight="1">
      <c r="A2334">
        <v>2332</v>
      </c>
      <c r="B2334" s="2" t="s">
        <v>2333</v>
      </c>
      <c r="C2334" s="2" t="s">
        <v>6442</v>
      </c>
      <c r="D2334">
        <v>1750</v>
      </c>
      <c r="E2334">
        <v>2210</v>
      </c>
      <c r="F2334" t="s">
        <v>8219</v>
      </c>
      <c r="G2334" t="s">
        <v>8225</v>
      </c>
      <c r="H2334" t="s">
        <v>8247</v>
      </c>
      <c r="I2334">
        <v>1462879020</v>
      </c>
      <c r="J2334" s="7">
        <f t="shared" si="166"/>
        <v>42500.470138888893</v>
      </c>
      <c r="K2334">
        <v>1461941527</v>
      </c>
      <c r="L2334" s="7">
        <f t="shared" si="167"/>
        <v>42489.619525462964</v>
      </c>
      <c r="M2334" t="b">
        <v>0</v>
      </c>
      <c r="N2334">
        <v>15</v>
      </c>
      <c r="O2334" t="b">
        <v>1</v>
      </c>
      <c r="P2334" t="s">
        <v>8271</v>
      </c>
      <c r="Q2334">
        <f>ROUND(E2334/D2334*100,2)</f>
        <v>126.29</v>
      </c>
      <c r="R2334" s="12">
        <f>IFERROR(ROUND(IFERROR(E2334/N2334,""),2),"No pledges")</f>
        <v>147.33000000000001</v>
      </c>
      <c r="S2334" t="s">
        <v>8317</v>
      </c>
      <c r="T2334" t="s">
        <v>8318</v>
      </c>
    </row>
    <row r="2335" spans="1:20" ht="15" customHeight="1">
      <c r="A2335">
        <v>2333</v>
      </c>
      <c r="B2335" s="2" t="s">
        <v>2334</v>
      </c>
      <c r="C2335" s="2" t="s">
        <v>6443</v>
      </c>
      <c r="D2335">
        <v>2000</v>
      </c>
      <c r="E2335">
        <v>2000</v>
      </c>
      <c r="F2335" t="s">
        <v>8219</v>
      </c>
      <c r="G2335" t="s">
        <v>8224</v>
      </c>
      <c r="H2335" t="s">
        <v>8246</v>
      </c>
      <c r="I2335">
        <v>1412648537</v>
      </c>
      <c r="J2335" s="7">
        <f t="shared" si="166"/>
        <v>41919.098807870374</v>
      </c>
      <c r="K2335">
        <v>1408760537</v>
      </c>
      <c r="L2335" s="7">
        <f t="shared" si="167"/>
        <v>41874.098807870374</v>
      </c>
      <c r="M2335" t="b">
        <v>0</v>
      </c>
      <c r="N2335">
        <v>15</v>
      </c>
      <c r="O2335" t="b">
        <v>1</v>
      </c>
      <c r="P2335" t="s">
        <v>8265</v>
      </c>
      <c r="Q2335">
        <f>ROUND(E2335/D2335*100,2)</f>
        <v>100</v>
      </c>
      <c r="R2335" s="12">
        <f>IFERROR(ROUND(IFERROR(E2335/N2335,""),2),"No pledges")</f>
        <v>133.33000000000001</v>
      </c>
      <c r="S2335" t="s">
        <v>8310</v>
      </c>
      <c r="T2335" t="s">
        <v>8311</v>
      </c>
    </row>
    <row r="2336" spans="1:20" ht="15" customHeight="1">
      <c r="A2336">
        <v>2334</v>
      </c>
      <c r="B2336" s="2" t="s">
        <v>2335</v>
      </c>
      <c r="C2336" s="2" t="s">
        <v>6444</v>
      </c>
      <c r="D2336">
        <v>2000</v>
      </c>
      <c r="E2336">
        <v>2000</v>
      </c>
      <c r="F2336" t="s">
        <v>8219</v>
      </c>
      <c r="G2336" t="s">
        <v>8224</v>
      </c>
      <c r="H2336" t="s">
        <v>8246</v>
      </c>
      <c r="I2336">
        <v>1418244552</v>
      </c>
      <c r="J2336" s="7">
        <f t="shared" si="166"/>
        <v>41983.8675</v>
      </c>
      <c r="K2336">
        <v>1415652552</v>
      </c>
      <c r="L2336" s="7">
        <f t="shared" si="167"/>
        <v>41953.8675</v>
      </c>
      <c r="M2336" t="b">
        <v>0</v>
      </c>
      <c r="N2336">
        <v>15</v>
      </c>
      <c r="O2336" t="b">
        <v>1</v>
      </c>
      <c r="P2336" t="s">
        <v>8271</v>
      </c>
      <c r="Q2336">
        <f>ROUND(E2336/D2336*100,2)</f>
        <v>100</v>
      </c>
      <c r="R2336" s="12">
        <f>IFERROR(ROUND(IFERROR(E2336/N2336,""),2),"No pledges")</f>
        <v>133.33000000000001</v>
      </c>
      <c r="S2336" t="s">
        <v>8317</v>
      </c>
      <c r="T2336" t="s">
        <v>8318</v>
      </c>
    </row>
    <row r="2337" spans="1:20" ht="15" customHeight="1">
      <c r="A2337">
        <v>2335</v>
      </c>
      <c r="B2337" s="2" t="s">
        <v>2336</v>
      </c>
      <c r="C2337" s="2" t="s">
        <v>6445</v>
      </c>
      <c r="D2337">
        <v>3000</v>
      </c>
      <c r="E2337">
        <v>3048</v>
      </c>
      <c r="F2337" t="s">
        <v>8219</v>
      </c>
      <c r="G2337" t="s">
        <v>8224</v>
      </c>
      <c r="H2337" t="s">
        <v>8246</v>
      </c>
      <c r="I2337">
        <v>1454047140</v>
      </c>
      <c r="J2337" s="7">
        <f t="shared" si="166"/>
        <v>42398.249305555553</v>
      </c>
      <c r="K2337">
        <v>1452546853</v>
      </c>
      <c r="L2337" s="7">
        <f t="shared" si="167"/>
        <v>42380.884872685187</v>
      </c>
      <c r="M2337" t="b">
        <v>0</v>
      </c>
      <c r="N2337">
        <v>15</v>
      </c>
      <c r="O2337" t="b">
        <v>1</v>
      </c>
      <c r="P2337" t="s">
        <v>8271</v>
      </c>
      <c r="Q2337">
        <f>ROUND(E2337/D2337*100,2)</f>
        <v>101.6</v>
      </c>
      <c r="R2337" s="12">
        <f>IFERROR(ROUND(IFERROR(E2337/N2337,""),2),"No pledges")</f>
        <v>203.2</v>
      </c>
      <c r="S2337" t="s">
        <v>8317</v>
      </c>
      <c r="T2337" t="s">
        <v>8318</v>
      </c>
    </row>
    <row r="2338" spans="1:20" ht="15" customHeight="1">
      <c r="A2338">
        <v>2336</v>
      </c>
      <c r="B2338" s="2" t="s">
        <v>2337</v>
      </c>
      <c r="C2338" s="2" t="s">
        <v>6446</v>
      </c>
      <c r="D2338">
        <v>1000</v>
      </c>
      <c r="E2338">
        <v>1000</v>
      </c>
      <c r="F2338" t="s">
        <v>8219</v>
      </c>
      <c r="G2338" t="s">
        <v>8224</v>
      </c>
      <c r="H2338" t="s">
        <v>8246</v>
      </c>
      <c r="I2338">
        <v>1431046372</v>
      </c>
      <c r="J2338" s="7">
        <f t="shared" si="166"/>
        <v>42132.036712962959</v>
      </c>
      <c r="K2338">
        <v>1429318372</v>
      </c>
      <c r="L2338" s="7">
        <f t="shared" si="167"/>
        <v>42112.036712962959</v>
      </c>
      <c r="M2338" t="b">
        <v>0</v>
      </c>
      <c r="N2338">
        <v>14</v>
      </c>
      <c r="O2338" t="b">
        <v>1</v>
      </c>
      <c r="P2338" t="s">
        <v>8269</v>
      </c>
      <c r="Q2338">
        <f>ROUND(E2338/D2338*100,2)</f>
        <v>100</v>
      </c>
      <c r="R2338" s="12">
        <f>IFERROR(ROUND(IFERROR(E2338/N2338,""),2),"No pledges")</f>
        <v>71.430000000000007</v>
      </c>
      <c r="S2338" t="s">
        <v>8310</v>
      </c>
      <c r="T2338" t="s">
        <v>8315</v>
      </c>
    </row>
    <row r="2339" spans="1:20" ht="15" customHeight="1">
      <c r="A2339">
        <v>2337</v>
      </c>
      <c r="B2339" s="2" t="s">
        <v>2338</v>
      </c>
      <c r="C2339" s="2" t="s">
        <v>6447</v>
      </c>
      <c r="D2339">
        <v>1000</v>
      </c>
      <c r="E2339">
        <v>1030</v>
      </c>
      <c r="F2339" t="s">
        <v>8219</v>
      </c>
      <c r="G2339" t="s">
        <v>8224</v>
      </c>
      <c r="H2339" t="s">
        <v>8246</v>
      </c>
      <c r="I2339">
        <v>1336866863</v>
      </c>
      <c r="J2339" s="7">
        <f t="shared" si="166"/>
        <v>41041.996099537035</v>
      </c>
      <c r="K2339">
        <v>1335570863</v>
      </c>
      <c r="L2339" s="7">
        <f t="shared" si="167"/>
        <v>41026.996099537035</v>
      </c>
      <c r="M2339" t="b">
        <v>0</v>
      </c>
      <c r="N2339">
        <v>14</v>
      </c>
      <c r="O2339" t="b">
        <v>1</v>
      </c>
      <c r="P2339" t="s">
        <v>8276</v>
      </c>
      <c r="Q2339">
        <f>ROUND(E2339/D2339*100,2)</f>
        <v>103</v>
      </c>
      <c r="R2339" s="12">
        <f>IFERROR(ROUND(IFERROR(E2339/N2339,""),2),"No pledges")</f>
        <v>73.569999999999993</v>
      </c>
      <c r="S2339" t="s">
        <v>8325</v>
      </c>
      <c r="T2339" t="s">
        <v>8326</v>
      </c>
    </row>
    <row r="2340" spans="1:20" ht="15" customHeight="1">
      <c r="A2340">
        <v>2338</v>
      </c>
      <c r="B2340" s="2" t="s">
        <v>2339</v>
      </c>
      <c r="C2340" s="2" t="s">
        <v>6448</v>
      </c>
      <c r="D2340">
        <v>1000</v>
      </c>
      <c r="E2340">
        <v>1534</v>
      </c>
      <c r="F2340" t="s">
        <v>8219</v>
      </c>
      <c r="G2340" t="s">
        <v>8224</v>
      </c>
      <c r="H2340" t="s">
        <v>8246</v>
      </c>
      <c r="I2340">
        <v>1465837200</v>
      </c>
      <c r="J2340" s="7">
        <f t="shared" si="166"/>
        <v>42534.708333333328</v>
      </c>
      <c r="K2340">
        <v>1463971172</v>
      </c>
      <c r="L2340" s="7">
        <f t="shared" si="167"/>
        <v>42513.110787037032</v>
      </c>
      <c r="M2340" t="b">
        <v>0</v>
      </c>
      <c r="N2340">
        <v>14</v>
      </c>
      <c r="O2340" t="b">
        <v>1</v>
      </c>
      <c r="P2340" t="s">
        <v>8271</v>
      </c>
      <c r="Q2340">
        <f>ROUND(E2340/D2340*100,2)</f>
        <v>153.4</v>
      </c>
      <c r="R2340" s="12">
        <f>IFERROR(ROUND(IFERROR(E2340/N2340,""),2),"No pledges")</f>
        <v>109.57</v>
      </c>
      <c r="S2340" t="s">
        <v>8317</v>
      </c>
      <c r="T2340" t="s">
        <v>8318</v>
      </c>
    </row>
    <row r="2341" spans="1:20" ht="15" customHeight="1">
      <c r="A2341">
        <v>2339</v>
      </c>
      <c r="B2341" s="2" t="s">
        <v>2340</v>
      </c>
      <c r="C2341" s="2" t="s">
        <v>6449</v>
      </c>
      <c r="D2341">
        <v>1000</v>
      </c>
      <c r="E2341">
        <v>1078</v>
      </c>
      <c r="F2341" t="s">
        <v>8219</v>
      </c>
      <c r="G2341" t="s">
        <v>8224</v>
      </c>
      <c r="H2341" t="s">
        <v>8246</v>
      </c>
      <c r="I2341">
        <v>1458332412</v>
      </c>
      <c r="J2341" s="7">
        <f t="shared" si="166"/>
        <v>42447.847361111111</v>
      </c>
      <c r="K2341">
        <v>1454448012</v>
      </c>
      <c r="L2341" s="7">
        <f t="shared" si="167"/>
        <v>42402.889027777783</v>
      </c>
      <c r="M2341" t="b">
        <v>0</v>
      </c>
      <c r="N2341">
        <v>14</v>
      </c>
      <c r="O2341" t="b">
        <v>1</v>
      </c>
      <c r="P2341" t="s">
        <v>8271</v>
      </c>
      <c r="Q2341">
        <f>ROUND(E2341/D2341*100,2)</f>
        <v>107.8</v>
      </c>
      <c r="R2341" s="12">
        <f>IFERROR(ROUND(IFERROR(E2341/N2341,""),2),"No pledges")</f>
        <v>77</v>
      </c>
      <c r="S2341" t="s">
        <v>8317</v>
      </c>
      <c r="T2341" t="s">
        <v>8318</v>
      </c>
    </row>
    <row r="2342" spans="1:20" ht="15" customHeight="1">
      <c r="A2342">
        <v>2340</v>
      </c>
      <c r="B2342" s="2" t="s">
        <v>2341</v>
      </c>
      <c r="C2342" s="2" t="s">
        <v>6450</v>
      </c>
      <c r="D2342">
        <v>1500</v>
      </c>
      <c r="E2342">
        <v>1501</v>
      </c>
      <c r="F2342" t="s">
        <v>8219</v>
      </c>
      <c r="G2342" t="s">
        <v>8224</v>
      </c>
      <c r="H2342" t="s">
        <v>8246</v>
      </c>
      <c r="I2342">
        <v>1378439940</v>
      </c>
      <c r="J2342" s="7">
        <f t="shared" si="166"/>
        <v>41523.165972222225</v>
      </c>
      <c r="K2342">
        <v>1376003254</v>
      </c>
      <c r="L2342" s="7">
        <f t="shared" si="167"/>
        <v>41494.963587962964</v>
      </c>
      <c r="M2342" t="b">
        <v>0</v>
      </c>
      <c r="N2342">
        <v>14</v>
      </c>
      <c r="O2342" t="b">
        <v>1</v>
      </c>
      <c r="P2342" t="s">
        <v>8276</v>
      </c>
      <c r="Q2342">
        <f>ROUND(E2342/D2342*100,2)</f>
        <v>100.07</v>
      </c>
      <c r="R2342" s="12">
        <f>IFERROR(ROUND(IFERROR(E2342/N2342,""),2),"No pledges")</f>
        <v>107.21</v>
      </c>
      <c r="S2342" t="s">
        <v>8325</v>
      </c>
      <c r="T2342" t="s">
        <v>8326</v>
      </c>
    </row>
    <row r="2343" spans="1:20" ht="45" hidden="1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7">
        <f>(((K2343/60)/60)/24)+DATE(1970,1,1)</f>
        <v>42167.813703703709</v>
      </c>
      <c r="K2343">
        <v>1434137504</v>
      </c>
      <c r="L2343" s="7">
        <f>(((I2343/60)/60)/24)+DATE(1970,1,1)</f>
        <v>42197.813703703709</v>
      </c>
      <c r="M2343" t="b">
        <v>0</v>
      </c>
      <c r="N2343">
        <v>0</v>
      </c>
      <c r="O2343" t="b">
        <v>0</v>
      </c>
      <c r="P2343" t="s">
        <v>8272</v>
      </c>
      <c r="Q2343">
        <f>ROUND(E2343/D2343*100,2)</f>
        <v>0</v>
      </c>
      <c r="R2343" s="12" t="str">
        <f>IFERROR(ROUND(IFERROR(E2343/N2343,""),2),"No pledges")</f>
        <v>No pledges</v>
      </c>
      <c r="S2343" t="s">
        <v>8319</v>
      </c>
      <c r="T2343" t="s">
        <v>8320</v>
      </c>
    </row>
    <row r="2344" spans="1:20" ht="60" hidden="1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7">
        <f>(((K2344/60)/60)/24)+DATE(1970,1,1)</f>
        <v>41897.702199074076</v>
      </c>
      <c r="K2344">
        <v>1410799870</v>
      </c>
      <c r="L2344" s="7">
        <f>(((I2344/60)/60)/24)+DATE(1970,1,1)</f>
        <v>41918.208333333336</v>
      </c>
      <c r="M2344" t="b">
        <v>0</v>
      </c>
      <c r="N2344">
        <v>0</v>
      </c>
      <c r="O2344" t="b">
        <v>0</v>
      </c>
      <c r="P2344" t="s">
        <v>8272</v>
      </c>
      <c r="Q2344">
        <f>ROUND(E2344/D2344*100,2)</f>
        <v>0</v>
      </c>
      <c r="R2344" s="12" t="str">
        <f>IFERROR(ROUND(IFERROR(E2344/N2344,""),2),"No pledges")</f>
        <v>No pledges</v>
      </c>
      <c r="S2344" t="s">
        <v>8319</v>
      </c>
      <c r="T2344" t="s">
        <v>8320</v>
      </c>
    </row>
    <row r="2345" spans="1:20" ht="60" hidden="1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7">
        <f>(((K2345/60)/60)/24)+DATE(1970,1,1)</f>
        <v>42327.825289351851</v>
      </c>
      <c r="K2345">
        <v>1447962505</v>
      </c>
      <c r="L2345" s="7">
        <f>(((I2345/60)/60)/24)+DATE(1970,1,1)</f>
        <v>42377.82430555555</v>
      </c>
      <c r="M2345" t="b">
        <v>0</v>
      </c>
      <c r="N2345">
        <v>1</v>
      </c>
      <c r="O2345" t="b">
        <v>0</v>
      </c>
      <c r="P2345" t="s">
        <v>8272</v>
      </c>
      <c r="Q2345">
        <f>ROUND(E2345/D2345*100,2)</f>
        <v>3</v>
      </c>
      <c r="R2345" s="12">
        <f>IFERROR(ROUND(IFERROR(E2345/N2345,""),2),"No pledges")</f>
        <v>300</v>
      </c>
      <c r="S2345" t="s">
        <v>8319</v>
      </c>
      <c r="T2345" t="s">
        <v>8320</v>
      </c>
    </row>
    <row r="2346" spans="1:20" ht="15" customHeight="1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7">
        <f t="shared" ref="J2346:J2347" si="168">(((I2346/60)/60)/24)+DATE(1970,1,1)</f>
        <v>42545.727650462963</v>
      </c>
      <c r="K2346">
        <v>1464197269</v>
      </c>
      <c r="L2346" s="7">
        <f t="shared" ref="L2346:L2347" si="169">(((K2346/60)/60)/24)+DATE(1970,1,1)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>ROUND(E2346/D2346*100,2)</f>
        <v>0.1</v>
      </c>
      <c r="R2346" s="12">
        <f>IFERROR(ROUND(IFERROR(E2346/N2346,""),2),"No pledges")</f>
        <v>1</v>
      </c>
      <c r="S2346" t="s">
        <v>8319</v>
      </c>
      <c r="T2346" t="s">
        <v>8320</v>
      </c>
    </row>
    <row r="2347" spans="1:20" ht="15" customHeight="1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7">
        <f t="shared" si="168"/>
        <v>42094.985416666663</v>
      </c>
      <c r="K2347">
        <v>1424822556</v>
      </c>
      <c r="L2347" s="7">
        <f t="shared" si="16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>ROUND(E2347/D2347*100,2)</f>
        <v>0</v>
      </c>
      <c r="R2347" s="12" t="str">
        <f>IFERROR(ROUND(IFERROR(E2347/N2347,""),2),"No pledges")</f>
        <v>No pledges</v>
      </c>
      <c r="S2347" t="s">
        <v>8319</v>
      </c>
      <c r="T2347" t="s">
        <v>8320</v>
      </c>
    </row>
    <row r="2348" spans="1:20" ht="45" hidden="1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7">
        <f>(((K2348/60)/60)/24)+DATE(1970,1,1)</f>
        <v>42615.79896990741</v>
      </c>
      <c r="K2348">
        <v>1472843431</v>
      </c>
      <c r="L2348" s="7">
        <f>(((I2348/60)/60)/24)+DATE(1970,1,1)</f>
        <v>42660.79896990741</v>
      </c>
      <c r="M2348" t="b">
        <v>0</v>
      </c>
      <c r="N2348">
        <v>3</v>
      </c>
      <c r="O2348" t="b">
        <v>0</v>
      </c>
      <c r="P2348" t="s">
        <v>8272</v>
      </c>
      <c r="Q2348">
        <f>ROUND(E2348/D2348*100,2)</f>
        <v>7.0000000000000007E-2</v>
      </c>
      <c r="R2348" s="12">
        <f>IFERROR(ROUND(IFERROR(E2348/N2348,""),2),"No pledges")</f>
        <v>13</v>
      </c>
      <c r="S2348" t="s">
        <v>8319</v>
      </c>
      <c r="T2348" t="s">
        <v>8320</v>
      </c>
    </row>
    <row r="2349" spans="1:20" ht="15" customHeight="1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7">
        <f>(((I2349/60)/60)/24)+DATE(1970,1,1)</f>
        <v>42607.607361111113</v>
      </c>
      <c r="K2349">
        <v>1469543676</v>
      </c>
      <c r="L2349" s="7">
        <f>(((K2349/60)/60)/24)+DATE(1970,1,1)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>ROUND(E2349/D2349*100,2)</f>
        <v>1.5</v>
      </c>
      <c r="R2349" s="12">
        <f>IFERROR(ROUND(IFERROR(E2349/N2349,""),2),"No pledges")</f>
        <v>15</v>
      </c>
      <c r="S2349" t="s">
        <v>8319</v>
      </c>
      <c r="T2349" t="s">
        <v>8320</v>
      </c>
    </row>
    <row r="2350" spans="1:20" ht="60" hidden="1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7">
        <f>(((K2350/60)/60)/24)+DATE(1970,1,1)</f>
        <v>42360.932152777779</v>
      </c>
      <c r="K2350">
        <v>1450822938</v>
      </c>
      <c r="L2350" s="7">
        <f>(((I2350/60)/60)/24)+DATE(1970,1,1)</f>
        <v>42420.932152777779</v>
      </c>
      <c r="M2350" t="b">
        <v>0</v>
      </c>
      <c r="N2350">
        <v>5</v>
      </c>
      <c r="O2350" t="b">
        <v>0</v>
      </c>
      <c r="P2350" t="s">
        <v>8272</v>
      </c>
      <c r="Q2350">
        <f>ROUND(E2350/D2350*100,2)</f>
        <v>0.39</v>
      </c>
      <c r="R2350" s="12">
        <f>IFERROR(ROUND(IFERROR(E2350/N2350,""),2),"No pledges")</f>
        <v>54</v>
      </c>
      <c r="S2350" t="s">
        <v>8319</v>
      </c>
      <c r="T2350" t="s">
        <v>8320</v>
      </c>
    </row>
    <row r="2351" spans="1:20" ht="45" hidden="1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7">
        <f>(((K2351/60)/60)/24)+DATE(1970,1,1)</f>
        <v>42198.775787037041</v>
      </c>
      <c r="K2351">
        <v>1436812628</v>
      </c>
      <c r="L2351" s="7">
        <f>(((I2351/60)/60)/24)+DATE(1970,1,1)</f>
        <v>42227.775787037041</v>
      </c>
      <c r="M2351" t="b">
        <v>0</v>
      </c>
      <c r="N2351">
        <v>0</v>
      </c>
      <c r="O2351" t="b">
        <v>0</v>
      </c>
      <c r="P2351" t="s">
        <v>8272</v>
      </c>
      <c r="Q2351">
        <f>ROUND(E2351/D2351*100,2)</f>
        <v>0</v>
      </c>
      <c r="R2351" s="12" t="str">
        <f>IFERROR(ROUND(IFERROR(E2351/N2351,""),2),"No pledges")</f>
        <v>No pledges</v>
      </c>
      <c r="S2351" t="s">
        <v>8319</v>
      </c>
      <c r="T2351" t="s">
        <v>8320</v>
      </c>
    </row>
    <row r="2352" spans="1:20" ht="45" hidden="1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7">
        <f>(((K2352/60)/60)/24)+DATE(1970,1,1)</f>
        <v>42708.842245370368</v>
      </c>
      <c r="K2352">
        <v>1480882370</v>
      </c>
      <c r="L2352" s="7">
        <f>(((I2352/60)/60)/24)+DATE(1970,1,1)</f>
        <v>42738.842245370368</v>
      </c>
      <c r="M2352" t="b">
        <v>0</v>
      </c>
      <c r="N2352">
        <v>0</v>
      </c>
      <c r="O2352" t="b">
        <v>0</v>
      </c>
      <c r="P2352" t="s">
        <v>8272</v>
      </c>
      <c r="Q2352">
        <f>ROUND(E2352/D2352*100,2)</f>
        <v>0</v>
      </c>
      <c r="R2352" s="12" t="str">
        <f>IFERROR(ROUND(IFERROR(E2352/N2352,""),2),"No pledges")</f>
        <v>No pledges</v>
      </c>
      <c r="S2352" t="s">
        <v>8319</v>
      </c>
      <c r="T2352" t="s">
        <v>8320</v>
      </c>
    </row>
    <row r="2353" spans="1:20" ht="30" hidden="1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7">
        <f>(((K2353/60)/60)/24)+DATE(1970,1,1)</f>
        <v>42094.101145833338</v>
      </c>
      <c r="K2353">
        <v>1427768739</v>
      </c>
      <c r="L2353" s="7">
        <f>(((I2353/60)/60)/24)+DATE(1970,1,1)</f>
        <v>42124.101145833338</v>
      </c>
      <c r="M2353" t="b">
        <v>0</v>
      </c>
      <c r="N2353">
        <v>7</v>
      </c>
      <c r="O2353" t="b">
        <v>0</v>
      </c>
      <c r="P2353" t="s">
        <v>8272</v>
      </c>
      <c r="Q2353">
        <f>ROUND(E2353/D2353*100,2)</f>
        <v>0.56999999999999995</v>
      </c>
      <c r="R2353" s="12">
        <f>IFERROR(ROUND(IFERROR(E2353/N2353,""),2),"No pledges")</f>
        <v>15.43</v>
      </c>
      <c r="S2353" t="s">
        <v>8319</v>
      </c>
      <c r="T2353" t="s">
        <v>8320</v>
      </c>
    </row>
    <row r="2354" spans="1:20" ht="15" customHeight="1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7">
        <f t="shared" ref="J2354:J2355" si="170">(((I2354/60)/60)/24)+DATE(1970,1,1)</f>
        <v>42161.633703703701</v>
      </c>
      <c r="K2354">
        <v>1428419552</v>
      </c>
      <c r="L2354" s="7">
        <f t="shared" ref="L2354:L2355" si="171">(((K2354/60)/60)/24)+DATE(1970,1,1)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>ROUND(E2354/D2354*100,2)</f>
        <v>0</v>
      </c>
      <c r="R2354" s="12" t="str">
        <f>IFERROR(ROUND(IFERROR(E2354/N2354,""),2),"No pledges")</f>
        <v>No pledges</v>
      </c>
      <c r="S2354" t="s">
        <v>8319</v>
      </c>
      <c r="T2354" t="s">
        <v>8320</v>
      </c>
    </row>
    <row r="2355" spans="1:20" ht="15" customHeight="1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7">
        <f t="shared" si="170"/>
        <v>42115.676180555558</v>
      </c>
      <c r="K2355">
        <v>1428596022</v>
      </c>
      <c r="L2355" s="7">
        <f t="shared" si="17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>ROUND(E2355/D2355*100,2)</f>
        <v>0</v>
      </c>
      <c r="R2355" s="12" t="str">
        <f>IFERROR(ROUND(IFERROR(E2355/N2355,""),2),"No pledges")</f>
        <v>No pledges</v>
      </c>
      <c r="S2355" t="s">
        <v>8319</v>
      </c>
      <c r="T2355" t="s">
        <v>8320</v>
      </c>
    </row>
    <row r="2356" spans="1:20" ht="45" hidden="1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7">
        <f>(((K2356/60)/60)/24)+DATE(1970,1,1)</f>
        <v>41954.722916666666</v>
      </c>
      <c r="K2356">
        <v>1415726460</v>
      </c>
      <c r="L2356" s="7">
        <f>(((I2356/60)/60)/24)+DATE(1970,1,1)</f>
        <v>42014.722916666666</v>
      </c>
      <c r="M2356" t="b">
        <v>0</v>
      </c>
      <c r="N2356">
        <v>1</v>
      </c>
      <c r="O2356" t="b">
        <v>0</v>
      </c>
      <c r="P2356" t="s">
        <v>8272</v>
      </c>
      <c r="Q2356">
        <f>ROUND(E2356/D2356*100,2)</f>
        <v>7.0000000000000007E-2</v>
      </c>
      <c r="R2356" s="12">
        <f>IFERROR(ROUND(IFERROR(E2356/N2356,""),2),"No pledges")</f>
        <v>25</v>
      </c>
      <c r="S2356" t="s">
        <v>8319</v>
      </c>
      <c r="T2356" t="s">
        <v>8320</v>
      </c>
    </row>
    <row r="2357" spans="1:20" ht="45" hidden="1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7">
        <f>(((K2357/60)/60)/24)+DATE(1970,1,1)</f>
        <v>42096.918240740735</v>
      </c>
      <c r="K2357">
        <v>1428012136</v>
      </c>
      <c r="L2357" s="7">
        <f>(((I2357/60)/60)/24)+DATE(1970,1,1)</f>
        <v>42126.918240740735</v>
      </c>
      <c r="M2357" t="b">
        <v>0</v>
      </c>
      <c r="N2357">
        <v>2</v>
      </c>
      <c r="O2357" t="b">
        <v>0</v>
      </c>
      <c r="P2357" t="s">
        <v>8272</v>
      </c>
      <c r="Q2357">
        <f>ROUND(E2357/D2357*100,2)</f>
        <v>0.69</v>
      </c>
      <c r="R2357" s="12">
        <f>IFERROR(ROUND(IFERROR(E2357/N2357,""),2),"No pledges")</f>
        <v>27.5</v>
      </c>
      <c r="S2357" t="s">
        <v>8319</v>
      </c>
      <c r="T2357" t="s">
        <v>8320</v>
      </c>
    </row>
    <row r="2358" spans="1:20" ht="30" hidden="1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7">
        <f>(((K2358/60)/60)/24)+DATE(1970,1,1)</f>
        <v>42130.78361111111</v>
      </c>
      <c r="K2358">
        <v>1430938104</v>
      </c>
      <c r="L2358" s="7">
        <f>(((I2358/60)/60)/24)+DATE(1970,1,1)</f>
        <v>42160.78361111111</v>
      </c>
      <c r="M2358" t="b">
        <v>0</v>
      </c>
      <c r="N2358">
        <v>0</v>
      </c>
      <c r="O2358" t="b">
        <v>0</v>
      </c>
      <c r="P2358" t="s">
        <v>8272</v>
      </c>
      <c r="Q2358">
        <f>ROUND(E2358/D2358*100,2)</f>
        <v>0</v>
      </c>
      <c r="R2358" s="12" t="str">
        <f>IFERROR(ROUND(IFERROR(E2358/N2358,""),2),"No pledges")</f>
        <v>No pledges</v>
      </c>
      <c r="S2358" t="s">
        <v>8319</v>
      </c>
      <c r="T2358" t="s">
        <v>8320</v>
      </c>
    </row>
    <row r="2359" spans="1:20" ht="45" hidden="1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7">
        <f>(((K2359/60)/60)/24)+DATE(1970,1,1)</f>
        <v>42264.620115740734</v>
      </c>
      <c r="K2359">
        <v>1442501578</v>
      </c>
      <c r="L2359" s="7">
        <f>(((I2359/60)/60)/24)+DATE(1970,1,1)</f>
        <v>42294.620115740734</v>
      </c>
      <c r="M2359" t="b">
        <v>0</v>
      </c>
      <c r="N2359">
        <v>0</v>
      </c>
      <c r="O2359" t="b">
        <v>0</v>
      </c>
      <c r="P2359" t="s">
        <v>8272</v>
      </c>
      <c r="Q2359">
        <f>ROUND(E2359/D2359*100,2)</f>
        <v>0</v>
      </c>
      <c r="R2359" s="12" t="str">
        <f>IFERROR(ROUND(IFERROR(E2359/N2359,""),2),"No pledges")</f>
        <v>No pledges</v>
      </c>
      <c r="S2359" t="s">
        <v>8319</v>
      </c>
      <c r="T2359" t="s">
        <v>8320</v>
      </c>
    </row>
    <row r="2360" spans="1:20" ht="15" customHeight="1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7">
        <f>(((I2360/60)/60)/24)+DATE(1970,1,1)</f>
        <v>42035.027083333334</v>
      </c>
      <c r="K2360">
        <v>1417818036</v>
      </c>
      <c r="L2360" s="7">
        <f>(((K2360/60)/60)/24)+DATE(1970,1,1)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>ROUND(E2360/D2360*100,2)</f>
        <v>0</v>
      </c>
      <c r="R2360" s="12" t="str">
        <f>IFERROR(ROUND(IFERROR(E2360/N2360,""),2),"No pledges")</f>
        <v>No pledges</v>
      </c>
      <c r="S2360" t="s">
        <v>8319</v>
      </c>
      <c r="T2360" t="s">
        <v>8320</v>
      </c>
    </row>
    <row r="2361" spans="1:20" ht="45" hidden="1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7">
        <f>(((K2361/60)/60)/24)+DATE(1970,1,1)</f>
        <v>42159.649583333332</v>
      </c>
      <c r="K2361">
        <v>1433432124</v>
      </c>
      <c r="L2361" s="7">
        <f>(((I2361/60)/60)/24)+DATE(1970,1,1)</f>
        <v>42219.649583333332</v>
      </c>
      <c r="M2361" t="b">
        <v>0</v>
      </c>
      <c r="N2361">
        <v>3</v>
      </c>
      <c r="O2361" t="b">
        <v>0</v>
      </c>
      <c r="P2361" t="s">
        <v>8272</v>
      </c>
      <c r="Q2361">
        <f>ROUND(E2361/D2361*100,2)</f>
        <v>14.68</v>
      </c>
      <c r="R2361" s="12">
        <f>IFERROR(ROUND(IFERROR(E2361/N2361,""),2),"No pledges")</f>
        <v>367</v>
      </c>
      <c r="S2361" t="s">
        <v>8319</v>
      </c>
      <c r="T2361" t="s">
        <v>8320</v>
      </c>
    </row>
    <row r="2362" spans="1:20" ht="45" hidden="1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7">
        <f>(((K2362/60)/60)/24)+DATE(1970,1,1)</f>
        <v>42377.70694444445</v>
      </c>
      <c r="K2362">
        <v>1452272280</v>
      </c>
      <c r="L2362" s="7">
        <f>(((I2362/60)/60)/24)+DATE(1970,1,1)</f>
        <v>42407.70694444445</v>
      </c>
      <c r="M2362" t="b">
        <v>0</v>
      </c>
      <c r="N2362">
        <v>1</v>
      </c>
      <c r="O2362" t="b">
        <v>0</v>
      </c>
      <c r="P2362" t="s">
        <v>8272</v>
      </c>
      <c r="Q2362">
        <f>ROUND(E2362/D2362*100,2)</f>
        <v>0.04</v>
      </c>
      <c r="R2362" s="12">
        <f>IFERROR(ROUND(IFERROR(E2362/N2362,""),2),"No pledges")</f>
        <v>2</v>
      </c>
      <c r="S2362" t="s">
        <v>8319</v>
      </c>
      <c r="T2362" t="s">
        <v>8320</v>
      </c>
    </row>
    <row r="2363" spans="1:20" ht="60" hidden="1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7">
        <f>(((K2363/60)/60)/24)+DATE(1970,1,1)</f>
        <v>42466.858888888892</v>
      </c>
      <c r="K2363">
        <v>1459975008</v>
      </c>
      <c r="L2363" s="7">
        <f>(((I2363/60)/60)/24)+DATE(1970,1,1)</f>
        <v>42490.916666666672</v>
      </c>
      <c r="M2363" t="b">
        <v>0</v>
      </c>
      <c r="N2363">
        <v>0</v>
      </c>
      <c r="O2363" t="b">
        <v>0</v>
      </c>
      <c r="P2363" t="s">
        <v>8272</v>
      </c>
      <c r="Q2363">
        <f>ROUND(E2363/D2363*100,2)</f>
        <v>0</v>
      </c>
      <c r="R2363" s="12" t="str">
        <f>IFERROR(ROUND(IFERROR(E2363/N2363,""),2),"No pledges")</f>
        <v>No pledges</v>
      </c>
      <c r="S2363" t="s">
        <v>8319</v>
      </c>
      <c r="T2363" t="s">
        <v>8320</v>
      </c>
    </row>
    <row r="2364" spans="1:20" ht="45" hidden="1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7">
        <f>(((K2364/60)/60)/24)+DATE(1970,1,1)</f>
        <v>41954.688310185185</v>
      </c>
      <c r="K2364">
        <v>1415723470</v>
      </c>
      <c r="L2364" s="7">
        <f>(((I2364/60)/60)/24)+DATE(1970,1,1)</f>
        <v>41984.688310185185</v>
      </c>
      <c r="M2364" t="b">
        <v>0</v>
      </c>
      <c r="N2364">
        <v>2</v>
      </c>
      <c r="O2364" t="b">
        <v>0</v>
      </c>
      <c r="P2364" t="s">
        <v>8272</v>
      </c>
      <c r="Q2364">
        <f>ROUND(E2364/D2364*100,2)</f>
        <v>28.57</v>
      </c>
      <c r="R2364" s="12">
        <f>IFERROR(ROUND(IFERROR(E2364/N2364,""),2),"No pledges")</f>
        <v>60</v>
      </c>
      <c r="S2364" t="s">
        <v>8319</v>
      </c>
      <c r="T2364" t="s">
        <v>8320</v>
      </c>
    </row>
    <row r="2365" spans="1:20" ht="60" hidden="1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7">
        <f>(((K2365/60)/60)/24)+DATE(1970,1,1)</f>
        <v>42322.011574074073</v>
      </c>
      <c r="K2365">
        <v>1447460200</v>
      </c>
      <c r="L2365" s="7">
        <f>(((I2365/60)/60)/24)+DATE(1970,1,1)</f>
        <v>42367.011574074073</v>
      </c>
      <c r="M2365" t="b">
        <v>0</v>
      </c>
      <c r="N2365">
        <v>0</v>
      </c>
      <c r="O2365" t="b">
        <v>0</v>
      </c>
      <c r="P2365" t="s">
        <v>8272</v>
      </c>
      <c r="Q2365">
        <f>ROUND(E2365/D2365*100,2)</f>
        <v>0</v>
      </c>
      <c r="R2365" s="12" t="str">
        <f>IFERROR(ROUND(IFERROR(E2365/N2365,""),2),"No pledges")</f>
        <v>No pledges</v>
      </c>
      <c r="S2365" t="s">
        <v>8319</v>
      </c>
      <c r="T2365" t="s">
        <v>8320</v>
      </c>
    </row>
    <row r="2366" spans="1:20" ht="45" hidden="1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7">
        <f>(((K2366/60)/60)/24)+DATE(1970,1,1)</f>
        <v>42248.934675925921</v>
      </c>
      <c r="K2366">
        <v>1441146356</v>
      </c>
      <c r="L2366" s="7">
        <f>(((I2366/60)/60)/24)+DATE(1970,1,1)</f>
        <v>42303.934675925921</v>
      </c>
      <c r="M2366" t="b">
        <v>0</v>
      </c>
      <c r="N2366">
        <v>0</v>
      </c>
      <c r="O2366" t="b">
        <v>0</v>
      </c>
      <c r="P2366" t="s">
        <v>8272</v>
      </c>
      <c r="Q2366">
        <f>ROUND(E2366/D2366*100,2)</f>
        <v>0</v>
      </c>
      <c r="R2366" s="12" t="str">
        <f>IFERROR(ROUND(IFERROR(E2366/N2366,""),2),"No pledges")</f>
        <v>No pledges</v>
      </c>
      <c r="S2366" t="s">
        <v>8319</v>
      </c>
      <c r="T2366" t="s">
        <v>8320</v>
      </c>
    </row>
    <row r="2367" spans="1:20" ht="15" customHeight="1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7">
        <f>(((I2367/60)/60)/24)+DATE(1970,1,1)</f>
        <v>42386.958333333328</v>
      </c>
      <c r="K2367">
        <v>1449596425</v>
      </c>
      <c r="L2367" s="7">
        <f>(((K2367/60)/60)/24)+DATE(1970,1,1)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>ROUND(E2367/D2367*100,2)</f>
        <v>0</v>
      </c>
      <c r="R2367" s="12" t="str">
        <f>IFERROR(ROUND(IFERROR(E2367/N2367,""),2),"No pledges")</f>
        <v>No pledges</v>
      </c>
      <c r="S2367" t="s">
        <v>8319</v>
      </c>
      <c r="T2367" t="s">
        <v>8320</v>
      </c>
    </row>
    <row r="2368" spans="1:20" ht="45" hidden="1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7">
        <f>(((K2368/60)/60)/24)+DATE(1970,1,1)</f>
        <v>42268.531631944439</v>
      </c>
      <c r="K2368">
        <v>1442839533</v>
      </c>
      <c r="L2368" s="7">
        <f>(((I2368/60)/60)/24)+DATE(1970,1,1)</f>
        <v>42298.531631944439</v>
      </c>
      <c r="M2368" t="b">
        <v>0</v>
      </c>
      <c r="N2368">
        <v>27</v>
      </c>
      <c r="O2368" t="b">
        <v>0</v>
      </c>
      <c r="P2368" t="s">
        <v>8272</v>
      </c>
      <c r="Q2368">
        <f>ROUND(E2368/D2368*100,2)</f>
        <v>10.52</v>
      </c>
      <c r="R2368" s="12">
        <f>IFERROR(ROUND(IFERROR(E2368/N2368,""),2),"No pledges")</f>
        <v>97.41</v>
      </c>
      <c r="S2368" t="s">
        <v>8319</v>
      </c>
      <c r="T2368" t="s">
        <v>8320</v>
      </c>
    </row>
    <row r="2369" spans="1:20" ht="60" hidden="1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7">
        <f>(((K2369/60)/60)/24)+DATE(1970,1,1)</f>
        <v>42425.970092592594</v>
      </c>
      <c r="K2369">
        <v>1456442216</v>
      </c>
      <c r="L2369" s="7">
        <f>(((I2369/60)/60)/24)+DATE(1970,1,1)</f>
        <v>42485.928425925929</v>
      </c>
      <c r="M2369" t="b">
        <v>0</v>
      </c>
      <c r="N2369">
        <v>14</v>
      </c>
      <c r="O2369" t="b">
        <v>0</v>
      </c>
      <c r="P2369" t="s">
        <v>8272</v>
      </c>
      <c r="Q2369">
        <f>ROUND(E2369/D2369*100,2)</f>
        <v>1.34</v>
      </c>
      <c r="R2369" s="12">
        <f>IFERROR(ROUND(IFERROR(E2369/N2369,""),2),"No pledges")</f>
        <v>47.86</v>
      </c>
      <c r="S2369" t="s">
        <v>8319</v>
      </c>
      <c r="T2369" t="s">
        <v>8320</v>
      </c>
    </row>
    <row r="2370" spans="1:20" ht="60" hidden="1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7">
        <f>(((K2370/60)/60)/24)+DATE(1970,1,1)</f>
        <v>42063.721817129626</v>
      </c>
      <c r="K2370">
        <v>1425143965</v>
      </c>
      <c r="L2370" s="7">
        <f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>
        <f>ROUND(E2370/D2370*100,2)</f>
        <v>0.25</v>
      </c>
      <c r="R2370" s="12">
        <f>IFERROR(ROUND(IFERROR(E2370/N2370,""),2),"No pledges")</f>
        <v>50</v>
      </c>
      <c r="S2370" t="s">
        <v>8319</v>
      </c>
      <c r="T2370" t="s">
        <v>8320</v>
      </c>
    </row>
    <row r="2371" spans="1:20" ht="60" hidden="1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7">
        <f>(((K2371/60)/60)/24)+DATE(1970,1,1)</f>
        <v>42380.812627314815</v>
      </c>
      <c r="K2371">
        <v>1452540611</v>
      </c>
      <c r="L2371" s="7">
        <f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>
        <f>ROUND(E2371/D2371*100,2)</f>
        <v>0</v>
      </c>
      <c r="R2371" s="12" t="str">
        <f>IFERROR(ROUND(IFERROR(E2371/N2371,""),2),"No pledges")</f>
        <v>No pledges</v>
      </c>
      <c r="S2371" t="s">
        <v>8319</v>
      </c>
      <c r="T2371" t="s">
        <v>8320</v>
      </c>
    </row>
    <row r="2372" spans="1:20" ht="60" hidden="1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7">
        <f>(((K2372/60)/60)/24)+DATE(1970,1,1)</f>
        <v>41961.18913194444</v>
      </c>
      <c r="K2372">
        <v>1416285141</v>
      </c>
      <c r="L2372" s="7">
        <f>(((I2372/60)/60)/24)+DATE(1970,1,1)</f>
        <v>41991.18913194444</v>
      </c>
      <c r="M2372" t="b">
        <v>0</v>
      </c>
      <c r="N2372">
        <v>4</v>
      </c>
      <c r="O2372" t="b">
        <v>0</v>
      </c>
      <c r="P2372" t="s">
        <v>8272</v>
      </c>
      <c r="Q2372">
        <f>ROUND(E2372/D2372*100,2)</f>
        <v>0.33</v>
      </c>
      <c r="R2372" s="12">
        <f>IFERROR(ROUND(IFERROR(E2372/N2372,""),2),"No pledges")</f>
        <v>20.5</v>
      </c>
      <c r="S2372" t="s">
        <v>8319</v>
      </c>
      <c r="T2372" t="s">
        <v>8320</v>
      </c>
    </row>
    <row r="2373" spans="1:20" ht="15" customHeight="1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7">
        <f>(((I2373/60)/60)/24)+DATE(1970,1,1)</f>
        <v>42180.777731481481</v>
      </c>
      <c r="K2373">
        <v>1432665596</v>
      </c>
      <c r="L2373" s="7">
        <f>(((K2373/60)/60)/24)+DATE(1970,1,1)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>ROUND(E2373/D2373*100,2)</f>
        <v>0</v>
      </c>
      <c r="R2373" s="12" t="str">
        <f>IFERROR(ROUND(IFERROR(E2373/N2373,""),2),"No pledges")</f>
        <v>No pledges</v>
      </c>
      <c r="S2373" t="s">
        <v>8319</v>
      </c>
      <c r="T2373" t="s">
        <v>8320</v>
      </c>
    </row>
    <row r="2374" spans="1:20" ht="60" hidden="1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7">
        <f>(((K2374/60)/60)/24)+DATE(1970,1,1)</f>
        <v>42088.069108796291</v>
      </c>
      <c r="K2374">
        <v>1427247571</v>
      </c>
      <c r="L2374" s="7">
        <f>(((I2374/60)/60)/24)+DATE(1970,1,1)</f>
        <v>42118.069108796291</v>
      </c>
      <c r="M2374" t="b">
        <v>0</v>
      </c>
      <c r="N2374">
        <v>6</v>
      </c>
      <c r="O2374" t="b">
        <v>0</v>
      </c>
      <c r="P2374" t="s">
        <v>8272</v>
      </c>
      <c r="Q2374">
        <f>ROUND(E2374/D2374*100,2)</f>
        <v>3.27</v>
      </c>
      <c r="R2374" s="12">
        <f>IFERROR(ROUND(IFERROR(E2374/N2374,""),2),"No pledges")</f>
        <v>30</v>
      </c>
      <c r="S2374" t="s">
        <v>8319</v>
      </c>
      <c r="T2374" t="s">
        <v>8320</v>
      </c>
    </row>
    <row r="2375" spans="1:20" ht="30" hidden="1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7">
        <f>(((K2375/60)/60)/24)+DATE(1970,1,1)</f>
        <v>42215.662314814821</v>
      </c>
      <c r="K2375">
        <v>1438271624</v>
      </c>
      <c r="L2375" s="7">
        <f>(((I2375/60)/60)/24)+DATE(1970,1,1)</f>
        <v>42245.662314814821</v>
      </c>
      <c r="M2375" t="b">
        <v>0</v>
      </c>
      <c r="N2375">
        <v>1</v>
      </c>
      <c r="O2375" t="b">
        <v>0</v>
      </c>
      <c r="P2375" t="s">
        <v>8272</v>
      </c>
      <c r="Q2375">
        <f>ROUND(E2375/D2375*100,2)</f>
        <v>0.01</v>
      </c>
      <c r="R2375" s="12">
        <f>IFERROR(ROUND(IFERROR(E2375/N2375,""),2),"No pledges")</f>
        <v>50</v>
      </c>
      <c r="S2375" t="s">
        <v>8319</v>
      </c>
      <c r="T2375" t="s">
        <v>8320</v>
      </c>
    </row>
    <row r="2376" spans="1:20" ht="60" hidden="1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7">
        <f>(((K2376/60)/60)/24)+DATE(1970,1,1)</f>
        <v>42017.843287037031</v>
      </c>
      <c r="K2376">
        <v>1421180060</v>
      </c>
      <c r="L2376" s="7">
        <f>(((I2376/60)/60)/24)+DATE(1970,1,1)</f>
        <v>42047.843287037031</v>
      </c>
      <c r="M2376" t="b">
        <v>0</v>
      </c>
      <c r="N2376">
        <v>1</v>
      </c>
      <c r="O2376" t="b">
        <v>0</v>
      </c>
      <c r="P2376" t="s">
        <v>8272</v>
      </c>
      <c r="Q2376">
        <f>ROUND(E2376/D2376*100,2)</f>
        <v>0.05</v>
      </c>
      <c r="R2376" s="12">
        <f>IFERROR(ROUND(IFERROR(E2376/N2376,""),2),"No pledges")</f>
        <v>10</v>
      </c>
      <c r="S2376" t="s">
        <v>8319</v>
      </c>
      <c r="T2376" t="s">
        <v>8320</v>
      </c>
    </row>
    <row r="2377" spans="1:20" ht="60" hidden="1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7">
        <f>(((K2377/60)/60)/24)+DATE(1970,1,1)</f>
        <v>42592.836076388892</v>
      </c>
      <c r="K2377">
        <v>1470859437</v>
      </c>
      <c r="L2377" s="7">
        <f>(((I2377/60)/60)/24)+DATE(1970,1,1)</f>
        <v>42622.836076388892</v>
      </c>
      <c r="M2377" t="b">
        <v>0</v>
      </c>
      <c r="N2377">
        <v>0</v>
      </c>
      <c r="O2377" t="b">
        <v>0</v>
      </c>
      <c r="P2377" t="s">
        <v>8272</v>
      </c>
      <c r="Q2377">
        <f>ROUND(E2377/D2377*100,2)</f>
        <v>0</v>
      </c>
      <c r="R2377" s="12" t="str">
        <f>IFERROR(ROUND(IFERROR(E2377/N2377,""),2),"No pledges")</f>
        <v>No pledges</v>
      </c>
      <c r="S2377" t="s">
        <v>8319</v>
      </c>
      <c r="T2377" t="s">
        <v>8320</v>
      </c>
    </row>
    <row r="2378" spans="1:20" ht="15" customHeight="1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7">
        <f t="shared" ref="J2378:J2379" si="172">(((I2378/60)/60)/24)+DATE(1970,1,1)</f>
        <v>42348.925532407404</v>
      </c>
      <c r="K2378">
        <v>1447193566</v>
      </c>
      <c r="L2378" s="7">
        <f t="shared" ref="L2378:L2379" si="173">(((K2378/60)/60)/24)+DATE(1970,1,1)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>ROUND(E2378/D2378*100,2)</f>
        <v>10.88</v>
      </c>
      <c r="R2378" s="12">
        <f>IFERROR(ROUND(IFERROR(E2378/N2378,""),2),"No pledges")</f>
        <v>81.58</v>
      </c>
      <c r="S2378" t="s">
        <v>8319</v>
      </c>
      <c r="T2378" t="s">
        <v>8320</v>
      </c>
    </row>
    <row r="2379" spans="1:20" ht="15" customHeight="1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7">
        <f t="shared" si="172"/>
        <v>42699.911840277782</v>
      </c>
      <c r="K2379">
        <v>1477515183</v>
      </c>
      <c r="L2379" s="7">
        <f t="shared" si="17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>ROUND(E2379/D2379*100,2)</f>
        <v>0</v>
      </c>
      <c r="R2379" s="12" t="str">
        <f>IFERROR(ROUND(IFERROR(E2379/N2379,""),2),"No pledges")</f>
        <v>No pledges</v>
      </c>
      <c r="S2379" t="s">
        <v>8319</v>
      </c>
      <c r="T2379" t="s">
        <v>8320</v>
      </c>
    </row>
    <row r="2380" spans="1:20" ht="45" hidden="1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7">
        <f>(((K2380/60)/60)/24)+DATE(1970,1,1)</f>
        <v>42213.013078703705</v>
      </c>
      <c r="K2380">
        <v>1438042730</v>
      </c>
      <c r="L2380" s="7">
        <f>(((I2380/60)/60)/24)+DATE(1970,1,1)</f>
        <v>42242.013078703705</v>
      </c>
      <c r="M2380" t="b">
        <v>0</v>
      </c>
      <c r="N2380">
        <v>0</v>
      </c>
      <c r="O2380" t="b">
        <v>0</v>
      </c>
      <c r="P2380" t="s">
        <v>8272</v>
      </c>
      <c r="Q2380">
        <f>ROUND(E2380/D2380*100,2)</f>
        <v>0</v>
      </c>
      <c r="R2380" s="12" t="str">
        <f>IFERROR(ROUND(IFERROR(E2380/N2380,""),2),"No pledges")</f>
        <v>No pledges</v>
      </c>
      <c r="S2380" t="s">
        <v>8319</v>
      </c>
      <c r="T2380" t="s">
        <v>8320</v>
      </c>
    </row>
    <row r="2381" spans="1:20" ht="45" hidden="1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7">
        <f>(((K2381/60)/60)/24)+DATE(1970,1,1)</f>
        <v>42237.016388888893</v>
      </c>
      <c r="K2381">
        <v>1440116616</v>
      </c>
      <c r="L2381" s="7">
        <f>(((I2381/60)/60)/24)+DATE(1970,1,1)</f>
        <v>42282.016388888893</v>
      </c>
      <c r="M2381" t="b">
        <v>0</v>
      </c>
      <c r="N2381">
        <v>0</v>
      </c>
      <c r="O2381" t="b">
        <v>0</v>
      </c>
      <c r="P2381" t="s">
        <v>8272</v>
      </c>
      <c r="Q2381">
        <f>ROUND(E2381/D2381*100,2)</f>
        <v>0</v>
      </c>
      <c r="R2381" s="12" t="str">
        <f>IFERROR(ROUND(IFERROR(E2381/N2381,""),2),"No pledges")</f>
        <v>No pledges</v>
      </c>
      <c r="S2381" t="s">
        <v>8319</v>
      </c>
      <c r="T2381" t="s">
        <v>8320</v>
      </c>
    </row>
    <row r="2382" spans="1:20" ht="45" hidden="1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7">
        <f>(((K2382/60)/60)/24)+DATE(1970,1,1)</f>
        <v>42248.793310185181</v>
      </c>
      <c r="K2382">
        <v>1441134142</v>
      </c>
      <c r="L2382" s="7">
        <f>(((I2382/60)/60)/24)+DATE(1970,1,1)</f>
        <v>42278.793310185181</v>
      </c>
      <c r="M2382" t="b">
        <v>0</v>
      </c>
      <c r="N2382">
        <v>3</v>
      </c>
      <c r="O2382" t="b">
        <v>0</v>
      </c>
      <c r="P2382" t="s">
        <v>8272</v>
      </c>
      <c r="Q2382">
        <f>ROUND(E2382/D2382*100,2)</f>
        <v>0.37</v>
      </c>
      <c r="R2382" s="12">
        <f>IFERROR(ROUND(IFERROR(E2382/N2382,""),2),"No pledges")</f>
        <v>18.329999999999998</v>
      </c>
      <c r="S2382" t="s">
        <v>8319</v>
      </c>
      <c r="T2382" t="s">
        <v>8320</v>
      </c>
    </row>
    <row r="2383" spans="1:20" ht="45" hidden="1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7">
        <f>(((K2383/60)/60)/24)+DATE(1970,1,1)</f>
        <v>42074.935740740737</v>
      </c>
      <c r="K2383">
        <v>1426112848</v>
      </c>
      <c r="L2383" s="7">
        <f>(((I2383/60)/60)/24)+DATE(1970,1,1)</f>
        <v>42104.935740740737</v>
      </c>
      <c r="M2383" t="b">
        <v>0</v>
      </c>
      <c r="N2383">
        <v>7</v>
      </c>
      <c r="O2383" t="b">
        <v>0</v>
      </c>
      <c r="P2383" t="s">
        <v>8272</v>
      </c>
      <c r="Q2383">
        <f>ROUND(E2383/D2383*100,2)</f>
        <v>1.82</v>
      </c>
      <c r="R2383" s="12">
        <f>IFERROR(ROUND(IFERROR(E2383/N2383,""),2),"No pledges")</f>
        <v>224.43</v>
      </c>
      <c r="S2383" t="s">
        <v>8319</v>
      </c>
      <c r="T2383" t="s">
        <v>8320</v>
      </c>
    </row>
    <row r="2384" spans="1:20" ht="15" customHeight="1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7">
        <f>(((I2384/60)/60)/24)+DATE(1970,1,1)</f>
        <v>42220.187534722223</v>
      </c>
      <c r="K2384">
        <v>1436502603</v>
      </c>
      <c r="L2384" s="7">
        <f>(((K2384/60)/60)/24)+DATE(1970,1,1)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>ROUND(E2384/D2384*100,2)</f>
        <v>2.5</v>
      </c>
      <c r="R2384" s="12">
        <f>IFERROR(ROUND(IFERROR(E2384/N2384,""),2),"No pledges")</f>
        <v>37.5</v>
      </c>
      <c r="S2384" t="s">
        <v>8319</v>
      </c>
      <c r="T2384" t="s">
        <v>8320</v>
      </c>
    </row>
    <row r="2385" spans="1:20" ht="60" hidden="1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7">
        <f>(((K2385/60)/60)/24)+DATE(1970,1,1)</f>
        <v>42027.056793981479</v>
      </c>
      <c r="K2385">
        <v>1421976107</v>
      </c>
      <c r="L2385" s="7">
        <f>(((I2385/60)/60)/24)+DATE(1970,1,1)</f>
        <v>42057.056793981479</v>
      </c>
      <c r="M2385" t="b">
        <v>0</v>
      </c>
      <c r="N2385">
        <v>3</v>
      </c>
      <c r="O2385" t="b">
        <v>0</v>
      </c>
      <c r="P2385" t="s">
        <v>8272</v>
      </c>
      <c r="Q2385">
        <f>ROUND(E2385/D2385*100,2)</f>
        <v>4.3499999999999996</v>
      </c>
      <c r="R2385" s="12">
        <f>IFERROR(ROUND(IFERROR(E2385/N2385,""),2),"No pledges")</f>
        <v>145</v>
      </c>
      <c r="S2385" t="s">
        <v>8319</v>
      </c>
      <c r="T2385" t="s">
        <v>8320</v>
      </c>
    </row>
    <row r="2386" spans="1:20" ht="15" customHeight="1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7">
        <f>(((I2386/60)/60)/24)+DATE(1970,1,1)</f>
        <v>41957.109293981484</v>
      </c>
      <c r="K2386">
        <v>1413337043</v>
      </c>
      <c r="L2386" s="7">
        <f>(((K2386/60)/60)/24)+DATE(1970,1,1)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>ROUND(E2386/D2386*100,2)</f>
        <v>0.8</v>
      </c>
      <c r="R2386" s="12">
        <f>IFERROR(ROUND(IFERROR(E2386/N2386,""),2),"No pledges")</f>
        <v>1</v>
      </c>
      <c r="S2386" t="s">
        <v>8319</v>
      </c>
      <c r="T2386" t="s">
        <v>8320</v>
      </c>
    </row>
    <row r="2387" spans="1:20" ht="60" hidden="1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7">
        <f>(((K2387/60)/60)/24)+DATE(1970,1,1)</f>
        <v>42191.70175925926</v>
      </c>
      <c r="K2387">
        <v>1436201432</v>
      </c>
      <c r="L2387" s="7">
        <f>(((I2387/60)/60)/24)+DATE(1970,1,1)</f>
        <v>42221.70175925926</v>
      </c>
      <c r="M2387" t="b">
        <v>0</v>
      </c>
      <c r="N2387">
        <v>7</v>
      </c>
      <c r="O2387" t="b">
        <v>0</v>
      </c>
      <c r="P2387" t="s">
        <v>8272</v>
      </c>
      <c r="Q2387">
        <f>ROUND(E2387/D2387*100,2)</f>
        <v>1.21</v>
      </c>
      <c r="R2387" s="12">
        <f>IFERROR(ROUND(IFERROR(E2387/N2387,""),2),"No pledges")</f>
        <v>112.57</v>
      </c>
      <c r="S2387" t="s">
        <v>8319</v>
      </c>
      <c r="T2387" t="s">
        <v>8320</v>
      </c>
    </row>
    <row r="2388" spans="1:20" ht="45" hidden="1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7">
        <f>(((K2388/60)/60)/24)+DATE(1970,1,1)</f>
        <v>41954.838240740741</v>
      </c>
      <c r="K2388">
        <v>1415736424</v>
      </c>
      <c r="L2388" s="7">
        <f>(((I2388/60)/60)/24)+DATE(1970,1,1)</f>
        <v>42014.838240740741</v>
      </c>
      <c r="M2388" t="b">
        <v>0</v>
      </c>
      <c r="N2388">
        <v>0</v>
      </c>
      <c r="O2388" t="b">
        <v>0</v>
      </c>
      <c r="P2388" t="s">
        <v>8272</v>
      </c>
      <c r="Q2388">
        <f>ROUND(E2388/D2388*100,2)</f>
        <v>0</v>
      </c>
      <c r="R2388" s="12" t="str">
        <f>IFERROR(ROUND(IFERROR(E2388/N2388,""),2),"No pledges")</f>
        <v>No pledges</v>
      </c>
      <c r="S2388" t="s">
        <v>8319</v>
      </c>
      <c r="T2388" t="s">
        <v>8320</v>
      </c>
    </row>
    <row r="2389" spans="1:20" ht="60" hidden="1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7">
        <f>(((K2389/60)/60)/24)+DATE(1970,1,1)</f>
        <v>42528.626620370371</v>
      </c>
      <c r="K2389">
        <v>1465311740</v>
      </c>
      <c r="L2389" s="7">
        <f>(((I2389/60)/60)/24)+DATE(1970,1,1)</f>
        <v>42573.626620370371</v>
      </c>
      <c r="M2389" t="b">
        <v>0</v>
      </c>
      <c r="N2389">
        <v>3</v>
      </c>
      <c r="O2389" t="b">
        <v>0</v>
      </c>
      <c r="P2389" t="s">
        <v>8272</v>
      </c>
      <c r="Q2389">
        <f>ROUND(E2389/D2389*100,2)</f>
        <v>0.68</v>
      </c>
      <c r="R2389" s="12">
        <f>IFERROR(ROUND(IFERROR(E2389/N2389,""),2),"No pledges")</f>
        <v>342</v>
      </c>
      <c r="S2389" t="s">
        <v>8319</v>
      </c>
      <c r="T2389" t="s">
        <v>8320</v>
      </c>
    </row>
    <row r="2390" spans="1:20" ht="60" hidden="1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7">
        <f>(((K2390/60)/60)/24)+DATE(1970,1,1)</f>
        <v>41989.853692129633</v>
      </c>
      <c r="K2390">
        <v>1418761759</v>
      </c>
      <c r="L2390" s="7">
        <f>(((I2390/60)/60)/24)+DATE(1970,1,1)</f>
        <v>42019.811805555553</v>
      </c>
      <c r="M2390" t="b">
        <v>0</v>
      </c>
      <c r="N2390">
        <v>8</v>
      </c>
      <c r="O2390" t="b">
        <v>0</v>
      </c>
      <c r="P2390" t="s">
        <v>8272</v>
      </c>
      <c r="Q2390">
        <f>ROUND(E2390/D2390*100,2)</f>
        <v>1.25</v>
      </c>
      <c r="R2390" s="12">
        <f>IFERROR(ROUND(IFERROR(E2390/N2390,""),2),"No pledges")</f>
        <v>57.88</v>
      </c>
      <c r="S2390" t="s">
        <v>8319</v>
      </c>
      <c r="T2390" t="s">
        <v>8320</v>
      </c>
    </row>
    <row r="2391" spans="1:20" ht="60" hidden="1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7">
        <f>(((K2391/60)/60)/24)+DATE(1970,1,1)</f>
        <v>42179.653379629628</v>
      </c>
      <c r="K2391">
        <v>1435160452</v>
      </c>
      <c r="L2391" s="7">
        <f>(((I2391/60)/60)/24)+DATE(1970,1,1)</f>
        <v>42210.915972222225</v>
      </c>
      <c r="M2391" t="b">
        <v>0</v>
      </c>
      <c r="N2391">
        <v>1</v>
      </c>
      <c r="O2391" t="b">
        <v>0</v>
      </c>
      <c r="P2391" t="s">
        <v>8272</v>
      </c>
      <c r="Q2391">
        <f>ROUND(E2391/D2391*100,2)</f>
        <v>0.19</v>
      </c>
      <c r="R2391" s="12">
        <f>IFERROR(ROUND(IFERROR(E2391/N2391,""),2),"No pledges")</f>
        <v>30</v>
      </c>
      <c r="S2391" t="s">
        <v>8319</v>
      </c>
      <c r="T2391" t="s">
        <v>8320</v>
      </c>
    </row>
    <row r="2392" spans="1:20" ht="60" hidden="1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7">
        <f>(((K2392/60)/60)/24)+DATE(1970,1,1)</f>
        <v>41968.262314814812</v>
      </c>
      <c r="K2392">
        <v>1416896264</v>
      </c>
      <c r="L2392" s="7">
        <f>(((I2392/60)/60)/24)+DATE(1970,1,1)</f>
        <v>42008.262314814812</v>
      </c>
      <c r="M2392" t="b">
        <v>0</v>
      </c>
      <c r="N2392">
        <v>0</v>
      </c>
      <c r="O2392" t="b">
        <v>0</v>
      </c>
      <c r="P2392" t="s">
        <v>8272</v>
      </c>
      <c r="Q2392">
        <f>ROUND(E2392/D2392*100,2)</f>
        <v>0</v>
      </c>
      <c r="R2392" s="12" t="str">
        <f>IFERROR(ROUND(IFERROR(E2392/N2392,""),2),"No pledges")</f>
        <v>No pledges</v>
      </c>
      <c r="S2392" t="s">
        <v>8319</v>
      </c>
      <c r="T2392" t="s">
        <v>8320</v>
      </c>
    </row>
    <row r="2393" spans="1:20" ht="30" hidden="1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7">
        <f>(((K2393/60)/60)/24)+DATE(1970,1,1)</f>
        <v>42064.794490740736</v>
      </c>
      <c r="K2393">
        <v>1425236644</v>
      </c>
      <c r="L2393" s="7">
        <f>(((I2393/60)/60)/24)+DATE(1970,1,1)</f>
        <v>42094.752824074079</v>
      </c>
      <c r="M2393" t="b">
        <v>0</v>
      </c>
      <c r="N2393">
        <v>1</v>
      </c>
      <c r="O2393" t="b">
        <v>0</v>
      </c>
      <c r="P2393" t="s">
        <v>8272</v>
      </c>
      <c r="Q2393">
        <f>ROUND(E2393/D2393*100,2)</f>
        <v>0.13</v>
      </c>
      <c r="R2393" s="12">
        <f>IFERROR(ROUND(IFERROR(E2393/N2393,""),2),"No pledges")</f>
        <v>25</v>
      </c>
      <c r="S2393" t="s">
        <v>8319</v>
      </c>
      <c r="T2393" t="s">
        <v>8320</v>
      </c>
    </row>
    <row r="2394" spans="1:20" ht="15" customHeight="1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7">
        <f>(((I2394/60)/60)/24)+DATE(1970,1,1)</f>
        <v>42306.120636574073</v>
      </c>
      <c r="K2394">
        <v>1443495223</v>
      </c>
      <c r="L2394" s="7">
        <f>(((K2394/60)/60)/24)+DATE(1970,1,1)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>ROUND(E2394/D2394*100,2)</f>
        <v>0</v>
      </c>
      <c r="R2394" s="12" t="str">
        <f>IFERROR(ROUND(IFERROR(E2394/N2394,""),2),"No pledges")</f>
        <v>No pledges</v>
      </c>
      <c r="S2394" t="s">
        <v>8319</v>
      </c>
      <c r="T2394" t="s">
        <v>8320</v>
      </c>
    </row>
    <row r="2395" spans="1:20" ht="60" hidden="1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7">
        <f>(((K2395/60)/60)/24)+DATE(1970,1,1)</f>
        <v>42194.648344907408</v>
      </c>
      <c r="K2395">
        <v>1436456017</v>
      </c>
      <c r="L2395" s="7">
        <f>(((I2395/60)/60)/24)+DATE(1970,1,1)</f>
        <v>42224.648344907408</v>
      </c>
      <c r="M2395" t="b">
        <v>0</v>
      </c>
      <c r="N2395">
        <v>1</v>
      </c>
      <c r="O2395" t="b">
        <v>0</v>
      </c>
      <c r="P2395" t="s">
        <v>8272</v>
      </c>
      <c r="Q2395">
        <f>ROUND(E2395/D2395*100,2)</f>
        <v>0.05</v>
      </c>
      <c r="R2395" s="12">
        <f>IFERROR(ROUND(IFERROR(E2395/N2395,""),2),"No pledges")</f>
        <v>50</v>
      </c>
      <c r="S2395" t="s">
        <v>8319</v>
      </c>
      <c r="T2395" t="s">
        <v>8320</v>
      </c>
    </row>
    <row r="2396" spans="1:20" ht="60" hidden="1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7">
        <f>(((K2396/60)/60)/24)+DATE(1970,1,1)</f>
        <v>42031.362187499995</v>
      </c>
      <c r="K2396">
        <v>1422348093</v>
      </c>
      <c r="L2396" s="7">
        <f>(((I2396/60)/60)/24)+DATE(1970,1,1)</f>
        <v>42061.362187499995</v>
      </c>
      <c r="M2396" t="b">
        <v>0</v>
      </c>
      <c r="N2396">
        <v>2</v>
      </c>
      <c r="O2396" t="b">
        <v>0</v>
      </c>
      <c r="P2396" t="s">
        <v>8272</v>
      </c>
      <c r="Q2396">
        <f>ROUND(E2396/D2396*100,2)</f>
        <v>0.06</v>
      </c>
      <c r="R2396" s="12">
        <f>IFERROR(ROUND(IFERROR(E2396/N2396,""),2),"No pledges")</f>
        <v>1.5</v>
      </c>
      <c r="S2396" t="s">
        <v>8319</v>
      </c>
      <c r="T2396" t="s">
        <v>8320</v>
      </c>
    </row>
    <row r="2397" spans="1:20" ht="45" hidden="1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7">
        <f>(((K2397/60)/60)/24)+DATE(1970,1,1)</f>
        <v>42717.121377314819</v>
      </c>
      <c r="K2397">
        <v>1481597687</v>
      </c>
      <c r="L2397" s="7">
        <f>(((I2397/60)/60)/24)+DATE(1970,1,1)</f>
        <v>42745.372916666667</v>
      </c>
      <c r="M2397" t="b">
        <v>0</v>
      </c>
      <c r="N2397">
        <v>0</v>
      </c>
      <c r="O2397" t="b">
        <v>0</v>
      </c>
      <c r="P2397" t="s">
        <v>8272</v>
      </c>
      <c r="Q2397">
        <f>ROUND(E2397/D2397*100,2)</f>
        <v>0</v>
      </c>
      <c r="R2397" s="12" t="str">
        <f>IFERROR(ROUND(IFERROR(E2397/N2397,""),2),"No pledges")</f>
        <v>No pledges</v>
      </c>
      <c r="S2397" t="s">
        <v>8319</v>
      </c>
      <c r="T2397" t="s">
        <v>8320</v>
      </c>
    </row>
    <row r="2398" spans="1:20" ht="45" hidden="1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7">
        <f>(((K2398/60)/60)/24)+DATE(1970,1,1)</f>
        <v>42262.849050925928</v>
      </c>
      <c r="K2398">
        <v>1442348558</v>
      </c>
      <c r="L2398" s="7">
        <f>(((I2398/60)/60)/24)+DATE(1970,1,1)</f>
        <v>42292.849050925928</v>
      </c>
      <c r="M2398" t="b">
        <v>0</v>
      </c>
      <c r="N2398">
        <v>1</v>
      </c>
      <c r="O2398" t="b">
        <v>0</v>
      </c>
      <c r="P2398" t="s">
        <v>8272</v>
      </c>
      <c r="Q2398">
        <f>ROUND(E2398/D2398*100,2)</f>
        <v>0.2</v>
      </c>
      <c r="R2398" s="12">
        <f>IFERROR(ROUND(IFERROR(E2398/N2398,""),2),"No pledges")</f>
        <v>10</v>
      </c>
      <c r="S2398" t="s">
        <v>8319</v>
      </c>
      <c r="T2398" t="s">
        <v>8320</v>
      </c>
    </row>
    <row r="2399" spans="1:20" ht="60" hidden="1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7">
        <f>(((K2399/60)/60)/24)+DATE(1970,1,1)</f>
        <v>41976.88490740741</v>
      </c>
      <c r="K2399">
        <v>1417641256</v>
      </c>
      <c r="L2399" s="7">
        <f>(((I2399/60)/60)/24)+DATE(1970,1,1)</f>
        <v>42006.88490740741</v>
      </c>
      <c r="M2399" t="b">
        <v>0</v>
      </c>
      <c r="N2399">
        <v>0</v>
      </c>
      <c r="O2399" t="b">
        <v>0</v>
      </c>
      <c r="P2399" t="s">
        <v>8272</v>
      </c>
      <c r="Q2399">
        <f>ROUND(E2399/D2399*100,2)</f>
        <v>0</v>
      </c>
      <c r="R2399" s="12" t="str">
        <f>IFERROR(ROUND(IFERROR(E2399/N2399,""),2),"No pledges")</f>
        <v>No pledges</v>
      </c>
      <c r="S2399" t="s">
        <v>8319</v>
      </c>
      <c r="T2399" t="s">
        <v>8320</v>
      </c>
    </row>
    <row r="2400" spans="1:20" ht="15" customHeight="1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7">
        <f>(((I2400/60)/60)/24)+DATE(1970,1,1)</f>
        <v>42187.916481481487</v>
      </c>
      <c r="K2400">
        <v>1433282384</v>
      </c>
      <c r="L2400" s="7">
        <f>(((K2400/60)/60)/24)+DATE(1970,1,1)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>ROUND(E2400/D2400*100,2)</f>
        <v>0</v>
      </c>
      <c r="R2400" s="12" t="str">
        <f>IFERROR(ROUND(IFERROR(E2400/N2400,""),2),"No pledges")</f>
        <v>No pledges</v>
      </c>
      <c r="S2400" t="s">
        <v>8319</v>
      </c>
      <c r="T2400" t="s">
        <v>8320</v>
      </c>
    </row>
    <row r="2401" spans="1:20" ht="45" hidden="1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7">
        <f>(((K2401/60)/60)/24)+DATE(1970,1,1)</f>
        <v>41956.853078703702</v>
      </c>
      <c r="K2401">
        <v>1415910506</v>
      </c>
      <c r="L2401" s="7">
        <f>(((I2401/60)/60)/24)+DATE(1970,1,1)</f>
        <v>41991.853078703702</v>
      </c>
      <c r="M2401" t="b">
        <v>0</v>
      </c>
      <c r="N2401">
        <v>0</v>
      </c>
      <c r="O2401" t="b">
        <v>0</v>
      </c>
      <c r="P2401" t="s">
        <v>8272</v>
      </c>
      <c r="Q2401">
        <f>ROUND(E2401/D2401*100,2)</f>
        <v>0</v>
      </c>
      <c r="R2401" s="12" t="str">
        <f>IFERROR(ROUND(IFERROR(E2401/N2401,""),2),"No pledges")</f>
        <v>No pledges</v>
      </c>
      <c r="S2401" t="s">
        <v>8319</v>
      </c>
      <c r="T2401" t="s">
        <v>8320</v>
      </c>
    </row>
    <row r="2402" spans="1:20" ht="60" hidden="1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7">
        <f>(((K2402/60)/60)/24)+DATE(1970,1,1)</f>
        <v>42444.268101851849</v>
      </c>
      <c r="K2402">
        <v>1458023164</v>
      </c>
      <c r="L2402" s="7">
        <f>(((I2402/60)/60)/24)+DATE(1970,1,1)</f>
        <v>42474.268101851849</v>
      </c>
      <c r="M2402" t="b">
        <v>0</v>
      </c>
      <c r="N2402">
        <v>0</v>
      </c>
      <c r="O2402" t="b">
        <v>0</v>
      </c>
      <c r="P2402" t="s">
        <v>8272</v>
      </c>
      <c r="Q2402">
        <f>ROUND(E2402/D2402*100,2)</f>
        <v>0</v>
      </c>
      <c r="R2402" s="12" t="str">
        <f>IFERROR(ROUND(IFERROR(E2402/N2402,""),2),"No pledges")</f>
        <v>No pledges</v>
      </c>
      <c r="S2402" t="s">
        <v>8319</v>
      </c>
      <c r="T2402" t="s">
        <v>8320</v>
      </c>
    </row>
    <row r="2403" spans="1:20" ht="60" hidden="1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7">
        <f>(((K2403/60)/60)/24)+DATE(1970,1,1)</f>
        <v>42374.822870370372</v>
      </c>
      <c r="K2403">
        <v>1452023096</v>
      </c>
      <c r="L2403" s="7">
        <f>(((I2403/60)/60)/24)+DATE(1970,1,1)</f>
        <v>42434.822870370372</v>
      </c>
      <c r="M2403" t="b">
        <v>0</v>
      </c>
      <c r="N2403">
        <v>9</v>
      </c>
      <c r="O2403" t="b">
        <v>0</v>
      </c>
      <c r="P2403" t="s">
        <v>8284</v>
      </c>
      <c r="Q2403">
        <f>ROUND(E2403/D2403*100,2)</f>
        <v>0.72</v>
      </c>
      <c r="R2403" s="12">
        <f>IFERROR(ROUND(IFERROR(E2403/N2403,""),2),"No pledges")</f>
        <v>22.33</v>
      </c>
      <c r="S2403" t="s">
        <v>8336</v>
      </c>
      <c r="T2403" t="s">
        <v>8337</v>
      </c>
    </row>
    <row r="2404" spans="1:20" ht="30" hidden="1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7">
        <f>(((K2404/60)/60)/24)+DATE(1970,1,1)</f>
        <v>42107.679756944446</v>
      </c>
      <c r="K2404">
        <v>1428941931</v>
      </c>
      <c r="L2404" s="7">
        <f>(((I2404/60)/60)/24)+DATE(1970,1,1)</f>
        <v>42137.679756944446</v>
      </c>
      <c r="M2404" t="b">
        <v>0</v>
      </c>
      <c r="N2404">
        <v>1</v>
      </c>
      <c r="O2404" t="b">
        <v>0</v>
      </c>
      <c r="P2404" t="s">
        <v>8284</v>
      </c>
      <c r="Q2404">
        <f>ROUND(E2404/D2404*100,2)</f>
        <v>0.43</v>
      </c>
      <c r="R2404" s="12">
        <f>IFERROR(ROUND(IFERROR(E2404/N2404,""),2),"No pledges")</f>
        <v>52</v>
      </c>
      <c r="S2404" t="s">
        <v>8336</v>
      </c>
      <c r="T2404" t="s">
        <v>8337</v>
      </c>
    </row>
    <row r="2405" spans="1:20" ht="15" customHeight="1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7">
        <f>(((I2405/60)/60)/24)+DATE(1970,1,1)</f>
        <v>42459.840949074074</v>
      </c>
      <c r="K2405">
        <v>1454188258</v>
      </c>
      <c r="L2405" s="7">
        <f>(((K2405/60)/60)/24)+DATE(1970,1,1)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>ROUND(E2405/D2405*100,2)</f>
        <v>16.829999999999998</v>
      </c>
      <c r="R2405" s="12">
        <f>IFERROR(ROUND(IFERROR(E2405/N2405,""),2),"No pledges")</f>
        <v>16.829999999999998</v>
      </c>
      <c r="S2405" t="s">
        <v>8336</v>
      </c>
      <c r="T2405" t="s">
        <v>8337</v>
      </c>
    </row>
    <row r="2406" spans="1:20" ht="60" hidden="1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7">
        <f>(((K2406/60)/60)/24)+DATE(1970,1,1)</f>
        <v>42342.03943287037</v>
      </c>
      <c r="K2406">
        <v>1449190607</v>
      </c>
      <c r="L2406" s="7">
        <f>(((I2406/60)/60)/24)+DATE(1970,1,1)</f>
        <v>42372.03943287037</v>
      </c>
      <c r="M2406" t="b">
        <v>0</v>
      </c>
      <c r="N2406">
        <v>0</v>
      </c>
      <c r="O2406" t="b">
        <v>0</v>
      </c>
      <c r="P2406" t="s">
        <v>8284</v>
      </c>
      <c r="Q2406">
        <f>ROUND(E2406/D2406*100,2)</f>
        <v>0</v>
      </c>
      <c r="R2406" s="12" t="str">
        <f>IFERROR(ROUND(IFERROR(E2406/N2406,""),2),"No pledges")</f>
        <v>No pledges</v>
      </c>
      <c r="S2406" t="s">
        <v>8336</v>
      </c>
      <c r="T2406" t="s">
        <v>8337</v>
      </c>
    </row>
    <row r="2407" spans="1:20" ht="45" hidden="1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7">
        <f>(((K2407/60)/60)/24)+DATE(1970,1,1)</f>
        <v>42595.585358796292</v>
      </c>
      <c r="K2407">
        <v>1471096975</v>
      </c>
      <c r="L2407" s="7">
        <f>(((I2407/60)/60)/24)+DATE(1970,1,1)</f>
        <v>42616.585358796292</v>
      </c>
      <c r="M2407" t="b">
        <v>0</v>
      </c>
      <c r="N2407">
        <v>20</v>
      </c>
      <c r="O2407" t="b">
        <v>0</v>
      </c>
      <c r="P2407" t="s">
        <v>8284</v>
      </c>
      <c r="Q2407">
        <f>ROUND(E2407/D2407*100,2)</f>
        <v>22.52</v>
      </c>
      <c r="R2407" s="12">
        <f>IFERROR(ROUND(IFERROR(E2407/N2407,""),2),"No pledges")</f>
        <v>56.3</v>
      </c>
      <c r="S2407" t="s">
        <v>8336</v>
      </c>
      <c r="T2407" t="s">
        <v>8337</v>
      </c>
    </row>
    <row r="2408" spans="1:20" ht="15" customHeight="1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7">
        <f>(((I2408/60)/60)/24)+DATE(1970,1,1)</f>
        <v>42023.110995370371</v>
      </c>
      <c r="K2408">
        <v>1418179190</v>
      </c>
      <c r="L2408" s="7">
        <f>(((K2408/60)/60)/24)+DATE(1970,1,1)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>ROUND(E2408/D2408*100,2)</f>
        <v>41.38</v>
      </c>
      <c r="R2408" s="12">
        <f>IFERROR(ROUND(IFERROR(E2408/N2408,""),2),"No pledges")</f>
        <v>84.06</v>
      </c>
      <c r="S2408" t="s">
        <v>8336</v>
      </c>
      <c r="T2408" t="s">
        <v>8337</v>
      </c>
    </row>
    <row r="2409" spans="1:20" ht="60" hidden="1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7">
        <f>(((K2409/60)/60)/24)+DATE(1970,1,1)</f>
        <v>42082.575555555552</v>
      </c>
      <c r="K2409">
        <v>1426772928</v>
      </c>
      <c r="L2409" s="7">
        <f>(((I2409/60)/60)/24)+DATE(1970,1,1)</f>
        <v>42105.25</v>
      </c>
      <c r="M2409" t="b">
        <v>0</v>
      </c>
      <c r="N2409">
        <v>33</v>
      </c>
      <c r="O2409" t="b">
        <v>0</v>
      </c>
      <c r="P2409" t="s">
        <v>8284</v>
      </c>
      <c r="Q2409">
        <f>ROUND(E2409/D2409*100,2)</f>
        <v>25.26</v>
      </c>
      <c r="R2409" s="12">
        <f>IFERROR(ROUND(IFERROR(E2409/N2409,""),2),"No pledges")</f>
        <v>168.39</v>
      </c>
      <c r="S2409" t="s">
        <v>8336</v>
      </c>
      <c r="T2409" t="s">
        <v>8337</v>
      </c>
    </row>
    <row r="2410" spans="1:20" ht="45" hidden="1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7">
        <f>(((K2410/60)/60)/24)+DATE(1970,1,1)</f>
        <v>41919.140706018516</v>
      </c>
      <c r="K2410">
        <v>1412652157</v>
      </c>
      <c r="L2410" s="7">
        <f>(((I2410/60)/60)/24)+DATE(1970,1,1)</f>
        <v>41949.182372685187</v>
      </c>
      <c r="M2410" t="b">
        <v>0</v>
      </c>
      <c r="N2410">
        <v>2</v>
      </c>
      <c r="O2410" t="b">
        <v>0</v>
      </c>
      <c r="P2410" t="s">
        <v>8284</v>
      </c>
      <c r="Q2410">
        <f>ROUND(E2410/D2410*100,2)</f>
        <v>0.2</v>
      </c>
      <c r="R2410" s="12">
        <f>IFERROR(ROUND(IFERROR(E2410/N2410,""),2),"No pledges")</f>
        <v>15</v>
      </c>
      <c r="S2410" t="s">
        <v>8336</v>
      </c>
      <c r="T2410" t="s">
        <v>8337</v>
      </c>
    </row>
    <row r="2411" spans="1:20" ht="45" hidden="1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7">
        <f>(((K2411/60)/60)/24)+DATE(1970,1,1)</f>
        <v>42204.875868055555</v>
      </c>
      <c r="K2411">
        <v>1437339675</v>
      </c>
      <c r="L2411" s="7">
        <f>(((I2411/60)/60)/24)+DATE(1970,1,1)</f>
        <v>42234.875868055555</v>
      </c>
      <c r="M2411" t="b">
        <v>0</v>
      </c>
      <c r="N2411">
        <v>6</v>
      </c>
      <c r="O2411" t="b">
        <v>0</v>
      </c>
      <c r="P2411" t="s">
        <v>8284</v>
      </c>
      <c r="Q2411">
        <f>ROUND(E2411/D2411*100,2)</f>
        <v>1.84</v>
      </c>
      <c r="R2411" s="12">
        <f>IFERROR(ROUND(IFERROR(E2411/N2411,""),2),"No pledges")</f>
        <v>76.67</v>
      </c>
      <c r="S2411" t="s">
        <v>8336</v>
      </c>
      <c r="T2411" t="s">
        <v>8337</v>
      </c>
    </row>
    <row r="2412" spans="1:20" ht="60" hidden="1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7">
        <f>(((K2412/60)/60)/24)+DATE(1970,1,1)</f>
        <v>42224.408275462964</v>
      </c>
      <c r="K2412">
        <v>1439027275</v>
      </c>
      <c r="L2412" s="7">
        <f>(((I2412/60)/60)/24)+DATE(1970,1,1)</f>
        <v>42254.408275462964</v>
      </c>
      <c r="M2412" t="b">
        <v>0</v>
      </c>
      <c r="N2412">
        <v>0</v>
      </c>
      <c r="O2412" t="b">
        <v>0</v>
      </c>
      <c r="P2412" t="s">
        <v>8284</v>
      </c>
      <c r="Q2412">
        <f>ROUND(E2412/D2412*100,2)</f>
        <v>0</v>
      </c>
      <c r="R2412" s="12" t="str">
        <f>IFERROR(ROUND(IFERROR(E2412/N2412,""),2),"No pledges")</f>
        <v>No pledges</v>
      </c>
      <c r="S2412" t="s">
        <v>8336</v>
      </c>
      <c r="T2412" t="s">
        <v>8337</v>
      </c>
    </row>
    <row r="2413" spans="1:20" ht="60" hidden="1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7">
        <f>(((K2413/60)/60)/24)+DATE(1970,1,1)</f>
        <v>42211.732430555552</v>
      </c>
      <c r="K2413">
        <v>1437932082</v>
      </c>
      <c r="L2413" s="7">
        <f>(((I2413/60)/60)/24)+DATE(1970,1,1)</f>
        <v>42241.732430555552</v>
      </c>
      <c r="M2413" t="b">
        <v>0</v>
      </c>
      <c r="N2413">
        <v>3</v>
      </c>
      <c r="O2413" t="b">
        <v>0</v>
      </c>
      <c r="P2413" t="s">
        <v>8284</v>
      </c>
      <c r="Q2413">
        <f>ROUND(E2413/D2413*100,2)</f>
        <v>0.6</v>
      </c>
      <c r="R2413" s="12">
        <f>IFERROR(ROUND(IFERROR(E2413/N2413,""),2),"No pledges")</f>
        <v>50.33</v>
      </c>
      <c r="S2413" t="s">
        <v>8336</v>
      </c>
      <c r="T2413" t="s">
        <v>8337</v>
      </c>
    </row>
    <row r="2414" spans="1:20" ht="60" hidden="1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7">
        <f>(((K2414/60)/60)/24)+DATE(1970,1,1)</f>
        <v>42655.736956018518</v>
      </c>
      <c r="K2414">
        <v>1476294073</v>
      </c>
      <c r="L2414" s="7">
        <f>(((I2414/60)/60)/24)+DATE(1970,1,1)</f>
        <v>42700.778622685189</v>
      </c>
      <c r="M2414" t="b">
        <v>0</v>
      </c>
      <c r="N2414">
        <v>0</v>
      </c>
      <c r="O2414" t="b">
        <v>0</v>
      </c>
      <c r="P2414" t="s">
        <v>8284</v>
      </c>
      <c r="Q2414">
        <f>ROUND(E2414/D2414*100,2)</f>
        <v>0</v>
      </c>
      <c r="R2414" s="12" t="str">
        <f>IFERROR(ROUND(IFERROR(E2414/N2414,""),2),"No pledges")</f>
        <v>No pledges</v>
      </c>
      <c r="S2414" t="s">
        <v>8336</v>
      </c>
      <c r="T2414" t="s">
        <v>8337</v>
      </c>
    </row>
    <row r="2415" spans="1:20" ht="15" customHeight="1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7">
        <f>(((I2415/60)/60)/24)+DATE(1970,1,1)</f>
        <v>41790.979166666664</v>
      </c>
      <c r="K2415">
        <v>1398911882</v>
      </c>
      <c r="L2415" s="7">
        <f>(((K2415/60)/60)/24)+DATE(1970,1,1)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>ROUND(E2415/D2415*100,2)</f>
        <v>0.83</v>
      </c>
      <c r="R2415" s="12">
        <f>IFERROR(ROUND(IFERROR(E2415/N2415,""),2),"No pledges")</f>
        <v>8.33</v>
      </c>
      <c r="S2415" t="s">
        <v>8336</v>
      </c>
      <c r="T2415" t="s">
        <v>8337</v>
      </c>
    </row>
    <row r="2416" spans="1:20" ht="60" hidden="1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7">
        <f>(((K2416/60)/60)/24)+DATE(1970,1,1)</f>
        <v>42198.695138888885</v>
      </c>
      <c r="K2416">
        <v>1436805660</v>
      </c>
      <c r="L2416" s="7">
        <f>(((I2416/60)/60)/24)+DATE(1970,1,1)</f>
        <v>42238.165972222225</v>
      </c>
      <c r="M2416" t="b">
        <v>0</v>
      </c>
      <c r="N2416">
        <v>13</v>
      </c>
      <c r="O2416" t="b">
        <v>0</v>
      </c>
      <c r="P2416" t="s">
        <v>8284</v>
      </c>
      <c r="Q2416">
        <f>ROUND(E2416/D2416*100,2)</f>
        <v>3.07</v>
      </c>
      <c r="R2416" s="12">
        <f>IFERROR(ROUND(IFERROR(E2416/N2416,""),2),"No pledges")</f>
        <v>35.380000000000003</v>
      </c>
      <c r="S2416" t="s">
        <v>8336</v>
      </c>
      <c r="T2416" t="s">
        <v>8337</v>
      </c>
    </row>
    <row r="2417" spans="1:20" ht="45" hidden="1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7">
        <f>(((K2417/60)/60)/24)+DATE(1970,1,1)</f>
        <v>42536.862800925926</v>
      </c>
      <c r="K2417">
        <v>1466023346</v>
      </c>
      <c r="L2417" s="7">
        <f>(((I2417/60)/60)/24)+DATE(1970,1,1)</f>
        <v>42566.862800925926</v>
      </c>
      <c r="M2417" t="b">
        <v>0</v>
      </c>
      <c r="N2417">
        <v>6</v>
      </c>
      <c r="O2417" t="b">
        <v>0</v>
      </c>
      <c r="P2417" t="s">
        <v>8284</v>
      </c>
      <c r="Q2417">
        <f>ROUND(E2417/D2417*100,2)</f>
        <v>0.56000000000000005</v>
      </c>
      <c r="R2417" s="12">
        <f>IFERROR(ROUND(IFERROR(E2417/N2417,""),2),"No pledges")</f>
        <v>55.83</v>
      </c>
      <c r="S2417" t="s">
        <v>8336</v>
      </c>
      <c r="T2417" t="s">
        <v>8337</v>
      </c>
    </row>
    <row r="2418" spans="1:20" ht="60" hidden="1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7">
        <f>(((K2418/60)/60)/24)+DATE(1970,1,1)</f>
        <v>42019.737766203703</v>
      </c>
      <c r="K2418">
        <v>1421343743</v>
      </c>
      <c r="L2418" s="7">
        <f>(((I2418/60)/60)/24)+DATE(1970,1,1)</f>
        <v>42077.625</v>
      </c>
      <c r="M2418" t="b">
        <v>0</v>
      </c>
      <c r="N2418">
        <v>1</v>
      </c>
      <c r="O2418" t="b">
        <v>0</v>
      </c>
      <c r="P2418" t="s">
        <v>8284</v>
      </c>
      <c r="Q2418">
        <f>ROUND(E2418/D2418*100,2)</f>
        <v>0.03</v>
      </c>
      <c r="R2418" s="12">
        <f>IFERROR(ROUND(IFERROR(E2418/N2418,""),2),"No pledges")</f>
        <v>5</v>
      </c>
      <c r="S2418" t="s">
        <v>8336</v>
      </c>
      <c r="T2418" t="s">
        <v>8337</v>
      </c>
    </row>
    <row r="2419" spans="1:20" ht="15" customHeight="1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7">
        <f>(((I2419/60)/60)/24)+DATE(1970,1,1)</f>
        <v>41861.884108796294</v>
      </c>
      <c r="K2419">
        <v>1405113187</v>
      </c>
      <c r="L2419" s="7">
        <f>(((K2419/60)/60)/24)+DATE(1970,1,1)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>ROUND(E2419/D2419*100,2)</f>
        <v>0</v>
      </c>
      <c r="R2419" s="12" t="str">
        <f>IFERROR(ROUND(IFERROR(E2419/N2419,""),2),"No pledges")</f>
        <v>No pledges</v>
      </c>
      <c r="S2419" t="s">
        <v>8336</v>
      </c>
      <c r="T2419" t="s">
        <v>8337</v>
      </c>
    </row>
    <row r="2420" spans="1:20" hidden="1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7">
        <f>(((K2420/60)/60)/24)+DATE(1970,1,1)</f>
        <v>42027.856990740736</v>
      </c>
      <c r="K2420">
        <v>1422045244</v>
      </c>
      <c r="L2420" s="7">
        <f>(((I2420/60)/60)/24)+DATE(1970,1,1)</f>
        <v>42087.815324074079</v>
      </c>
      <c r="M2420" t="b">
        <v>0</v>
      </c>
      <c r="N2420">
        <v>5</v>
      </c>
      <c r="O2420" t="b">
        <v>0</v>
      </c>
      <c r="P2420" t="s">
        <v>8284</v>
      </c>
      <c r="Q2420">
        <f>ROUND(E2420/D2420*100,2)</f>
        <v>0.02</v>
      </c>
      <c r="R2420" s="12">
        <f>IFERROR(ROUND(IFERROR(E2420/N2420,""),2),"No pledges")</f>
        <v>1</v>
      </c>
      <c r="S2420" t="s">
        <v>8336</v>
      </c>
      <c r="T2420" t="s">
        <v>8337</v>
      </c>
    </row>
    <row r="2421" spans="1:20" ht="15" customHeight="1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7">
        <f>(((I2421/60)/60)/24)+DATE(1970,1,1)</f>
        <v>42053.738298611104</v>
      </c>
      <c r="K2421">
        <v>1419097389</v>
      </c>
      <c r="L2421" s="7">
        <f>(((K2421/60)/60)/24)+DATE(1970,1,1)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>ROUND(E2421/D2421*100,2)</f>
        <v>0</v>
      </c>
      <c r="R2421" s="12" t="str">
        <f>IFERROR(ROUND(IFERROR(E2421/N2421,""),2),"No pledges")</f>
        <v>No pledges</v>
      </c>
      <c r="S2421" t="s">
        <v>8336</v>
      </c>
      <c r="T2421" t="s">
        <v>8337</v>
      </c>
    </row>
    <row r="2422" spans="1:20" ht="45" hidden="1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7">
        <f>(((K2422/60)/60)/24)+DATE(1970,1,1)</f>
        <v>41893.028877314813</v>
      </c>
      <c r="K2422">
        <v>1410396095</v>
      </c>
      <c r="L2422" s="7">
        <f>(((I2422/60)/60)/24)+DATE(1970,1,1)</f>
        <v>41953.070543981477</v>
      </c>
      <c r="M2422" t="b">
        <v>0</v>
      </c>
      <c r="N2422">
        <v>36</v>
      </c>
      <c r="O2422" t="b">
        <v>0</v>
      </c>
      <c r="P2422" t="s">
        <v>8284</v>
      </c>
      <c r="Q2422">
        <f>ROUND(E2422/D2422*100,2)</f>
        <v>14.83</v>
      </c>
      <c r="R2422" s="12">
        <f>IFERROR(ROUND(IFERROR(E2422/N2422,""),2),"No pledges")</f>
        <v>69.47</v>
      </c>
      <c r="S2422" t="s">
        <v>8336</v>
      </c>
      <c r="T2422" t="s">
        <v>8337</v>
      </c>
    </row>
    <row r="2423" spans="1:20" ht="30" hidden="1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7">
        <f>(((K2423/60)/60)/24)+DATE(1970,1,1)</f>
        <v>42026.687453703707</v>
      </c>
      <c r="K2423">
        <v>1421944196</v>
      </c>
      <c r="L2423" s="7">
        <f>(((I2423/60)/60)/24)+DATE(1970,1,1)</f>
        <v>42056.687453703707</v>
      </c>
      <c r="M2423" t="b">
        <v>0</v>
      </c>
      <c r="N2423">
        <v>1</v>
      </c>
      <c r="O2423" t="b">
        <v>0</v>
      </c>
      <c r="P2423" t="s">
        <v>8284</v>
      </c>
      <c r="Q2423">
        <f>ROUND(E2423/D2423*100,2)</f>
        <v>0.02</v>
      </c>
      <c r="R2423" s="12">
        <f>IFERROR(ROUND(IFERROR(E2423/N2423,""),2),"No pledges")</f>
        <v>1</v>
      </c>
      <c r="S2423" t="s">
        <v>8336</v>
      </c>
      <c r="T2423" t="s">
        <v>8337</v>
      </c>
    </row>
    <row r="2424" spans="1:20" ht="30" hidden="1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7">
        <f>(((K2424/60)/60)/24)+DATE(1970,1,1)</f>
        <v>42044.724953703699</v>
      </c>
      <c r="K2424">
        <v>1423502636</v>
      </c>
      <c r="L2424" s="7">
        <f>(((I2424/60)/60)/24)+DATE(1970,1,1)</f>
        <v>42074.683287037042</v>
      </c>
      <c r="M2424" t="b">
        <v>0</v>
      </c>
      <c r="N2424">
        <v>1</v>
      </c>
      <c r="O2424" t="b">
        <v>0</v>
      </c>
      <c r="P2424" t="s">
        <v>8284</v>
      </c>
      <c r="Q2424">
        <f>ROUND(E2424/D2424*100,2)</f>
        <v>0.2</v>
      </c>
      <c r="R2424" s="12">
        <f>IFERROR(ROUND(IFERROR(E2424/N2424,""),2),"No pledges")</f>
        <v>1</v>
      </c>
      <c r="S2424" t="s">
        <v>8336</v>
      </c>
      <c r="T2424" t="s">
        <v>8337</v>
      </c>
    </row>
    <row r="2425" spans="1:20" ht="45" hidden="1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7">
        <f>(((K2425/60)/60)/24)+DATE(1970,1,1)</f>
        <v>41974.704745370371</v>
      </c>
      <c r="K2425">
        <v>1417452890</v>
      </c>
      <c r="L2425" s="7">
        <f>(((I2425/60)/60)/24)+DATE(1970,1,1)</f>
        <v>42004.704745370371</v>
      </c>
      <c r="M2425" t="b">
        <v>0</v>
      </c>
      <c r="N2425">
        <v>1</v>
      </c>
      <c r="O2425" t="b">
        <v>0</v>
      </c>
      <c r="P2425" t="s">
        <v>8284</v>
      </c>
      <c r="Q2425">
        <f>ROUND(E2425/D2425*100,2)</f>
        <v>0.01</v>
      </c>
      <c r="R2425" s="12">
        <f>IFERROR(ROUND(IFERROR(E2425/N2425,""),2),"No pledges")</f>
        <v>8</v>
      </c>
      <c r="S2425" t="s">
        <v>8336</v>
      </c>
      <c r="T2425" t="s">
        <v>8337</v>
      </c>
    </row>
    <row r="2426" spans="1:20" ht="30" hidden="1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7">
        <f>(((K2426/60)/60)/24)+DATE(1970,1,1)</f>
        <v>41909.892453703702</v>
      </c>
      <c r="K2426">
        <v>1411853108</v>
      </c>
      <c r="L2426" s="7">
        <f>(((I2426/60)/60)/24)+DATE(1970,1,1)</f>
        <v>41939.892453703702</v>
      </c>
      <c r="M2426" t="b">
        <v>0</v>
      </c>
      <c r="N2426">
        <v>9</v>
      </c>
      <c r="O2426" t="b">
        <v>0</v>
      </c>
      <c r="P2426" t="s">
        <v>8284</v>
      </c>
      <c r="Q2426">
        <f>ROUND(E2426/D2426*100,2)</f>
        <v>1.24</v>
      </c>
      <c r="R2426" s="12">
        <f>IFERROR(ROUND(IFERROR(E2426/N2426,""),2),"No pledges")</f>
        <v>34.44</v>
      </c>
      <c r="S2426" t="s">
        <v>8336</v>
      </c>
      <c r="T2426" t="s">
        <v>8337</v>
      </c>
    </row>
    <row r="2427" spans="1:20" ht="15" customHeight="1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7">
        <f>(((I2427/60)/60)/24)+DATE(1970,1,1)</f>
        <v>42517.919444444444</v>
      </c>
      <c r="K2427">
        <v>1463090149</v>
      </c>
      <c r="L2427" s="7">
        <f>(((K2427/60)/60)/24)+DATE(1970,1,1)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>ROUND(E2427/D2427*100,2)</f>
        <v>0.03</v>
      </c>
      <c r="R2427" s="12">
        <f>IFERROR(ROUND(IFERROR(E2427/N2427,""),2),"No pledges")</f>
        <v>1</v>
      </c>
      <c r="S2427" t="s">
        <v>8336</v>
      </c>
      <c r="T2427" t="s">
        <v>8337</v>
      </c>
    </row>
    <row r="2428" spans="1:20" ht="45" hidden="1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7">
        <f>(((K2428/60)/60)/24)+DATE(1970,1,1)</f>
        <v>42164.170046296291</v>
      </c>
      <c r="K2428">
        <v>1433822692</v>
      </c>
      <c r="L2428" s="7">
        <f>(((I2428/60)/60)/24)+DATE(1970,1,1)</f>
        <v>42224.170046296291</v>
      </c>
      <c r="M2428" t="b">
        <v>0</v>
      </c>
      <c r="N2428">
        <v>0</v>
      </c>
      <c r="O2428" t="b">
        <v>0</v>
      </c>
      <c r="P2428" t="s">
        <v>8284</v>
      </c>
      <c r="Q2428">
        <f>ROUND(E2428/D2428*100,2)</f>
        <v>0</v>
      </c>
      <c r="R2428" s="12" t="str">
        <f>IFERROR(ROUND(IFERROR(E2428/N2428,""),2),"No pledges")</f>
        <v>No pledges</v>
      </c>
      <c r="S2428" t="s">
        <v>8336</v>
      </c>
      <c r="T2428" t="s">
        <v>8337</v>
      </c>
    </row>
    <row r="2429" spans="1:20" ht="30" hidden="1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7">
        <f>(((K2429/60)/60)/24)+DATE(1970,1,1)</f>
        <v>42412.318668981476</v>
      </c>
      <c r="K2429">
        <v>1455262733</v>
      </c>
      <c r="L2429" s="7">
        <f>(((I2429/60)/60)/24)+DATE(1970,1,1)</f>
        <v>42452.277002314819</v>
      </c>
      <c r="M2429" t="b">
        <v>0</v>
      </c>
      <c r="N2429">
        <v>1</v>
      </c>
      <c r="O2429" t="b">
        <v>0</v>
      </c>
      <c r="P2429" t="s">
        <v>8284</v>
      </c>
      <c r="Q2429">
        <f>ROUND(E2429/D2429*100,2)</f>
        <v>0</v>
      </c>
      <c r="R2429" s="12">
        <f>IFERROR(ROUND(IFERROR(E2429/N2429,""),2),"No pledges")</f>
        <v>1</v>
      </c>
      <c r="S2429" t="s">
        <v>8336</v>
      </c>
      <c r="T2429" t="s">
        <v>8337</v>
      </c>
    </row>
    <row r="2430" spans="1:20" ht="45" hidden="1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7">
        <f>(((K2430/60)/60)/24)+DATE(1970,1,1)</f>
        <v>42045.784155092595</v>
      </c>
      <c r="K2430">
        <v>1423594151</v>
      </c>
      <c r="L2430" s="7">
        <f>(((I2430/60)/60)/24)+DATE(1970,1,1)</f>
        <v>42075.742488425924</v>
      </c>
      <c r="M2430" t="b">
        <v>0</v>
      </c>
      <c r="N2430">
        <v>1</v>
      </c>
      <c r="O2430" t="b">
        <v>0</v>
      </c>
      <c r="P2430" t="s">
        <v>8284</v>
      </c>
      <c r="Q2430">
        <f>ROUND(E2430/D2430*100,2)</f>
        <v>0</v>
      </c>
      <c r="R2430" s="12">
        <f>IFERROR(ROUND(IFERROR(E2430/N2430,""),2),"No pledges")</f>
        <v>1</v>
      </c>
      <c r="S2430" t="s">
        <v>8336</v>
      </c>
      <c r="T2430" t="s">
        <v>8337</v>
      </c>
    </row>
    <row r="2431" spans="1:20" ht="45" hidden="1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7">
        <f>(((K2431/60)/60)/24)+DATE(1970,1,1)</f>
        <v>42734.879236111112</v>
      </c>
      <c r="K2431">
        <v>1483131966</v>
      </c>
      <c r="L2431" s="7">
        <f>(((I2431/60)/60)/24)+DATE(1970,1,1)</f>
        <v>42771.697222222225</v>
      </c>
      <c r="M2431" t="b">
        <v>0</v>
      </c>
      <c r="N2431">
        <v>4</v>
      </c>
      <c r="O2431" t="b">
        <v>0</v>
      </c>
      <c r="P2431" t="s">
        <v>8284</v>
      </c>
      <c r="Q2431">
        <f>ROUND(E2431/D2431*100,2)</f>
        <v>1.43</v>
      </c>
      <c r="R2431" s="12">
        <f>IFERROR(ROUND(IFERROR(E2431/N2431,""),2),"No pledges")</f>
        <v>501.25</v>
      </c>
      <c r="S2431" t="s">
        <v>8336</v>
      </c>
      <c r="T2431" t="s">
        <v>8337</v>
      </c>
    </row>
    <row r="2432" spans="1:20" ht="15" customHeight="1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7">
        <f>(((I2432/60)/60)/24)+DATE(1970,1,1)</f>
        <v>42412.130833333329</v>
      </c>
      <c r="K2432">
        <v>1452654504</v>
      </c>
      <c r="L2432" s="7">
        <f>(((K2432/60)/60)/24)+DATE(1970,1,1)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>ROUND(E2432/D2432*100,2)</f>
        <v>0.7</v>
      </c>
      <c r="R2432" s="12">
        <f>IFERROR(ROUND(IFERROR(E2432/N2432,""),2),"No pledges")</f>
        <v>10.5</v>
      </c>
      <c r="S2432" t="s">
        <v>8336</v>
      </c>
      <c r="T2432" t="s">
        <v>8337</v>
      </c>
    </row>
    <row r="2433" spans="1:20" ht="30" hidden="1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7">
        <f>(((K2433/60)/60)/24)+DATE(1970,1,1)</f>
        <v>42489.099687499998</v>
      </c>
      <c r="K2433">
        <v>1461896613</v>
      </c>
      <c r="L2433" s="7">
        <f>(((I2433/60)/60)/24)+DATE(1970,1,1)</f>
        <v>42549.099687499998</v>
      </c>
      <c r="M2433" t="b">
        <v>0</v>
      </c>
      <c r="N2433">
        <v>2</v>
      </c>
      <c r="O2433" t="b">
        <v>0</v>
      </c>
      <c r="P2433" t="s">
        <v>8284</v>
      </c>
      <c r="Q2433">
        <f>ROUND(E2433/D2433*100,2)</f>
        <v>0</v>
      </c>
      <c r="R2433" s="12">
        <f>IFERROR(ROUND(IFERROR(E2433/N2433,""),2),"No pledges")</f>
        <v>1</v>
      </c>
      <c r="S2433" t="s">
        <v>8336</v>
      </c>
      <c r="T2433" t="s">
        <v>8337</v>
      </c>
    </row>
    <row r="2434" spans="1:20" ht="45" hidden="1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7">
        <f>(((K2434/60)/60)/24)+DATE(1970,1,1)</f>
        <v>42041.218715277777</v>
      </c>
      <c r="K2434">
        <v>1423199697</v>
      </c>
      <c r="L2434" s="7">
        <f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>
        <f>ROUND(E2434/D2434*100,2)</f>
        <v>0.01</v>
      </c>
      <c r="R2434" s="12">
        <f>IFERROR(ROUND(IFERROR(E2434/N2434,""),2),"No pledges")</f>
        <v>1</v>
      </c>
      <c r="S2434" t="s">
        <v>8336</v>
      </c>
      <c r="T2434" t="s">
        <v>8337</v>
      </c>
    </row>
    <row r="2435" spans="1:20" ht="60" hidden="1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7">
        <f>(((K2435/60)/60)/24)+DATE(1970,1,1)</f>
        <v>42397.89980324074</v>
      </c>
      <c r="K2435">
        <v>1454016943</v>
      </c>
      <c r="L2435" s="7">
        <f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>
        <f>ROUND(E2435/D2435*100,2)</f>
        <v>0</v>
      </c>
      <c r="R2435" s="12" t="str">
        <f>IFERROR(ROUND(IFERROR(E2435/N2435,""),2),"No pledges")</f>
        <v>No pledges</v>
      </c>
      <c r="S2435" t="s">
        <v>8336</v>
      </c>
      <c r="T2435" t="s">
        <v>8337</v>
      </c>
    </row>
    <row r="2436" spans="1:20" ht="60" hidden="1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7">
        <f>(((K2436/60)/60)/24)+DATE(1970,1,1)</f>
        <v>42180.18604166666</v>
      </c>
      <c r="K2436">
        <v>1435206474</v>
      </c>
      <c r="L2436" s="7">
        <f>(((I2436/60)/60)/24)+DATE(1970,1,1)</f>
        <v>42220.18604166666</v>
      </c>
      <c r="M2436" t="b">
        <v>0</v>
      </c>
      <c r="N2436">
        <v>2</v>
      </c>
      <c r="O2436" t="b">
        <v>0</v>
      </c>
      <c r="P2436" t="s">
        <v>8284</v>
      </c>
      <c r="Q2436">
        <f>ROUND(E2436/D2436*100,2)</f>
        <v>0.13</v>
      </c>
      <c r="R2436" s="12">
        <f>IFERROR(ROUND(IFERROR(E2436/N2436,""),2),"No pledges")</f>
        <v>13</v>
      </c>
      <c r="S2436" t="s">
        <v>8336</v>
      </c>
      <c r="T2436" t="s">
        <v>8337</v>
      </c>
    </row>
    <row r="2437" spans="1:20" ht="45" hidden="1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7">
        <f>(((K2437/60)/60)/24)+DATE(1970,1,1)</f>
        <v>42252.277615740735</v>
      </c>
      <c r="K2437">
        <v>1441435186</v>
      </c>
      <c r="L2437" s="7">
        <f>(((I2437/60)/60)/24)+DATE(1970,1,1)</f>
        <v>42282.277615740735</v>
      </c>
      <c r="M2437" t="b">
        <v>0</v>
      </c>
      <c r="N2437">
        <v>4</v>
      </c>
      <c r="O2437" t="b">
        <v>0</v>
      </c>
      <c r="P2437" t="s">
        <v>8284</v>
      </c>
      <c r="Q2437">
        <f>ROUND(E2437/D2437*100,2)</f>
        <v>0.49</v>
      </c>
      <c r="R2437" s="12">
        <f>IFERROR(ROUND(IFERROR(E2437/N2437,""),2),"No pledges")</f>
        <v>306</v>
      </c>
      <c r="S2437" t="s">
        <v>8336</v>
      </c>
      <c r="T2437" t="s">
        <v>8337</v>
      </c>
    </row>
    <row r="2438" spans="1:20" ht="60" hidden="1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7">
        <f>(((K2438/60)/60)/24)+DATE(1970,1,1)</f>
        <v>42338.615393518514</v>
      </c>
      <c r="K2438">
        <v>1448894770</v>
      </c>
      <c r="L2438" s="7">
        <f>(((I2438/60)/60)/24)+DATE(1970,1,1)</f>
        <v>42398.615393518514</v>
      </c>
      <c r="M2438" t="b">
        <v>0</v>
      </c>
      <c r="N2438">
        <v>2</v>
      </c>
      <c r="O2438" t="b">
        <v>0</v>
      </c>
      <c r="P2438" t="s">
        <v>8284</v>
      </c>
      <c r="Q2438">
        <f>ROUND(E2438/D2438*100,2)</f>
        <v>0.04</v>
      </c>
      <c r="R2438" s="12">
        <f>IFERROR(ROUND(IFERROR(E2438/N2438,""),2),"No pledges")</f>
        <v>22.5</v>
      </c>
      <c r="S2438" t="s">
        <v>8336</v>
      </c>
      <c r="T2438" t="s">
        <v>8337</v>
      </c>
    </row>
    <row r="2439" spans="1:20" ht="45" hidden="1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7">
        <f>(((K2439/60)/60)/24)+DATE(1970,1,1)</f>
        <v>42031.965138888889</v>
      </c>
      <c r="K2439">
        <v>1422400188</v>
      </c>
      <c r="L2439" s="7">
        <f>(((I2439/60)/60)/24)+DATE(1970,1,1)</f>
        <v>42080.75</v>
      </c>
      <c r="M2439" t="b">
        <v>0</v>
      </c>
      <c r="N2439">
        <v>0</v>
      </c>
      <c r="O2439" t="b">
        <v>0</v>
      </c>
      <c r="P2439" t="s">
        <v>8284</v>
      </c>
      <c r="Q2439">
        <f>ROUND(E2439/D2439*100,2)</f>
        <v>0</v>
      </c>
      <c r="R2439" s="12" t="str">
        <f>IFERROR(ROUND(IFERROR(E2439/N2439,""),2),"No pledges")</f>
        <v>No pledges</v>
      </c>
      <c r="S2439" t="s">
        <v>8336</v>
      </c>
      <c r="T2439" t="s">
        <v>8337</v>
      </c>
    </row>
    <row r="2440" spans="1:20" ht="60" hidden="1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7">
        <f>(((K2440/60)/60)/24)+DATE(1970,1,1)</f>
        <v>42285.91506944444</v>
      </c>
      <c r="K2440">
        <v>1444341462</v>
      </c>
      <c r="L2440" s="7">
        <f>(((I2440/60)/60)/24)+DATE(1970,1,1)</f>
        <v>42345.956736111111</v>
      </c>
      <c r="M2440" t="b">
        <v>0</v>
      </c>
      <c r="N2440">
        <v>1</v>
      </c>
      <c r="O2440" t="b">
        <v>0</v>
      </c>
      <c r="P2440" t="s">
        <v>8284</v>
      </c>
      <c r="Q2440">
        <f>ROUND(E2440/D2440*100,2)</f>
        <v>0.33</v>
      </c>
      <c r="R2440" s="12">
        <f>IFERROR(ROUND(IFERROR(E2440/N2440,""),2),"No pledges")</f>
        <v>50</v>
      </c>
      <c r="S2440" t="s">
        <v>8336</v>
      </c>
      <c r="T2440" t="s">
        <v>8337</v>
      </c>
    </row>
    <row r="2441" spans="1:20" ht="60" hidden="1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7">
        <f>(((K2441/60)/60)/24)+DATE(1970,1,1)</f>
        <v>42265.818622685183</v>
      </c>
      <c r="K2441">
        <v>1442605129</v>
      </c>
      <c r="L2441" s="7">
        <f>(((I2441/60)/60)/24)+DATE(1970,1,1)</f>
        <v>42295.818622685183</v>
      </c>
      <c r="M2441" t="b">
        <v>0</v>
      </c>
      <c r="N2441">
        <v>0</v>
      </c>
      <c r="O2441" t="b">
        <v>0</v>
      </c>
      <c r="P2441" t="s">
        <v>8284</v>
      </c>
      <c r="Q2441">
        <f>ROUND(E2441/D2441*100,2)</f>
        <v>0</v>
      </c>
      <c r="R2441" s="12" t="str">
        <f>IFERROR(ROUND(IFERROR(E2441/N2441,""),2),"No pledges")</f>
        <v>No pledges</v>
      </c>
      <c r="S2441" t="s">
        <v>8336</v>
      </c>
      <c r="T2441" t="s">
        <v>8337</v>
      </c>
    </row>
    <row r="2442" spans="1:20" ht="30" hidden="1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7">
        <f>(((K2442/60)/60)/24)+DATE(1970,1,1)</f>
        <v>42383.899456018517</v>
      </c>
      <c r="K2442">
        <v>1452807313</v>
      </c>
      <c r="L2442" s="7">
        <f>(((I2442/60)/60)/24)+DATE(1970,1,1)</f>
        <v>42413.899456018517</v>
      </c>
      <c r="M2442" t="b">
        <v>0</v>
      </c>
      <c r="N2442">
        <v>2</v>
      </c>
      <c r="O2442" t="b">
        <v>0</v>
      </c>
      <c r="P2442" t="s">
        <v>8284</v>
      </c>
      <c r="Q2442">
        <f>ROUND(E2442/D2442*100,2)</f>
        <v>0.2</v>
      </c>
      <c r="R2442" s="12">
        <f>IFERROR(ROUND(IFERROR(E2442/N2442,""),2),"No pledges")</f>
        <v>5</v>
      </c>
      <c r="S2442" t="s">
        <v>8336</v>
      </c>
      <c r="T2442" t="s">
        <v>8337</v>
      </c>
    </row>
    <row r="2443" spans="1:20" ht="15" customHeight="1">
      <c r="A2443">
        <v>2441</v>
      </c>
      <c r="B2443" s="2" t="s">
        <v>2442</v>
      </c>
      <c r="C2443" s="2" t="s">
        <v>6551</v>
      </c>
      <c r="D2443">
        <v>1700</v>
      </c>
      <c r="E2443">
        <v>1860</v>
      </c>
      <c r="F2443" t="s">
        <v>8219</v>
      </c>
      <c r="G2443" t="s">
        <v>8224</v>
      </c>
      <c r="H2443" t="s">
        <v>8246</v>
      </c>
      <c r="I2443">
        <v>1358755140</v>
      </c>
      <c r="J2443" s="7">
        <f t="shared" ref="J2443:J2444" si="174">(((I2443/60)/60)/24)+DATE(1970,1,1)</f>
        <v>41295.332638888889</v>
      </c>
      <c r="K2443">
        <v>1357187280</v>
      </c>
      <c r="L2443" s="7">
        <f t="shared" ref="L2443:L2444" si="175">(((K2443/60)/60)/24)+DATE(1970,1,1)</f>
        <v>41277.186111111114</v>
      </c>
      <c r="M2443" t="b">
        <v>0</v>
      </c>
      <c r="N2443">
        <v>14</v>
      </c>
      <c r="O2443" t="b">
        <v>1</v>
      </c>
      <c r="P2443" t="s">
        <v>8276</v>
      </c>
      <c r="Q2443">
        <f>ROUND(E2443/D2443*100,2)</f>
        <v>109.41</v>
      </c>
      <c r="R2443" s="12">
        <f>IFERROR(ROUND(IFERROR(E2443/N2443,""),2),"No pledges")</f>
        <v>132.86000000000001</v>
      </c>
      <c r="S2443" t="s">
        <v>8325</v>
      </c>
      <c r="T2443" t="s">
        <v>8326</v>
      </c>
    </row>
    <row r="2444" spans="1:20" ht="15" customHeight="1">
      <c r="A2444">
        <v>2442</v>
      </c>
      <c r="B2444" s="2" t="s">
        <v>2443</v>
      </c>
      <c r="C2444" s="2" t="s">
        <v>6552</v>
      </c>
      <c r="D2444">
        <v>2000</v>
      </c>
      <c r="E2444">
        <v>2100</v>
      </c>
      <c r="F2444" t="s">
        <v>8219</v>
      </c>
      <c r="G2444" t="s">
        <v>8224</v>
      </c>
      <c r="H2444" t="s">
        <v>8246</v>
      </c>
      <c r="I2444">
        <v>1262325600</v>
      </c>
      <c r="J2444" s="7">
        <f t="shared" si="174"/>
        <v>40179.25</v>
      </c>
      <c r="K2444">
        <v>1257871712</v>
      </c>
      <c r="L2444" s="7">
        <f t="shared" si="175"/>
        <v>40127.700370370374</v>
      </c>
      <c r="M2444" t="b">
        <v>0</v>
      </c>
      <c r="N2444">
        <v>14</v>
      </c>
      <c r="O2444" t="b">
        <v>1</v>
      </c>
      <c r="P2444" t="s">
        <v>8300</v>
      </c>
      <c r="Q2444">
        <f>ROUND(E2444/D2444*100,2)</f>
        <v>105</v>
      </c>
      <c r="R2444" s="12">
        <f>IFERROR(ROUND(IFERROR(E2444/N2444,""),2),"No pledges")</f>
        <v>150</v>
      </c>
      <c r="S2444" t="s">
        <v>8325</v>
      </c>
      <c r="T2444" t="s">
        <v>8354</v>
      </c>
    </row>
    <row r="2445" spans="1:20" ht="60" hidden="1">
      <c r="A2445">
        <v>2443</v>
      </c>
      <c r="B2445" s="2" t="s">
        <v>2444</v>
      </c>
      <c r="C2445" s="2" t="s">
        <v>6553</v>
      </c>
      <c r="D2445">
        <v>4300</v>
      </c>
      <c r="E2445">
        <v>4610</v>
      </c>
      <c r="F2445" t="s">
        <v>8219</v>
      </c>
      <c r="G2445" t="s">
        <v>8224</v>
      </c>
      <c r="H2445" t="s">
        <v>8246</v>
      </c>
      <c r="I2445">
        <v>1404258631</v>
      </c>
      <c r="J2445" s="7">
        <f>(((K2445/60)/60)/24)+DATE(1970,1,1)</f>
        <v>41791.993414351848</v>
      </c>
      <c r="K2445">
        <v>1401666631</v>
      </c>
      <c r="L2445" s="7">
        <f>(((I2445/60)/60)/24)+DATE(1970,1,1)</f>
        <v>41821.993414351848</v>
      </c>
      <c r="M2445" t="b">
        <v>1</v>
      </c>
      <c r="N2445">
        <v>46</v>
      </c>
      <c r="O2445" t="b">
        <v>1</v>
      </c>
      <c r="P2445" t="s">
        <v>8271</v>
      </c>
      <c r="Q2445">
        <f>ROUND(E2445/D2445*100,2)</f>
        <v>107.21</v>
      </c>
      <c r="R2445" s="12">
        <f>IFERROR(ROUND(IFERROR(E2445/N2445,""),2),"No pledges")</f>
        <v>100.22</v>
      </c>
      <c r="S2445" t="s">
        <v>8317</v>
      </c>
      <c r="T2445" t="s">
        <v>8318</v>
      </c>
    </row>
    <row r="2446" spans="1:20" ht="60" hidden="1">
      <c r="A2446">
        <v>2444</v>
      </c>
      <c r="B2446" s="2" t="s">
        <v>2445</v>
      </c>
      <c r="C2446" s="2" t="s">
        <v>6554</v>
      </c>
      <c r="D2446">
        <v>4300</v>
      </c>
      <c r="E2446">
        <v>4409.55</v>
      </c>
      <c r="F2446" t="s">
        <v>8219</v>
      </c>
      <c r="G2446" t="s">
        <v>8225</v>
      </c>
      <c r="H2446" t="s">
        <v>8247</v>
      </c>
      <c r="I2446">
        <v>1462402800</v>
      </c>
      <c r="J2446" s="7">
        <f>(((K2446/60)/60)/24)+DATE(1970,1,1)</f>
        <v>42465.491435185191</v>
      </c>
      <c r="K2446">
        <v>1459856860</v>
      </c>
      <c r="L2446" s="7">
        <f>(((I2446/60)/60)/24)+DATE(1970,1,1)</f>
        <v>42494.958333333328</v>
      </c>
      <c r="M2446" t="b">
        <v>0</v>
      </c>
      <c r="N2446">
        <v>89</v>
      </c>
      <c r="O2446" t="b">
        <v>1</v>
      </c>
      <c r="P2446" t="s">
        <v>8271</v>
      </c>
      <c r="Q2446">
        <f>ROUND(E2446/D2446*100,2)</f>
        <v>102.55</v>
      </c>
      <c r="R2446" s="12">
        <f>IFERROR(ROUND(IFERROR(E2446/N2446,""),2),"No pledges")</f>
        <v>49.55</v>
      </c>
      <c r="S2446" t="s">
        <v>8317</v>
      </c>
      <c r="T2446" t="s">
        <v>8318</v>
      </c>
    </row>
    <row r="2447" spans="1:20" ht="15" customHeight="1">
      <c r="A2447">
        <v>2445</v>
      </c>
      <c r="B2447" s="2" t="s">
        <v>2446</v>
      </c>
      <c r="C2447" s="2" t="s">
        <v>6555</v>
      </c>
      <c r="D2447">
        <v>2000</v>
      </c>
      <c r="E2447">
        <v>2005</v>
      </c>
      <c r="F2447" t="s">
        <v>8219</v>
      </c>
      <c r="G2447" t="s">
        <v>8224</v>
      </c>
      <c r="H2447" t="s">
        <v>8246</v>
      </c>
      <c r="I2447">
        <v>1428552000</v>
      </c>
      <c r="J2447" s="7">
        <f t="shared" ref="J2447:J2479" si="176">(((I2447/60)/60)/24)+DATE(1970,1,1)</f>
        <v>42103.166666666672</v>
      </c>
      <c r="K2447">
        <v>1426199843</v>
      </c>
      <c r="L2447" s="7">
        <f t="shared" ref="L2447:L2479" si="177">(((K2447/60)/60)/24)+DATE(1970,1,1)</f>
        <v>42075.942627314813</v>
      </c>
      <c r="M2447" t="b">
        <v>0</v>
      </c>
      <c r="N2447">
        <v>14</v>
      </c>
      <c r="O2447" t="b">
        <v>1</v>
      </c>
      <c r="P2447" t="s">
        <v>8305</v>
      </c>
      <c r="Q2447">
        <f>ROUND(E2447/D2447*100,2)</f>
        <v>100.25</v>
      </c>
      <c r="R2447" s="12">
        <f>IFERROR(ROUND(IFERROR(E2447/N2447,""),2),"No pledges")</f>
        <v>143.21</v>
      </c>
      <c r="S2447" t="s">
        <v>8317</v>
      </c>
      <c r="T2447" t="s">
        <v>8359</v>
      </c>
    </row>
    <row r="2448" spans="1:20" ht="15" customHeight="1">
      <c r="A2448">
        <v>2446</v>
      </c>
      <c r="B2448" s="2" t="s">
        <v>2447</v>
      </c>
      <c r="C2448" s="2" t="s">
        <v>6556</v>
      </c>
      <c r="D2448">
        <v>2400</v>
      </c>
      <c r="E2448">
        <v>2400</v>
      </c>
      <c r="F2448" t="s">
        <v>8219</v>
      </c>
      <c r="G2448" t="s">
        <v>8237</v>
      </c>
      <c r="H2448" t="s">
        <v>8249</v>
      </c>
      <c r="I2448">
        <v>1479382594</v>
      </c>
      <c r="J2448" s="7">
        <f t="shared" si="176"/>
        <v>42691.483726851846</v>
      </c>
      <c r="K2448">
        <v>1476786994</v>
      </c>
      <c r="L2448" s="7">
        <f t="shared" si="177"/>
        <v>42661.442060185189</v>
      </c>
      <c r="M2448" t="b">
        <v>0</v>
      </c>
      <c r="N2448">
        <v>14</v>
      </c>
      <c r="O2448" t="b">
        <v>1</v>
      </c>
      <c r="P2448" t="s">
        <v>8271</v>
      </c>
      <c r="Q2448">
        <f>ROUND(E2448/D2448*100,2)</f>
        <v>100</v>
      </c>
      <c r="R2448" s="12">
        <f>IFERROR(ROUND(IFERROR(E2448/N2448,""),2),"No pledges")</f>
        <v>171.43</v>
      </c>
      <c r="S2448" t="s">
        <v>8317</v>
      </c>
      <c r="T2448" t="s">
        <v>8318</v>
      </c>
    </row>
    <row r="2449" spans="1:20" ht="15" customHeight="1">
      <c r="A2449">
        <v>2447</v>
      </c>
      <c r="B2449" s="2" t="s">
        <v>2448</v>
      </c>
      <c r="C2449" s="2" t="s">
        <v>6557</v>
      </c>
      <c r="D2449">
        <v>2500</v>
      </c>
      <c r="E2449">
        <v>2605</v>
      </c>
      <c r="F2449" t="s">
        <v>8219</v>
      </c>
      <c r="G2449" t="s">
        <v>8225</v>
      </c>
      <c r="H2449" t="s">
        <v>8247</v>
      </c>
      <c r="I2449">
        <v>1430600400</v>
      </c>
      <c r="J2449" s="7">
        <f t="shared" si="176"/>
        <v>42126.875</v>
      </c>
      <c r="K2449">
        <v>1428358567</v>
      </c>
      <c r="L2449" s="7">
        <f t="shared" si="177"/>
        <v>42100.927858796291</v>
      </c>
      <c r="M2449" t="b">
        <v>0</v>
      </c>
      <c r="N2449">
        <v>14</v>
      </c>
      <c r="O2449" t="b">
        <v>1</v>
      </c>
      <c r="P2449" t="s">
        <v>8271</v>
      </c>
      <c r="Q2449">
        <f>ROUND(E2449/D2449*100,2)</f>
        <v>104.2</v>
      </c>
      <c r="R2449" s="12">
        <f>IFERROR(ROUND(IFERROR(E2449/N2449,""),2),"No pledges")</f>
        <v>186.07</v>
      </c>
      <c r="S2449" t="s">
        <v>8317</v>
      </c>
      <c r="T2449" t="s">
        <v>8318</v>
      </c>
    </row>
    <row r="2450" spans="1:20" ht="15" customHeight="1">
      <c r="A2450">
        <v>2448</v>
      </c>
      <c r="B2450" s="2" t="s">
        <v>2449</v>
      </c>
      <c r="C2450" s="2" t="s">
        <v>6558</v>
      </c>
      <c r="D2450">
        <v>1000</v>
      </c>
      <c r="E2450">
        <v>1000</v>
      </c>
      <c r="F2450" t="s">
        <v>8219</v>
      </c>
      <c r="G2450" t="s">
        <v>8224</v>
      </c>
      <c r="H2450" t="s">
        <v>8246</v>
      </c>
      <c r="I2450">
        <v>1429365320</v>
      </c>
      <c r="J2450" s="7">
        <f t="shared" si="176"/>
        <v>42112.580092592587</v>
      </c>
      <c r="K2450">
        <v>1426773320</v>
      </c>
      <c r="L2450" s="7">
        <f t="shared" si="177"/>
        <v>42082.580092592587</v>
      </c>
      <c r="M2450" t="b">
        <v>0</v>
      </c>
      <c r="N2450">
        <v>13</v>
      </c>
      <c r="O2450" t="b">
        <v>1</v>
      </c>
      <c r="P2450" t="s">
        <v>8276</v>
      </c>
      <c r="Q2450">
        <f>ROUND(E2450/D2450*100,2)</f>
        <v>100</v>
      </c>
      <c r="R2450" s="12">
        <f>IFERROR(ROUND(IFERROR(E2450/N2450,""),2),"No pledges")</f>
        <v>76.92</v>
      </c>
      <c r="S2450" t="s">
        <v>8325</v>
      </c>
      <c r="T2450" t="s">
        <v>8326</v>
      </c>
    </row>
    <row r="2451" spans="1:20" ht="15" customHeight="1">
      <c r="A2451">
        <v>2449</v>
      </c>
      <c r="B2451" s="2" t="s">
        <v>2450</v>
      </c>
      <c r="C2451" s="2" t="s">
        <v>6559</v>
      </c>
      <c r="D2451">
        <v>1500</v>
      </c>
      <c r="E2451">
        <v>2140</v>
      </c>
      <c r="F2451" t="s">
        <v>8219</v>
      </c>
      <c r="G2451" t="s">
        <v>8224</v>
      </c>
      <c r="H2451" t="s">
        <v>8246</v>
      </c>
      <c r="I2451">
        <v>1436562000</v>
      </c>
      <c r="J2451" s="7">
        <f t="shared" si="176"/>
        <v>42195.875</v>
      </c>
      <c r="K2451">
        <v>1434440227</v>
      </c>
      <c r="L2451" s="7">
        <f t="shared" si="177"/>
        <v>42171.317442129628</v>
      </c>
      <c r="M2451" t="b">
        <v>0</v>
      </c>
      <c r="N2451">
        <v>13</v>
      </c>
      <c r="O2451" t="b">
        <v>1</v>
      </c>
      <c r="P2451" t="s">
        <v>8271</v>
      </c>
      <c r="Q2451">
        <f>ROUND(E2451/D2451*100,2)</f>
        <v>142.66999999999999</v>
      </c>
      <c r="R2451" s="12">
        <f>IFERROR(ROUND(IFERROR(E2451/N2451,""),2),"No pledges")</f>
        <v>164.62</v>
      </c>
      <c r="S2451" t="s">
        <v>8317</v>
      </c>
      <c r="T2451" t="s">
        <v>8318</v>
      </c>
    </row>
    <row r="2452" spans="1:20" ht="15" customHeight="1">
      <c r="A2452">
        <v>2450</v>
      </c>
      <c r="B2452" s="2" t="s">
        <v>2451</v>
      </c>
      <c r="C2452" s="2" t="s">
        <v>6560</v>
      </c>
      <c r="D2452">
        <v>1500</v>
      </c>
      <c r="E2452">
        <v>1820</v>
      </c>
      <c r="F2452" t="s">
        <v>8219</v>
      </c>
      <c r="G2452" t="s">
        <v>8224</v>
      </c>
      <c r="H2452" t="s">
        <v>8246</v>
      </c>
      <c r="I2452">
        <v>1410558949</v>
      </c>
      <c r="J2452" s="7">
        <f t="shared" si="176"/>
        <v>41894.913761574076</v>
      </c>
      <c r="K2452">
        <v>1409262949</v>
      </c>
      <c r="L2452" s="7">
        <f t="shared" si="177"/>
        <v>41879.913761574076</v>
      </c>
      <c r="M2452" t="b">
        <v>0</v>
      </c>
      <c r="N2452">
        <v>13</v>
      </c>
      <c r="O2452" t="b">
        <v>1</v>
      </c>
      <c r="P2452" t="s">
        <v>8271</v>
      </c>
      <c r="Q2452">
        <f>ROUND(E2452/D2452*100,2)</f>
        <v>121.33</v>
      </c>
      <c r="R2452" s="12">
        <f>IFERROR(ROUND(IFERROR(E2452/N2452,""),2),"No pledges")</f>
        <v>140</v>
      </c>
      <c r="S2452" t="s">
        <v>8317</v>
      </c>
      <c r="T2452" t="s">
        <v>8318</v>
      </c>
    </row>
    <row r="2453" spans="1:20" ht="15" customHeight="1">
      <c r="A2453">
        <v>2451</v>
      </c>
      <c r="B2453" s="2" t="s">
        <v>2452</v>
      </c>
      <c r="C2453" s="2" t="s">
        <v>6561</v>
      </c>
      <c r="D2453">
        <v>2100</v>
      </c>
      <c r="E2453">
        <v>2140</v>
      </c>
      <c r="F2453" t="s">
        <v>8219</v>
      </c>
      <c r="G2453" t="s">
        <v>8224</v>
      </c>
      <c r="H2453" t="s">
        <v>8246</v>
      </c>
      <c r="I2453">
        <v>1457139600</v>
      </c>
      <c r="J2453" s="7">
        <f t="shared" si="176"/>
        <v>42434.041666666672</v>
      </c>
      <c r="K2453">
        <v>1455230214</v>
      </c>
      <c r="L2453" s="7">
        <f t="shared" si="177"/>
        <v>42411.942291666666</v>
      </c>
      <c r="M2453" t="b">
        <v>0</v>
      </c>
      <c r="N2453">
        <v>13</v>
      </c>
      <c r="O2453" t="b">
        <v>1</v>
      </c>
      <c r="P2453" t="s">
        <v>8271</v>
      </c>
      <c r="Q2453">
        <f>ROUND(E2453/D2453*100,2)</f>
        <v>101.9</v>
      </c>
      <c r="R2453" s="12">
        <f>IFERROR(ROUND(IFERROR(E2453/N2453,""),2),"No pledges")</f>
        <v>164.62</v>
      </c>
      <c r="S2453" t="s">
        <v>8317</v>
      </c>
      <c r="T2453" t="s">
        <v>8318</v>
      </c>
    </row>
    <row r="2454" spans="1:20" ht="15" customHeight="1">
      <c r="A2454">
        <v>2452</v>
      </c>
      <c r="B2454" s="2" t="s">
        <v>2453</v>
      </c>
      <c r="C2454" s="2" t="s">
        <v>6562</v>
      </c>
      <c r="D2454">
        <v>3000</v>
      </c>
      <c r="E2454">
        <v>3061</v>
      </c>
      <c r="F2454" t="s">
        <v>8219</v>
      </c>
      <c r="G2454" t="s">
        <v>8224</v>
      </c>
      <c r="H2454" t="s">
        <v>8246</v>
      </c>
      <c r="I2454">
        <v>1426775940</v>
      </c>
      <c r="J2454" s="7">
        <f t="shared" si="176"/>
        <v>42082.610416666663</v>
      </c>
      <c r="K2454">
        <v>1424414350</v>
      </c>
      <c r="L2454" s="7">
        <f t="shared" si="177"/>
        <v>42055.277199074073</v>
      </c>
      <c r="M2454" t="b">
        <v>0</v>
      </c>
      <c r="N2454">
        <v>13</v>
      </c>
      <c r="O2454" t="b">
        <v>1</v>
      </c>
      <c r="P2454" t="s">
        <v>8271</v>
      </c>
      <c r="Q2454">
        <f>ROUND(E2454/D2454*100,2)</f>
        <v>102.03</v>
      </c>
      <c r="R2454" s="12">
        <f>IFERROR(ROUND(IFERROR(E2454/N2454,""),2),"No pledges")</f>
        <v>235.46</v>
      </c>
      <c r="S2454" t="s">
        <v>8317</v>
      </c>
      <c r="T2454" t="s">
        <v>8318</v>
      </c>
    </row>
    <row r="2455" spans="1:20" ht="15" customHeight="1">
      <c r="A2455">
        <v>2453</v>
      </c>
      <c r="B2455" s="2" t="s">
        <v>2454</v>
      </c>
      <c r="C2455" s="2" t="s">
        <v>6563</v>
      </c>
      <c r="D2455">
        <v>4000</v>
      </c>
      <c r="E2455">
        <v>4000</v>
      </c>
      <c r="F2455" t="s">
        <v>8219</v>
      </c>
      <c r="G2455" t="s">
        <v>8225</v>
      </c>
      <c r="H2455" t="s">
        <v>8247</v>
      </c>
      <c r="I2455">
        <v>1404471600</v>
      </c>
      <c r="J2455" s="7">
        <f t="shared" si="176"/>
        <v>41824.458333333336</v>
      </c>
      <c r="K2455">
        <v>1401910634</v>
      </c>
      <c r="L2455" s="7">
        <f t="shared" si="177"/>
        <v>41794.817523148151</v>
      </c>
      <c r="M2455" t="b">
        <v>0</v>
      </c>
      <c r="N2455">
        <v>13</v>
      </c>
      <c r="O2455" t="b">
        <v>1</v>
      </c>
      <c r="P2455" t="s">
        <v>8271</v>
      </c>
      <c r="Q2455">
        <f>ROUND(E2455/D2455*100,2)</f>
        <v>100</v>
      </c>
      <c r="R2455" s="12">
        <f>IFERROR(ROUND(IFERROR(E2455/N2455,""),2),"No pledges")</f>
        <v>307.69</v>
      </c>
      <c r="S2455" t="s">
        <v>8317</v>
      </c>
      <c r="T2455" t="s">
        <v>8318</v>
      </c>
    </row>
    <row r="2456" spans="1:20" ht="15" customHeight="1">
      <c r="A2456">
        <v>2454</v>
      </c>
      <c r="B2456" s="2" t="s">
        <v>2455</v>
      </c>
      <c r="C2456" s="2" t="s">
        <v>6564</v>
      </c>
      <c r="D2456">
        <v>4000</v>
      </c>
      <c r="E2456">
        <v>4030</v>
      </c>
      <c r="F2456" t="s">
        <v>8219</v>
      </c>
      <c r="G2456" t="s">
        <v>8225</v>
      </c>
      <c r="H2456" t="s">
        <v>8247</v>
      </c>
      <c r="I2456">
        <v>1431204449</v>
      </c>
      <c r="J2456" s="7">
        <f t="shared" si="176"/>
        <v>42133.866307870368</v>
      </c>
      <c r="K2456">
        <v>1428526049</v>
      </c>
      <c r="L2456" s="7">
        <f t="shared" si="177"/>
        <v>42102.866307870368</v>
      </c>
      <c r="M2456" t="b">
        <v>0</v>
      </c>
      <c r="N2456">
        <v>13</v>
      </c>
      <c r="O2456" t="b">
        <v>1</v>
      </c>
      <c r="P2456" t="s">
        <v>8271</v>
      </c>
      <c r="Q2456">
        <f>ROUND(E2456/D2456*100,2)</f>
        <v>100.75</v>
      </c>
      <c r="R2456" s="12">
        <f>IFERROR(ROUND(IFERROR(E2456/N2456,""),2),"No pledges")</f>
        <v>310</v>
      </c>
      <c r="S2456" t="s">
        <v>8317</v>
      </c>
      <c r="T2456" t="s">
        <v>8318</v>
      </c>
    </row>
    <row r="2457" spans="1:20" ht="15" customHeight="1">
      <c r="A2457">
        <v>2455</v>
      </c>
      <c r="B2457" s="2" t="s">
        <v>2456</v>
      </c>
      <c r="C2457" s="2" t="s">
        <v>6565</v>
      </c>
      <c r="D2457">
        <v>1000</v>
      </c>
      <c r="E2457">
        <v>1040</v>
      </c>
      <c r="F2457" t="s">
        <v>8219</v>
      </c>
      <c r="G2457" t="s">
        <v>8224</v>
      </c>
      <c r="H2457" t="s">
        <v>8246</v>
      </c>
      <c r="I2457">
        <v>1373475120</v>
      </c>
      <c r="J2457" s="7">
        <f t="shared" si="176"/>
        <v>41465.702777777777</v>
      </c>
      <c r="K2457">
        <v>1371569202</v>
      </c>
      <c r="L2457" s="7">
        <f t="shared" si="177"/>
        <v>41443.643541666665</v>
      </c>
      <c r="M2457" t="b">
        <v>0</v>
      </c>
      <c r="N2457">
        <v>12</v>
      </c>
      <c r="O2457" t="b">
        <v>1</v>
      </c>
      <c r="P2457" t="s">
        <v>8276</v>
      </c>
      <c r="Q2457">
        <f>ROUND(E2457/D2457*100,2)</f>
        <v>104</v>
      </c>
      <c r="R2457" s="12">
        <f>IFERROR(ROUND(IFERROR(E2457/N2457,""),2),"No pledges")</f>
        <v>86.67</v>
      </c>
      <c r="S2457" t="s">
        <v>8325</v>
      </c>
      <c r="T2457" t="s">
        <v>8326</v>
      </c>
    </row>
    <row r="2458" spans="1:20" ht="15" customHeight="1">
      <c r="A2458">
        <v>2456</v>
      </c>
      <c r="B2458" s="2" t="s">
        <v>2457</v>
      </c>
      <c r="C2458" s="2" t="s">
        <v>6566</v>
      </c>
      <c r="D2458">
        <v>1800</v>
      </c>
      <c r="E2458">
        <v>1805</v>
      </c>
      <c r="F2458" t="s">
        <v>8219</v>
      </c>
      <c r="G2458" t="s">
        <v>8224</v>
      </c>
      <c r="H2458" t="s">
        <v>8246</v>
      </c>
      <c r="I2458">
        <v>1423456200</v>
      </c>
      <c r="J2458" s="7">
        <f t="shared" si="176"/>
        <v>42044.1875</v>
      </c>
      <c r="K2458">
        <v>1421183271</v>
      </c>
      <c r="L2458" s="7">
        <f t="shared" si="177"/>
        <v>42017.88045138889</v>
      </c>
      <c r="M2458" t="b">
        <v>1</v>
      </c>
      <c r="N2458">
        <v>12</v>
      </c>
      <c r="O2458" t="b">
        <v>1</v>
      </c>
      <c r="P2458" t="s">
        <v>8271</v>
      </c>
      <c r="Q2458">
        <f>ROUND(E2458/D2458*100,2)</f>
        <v>100.28</v>
      </c>
      <c r="R2458" s="12">
        <f>IFERROR(ROUND(IFERROR(E2458/N2458,""),2),"No pledges")</f>
        <v>150.41999999999999</v>
      </c>
      <c r="S2458" t="s">
        <v>8317</v>
      </c>
      <c r="T2458" t="s">
        <v>8318</v>
      </c>
    </row>
    <row r="2459" spans="1:20" ht="15" customHeight="1">
      <c r="A2459">
        <v>2457</v>
      </c>
      <c r="B2459" s="2" t="s">
        <v>2458</v>
      </c>
      <c r="C2459" s="2" t="s">
        <v>6567</v>
      </c>
      <c r="D2459">
        <v>3500</v>
      </c>
      <c r="E2459">
        <v>3501.52</v>
      </c>
      <c r="F2459" t="s">
        <v>8219</v>
      </c>
      <c r="G2459" t="s">
        <v>8224</v>
      </c>
      <c r="H2459" t="s">
        <v>8246</v>
      </c>
      <c r="I2459">
        <v>1460754000</v>
      </c>
      <c r="J2459" s="7">
        <f t="shared" si="176"/>
        <v>42475.875</v>
      </c>
      <c r="K2459">
        <v>1460155212</v>
      </c>
      <c r="L2459" s="7">
        <f t="shared" si="177"/>
        <v>42468.94458333333</v>
      </c>
      <c r="M2459" t="b">
        <v>0</v>
      </c>
      <c r="N2459">
        <v>12</v>
      </c>
      <c r="O2459" t="b">
        <v>1</v>
      </c>
      <c r="P2459" t="s">
        <v>8265</v>
      </c>
      <c r="Q2459">
        <f>ROUND(E2459/D2459*100,2)</f>
        <v>100.04</v>
      </c>
      <c r="R2459" s="12">
        <f>IFERROR(ROUND(IFERROR(E2459/N2459,""),2),"No pledges")</f>
        <v>291.79000000000002</v>
      </c>
      <c r="S2459" t="s">
        <v>8310</v>
      </c>
      <c r="T2459" t="s">
        <v>8311</v>
      </c>
    </row>
    <row r="2460" spans="1:20" ht="15" customHeight="1">
      <c r="A2460">
        <v>2458</v>
      </c>
      <c r="B2460" s="2" t="s">
        <v>2459</v>
      </c>
      <c r="C2460" s="2" t="s">
        <v>6568</v>
      </c>
      <c r="D2460">
        <v>1000</v>
      </c>
      <c r="E2460">
        <v>1100</v>
      </c>
      <c r="F2460" t="s">
        <v>8219</v>
      </c>
      <c r="G2460" t="s">
        <v>8224</v>
      </c>
      <c r="H2460" t="s">
        <v>8246</v>
      </c>
      <c r="I2460">
        <v>1312212855</v>
      </c>
      <c r="J2460" s="7">
        <f t="shared" si="176"/>
        <v>40756.648784722223</v>
      </c>
      <c r="K2460">
        <v>1307028855</v>
      </c>
      <c r="L2460" s="7">
        <f t="shared" si="177"/>
        <v>40696.648784722223</v>
      </c>
      <c r="M2460" t="b">
        <v>0</v>
      </c>
      <c r="N2460">
        <v>11</v>
      </c>
      <c r="O2460" t="b">
        <v>1</v>
      </c>
      <c r="P2460" t="s">
        <v>8300</v>
      </c>
      <c r="Q2460">
        <f>ROUND(E2460/D2460*100,2)</f>
        <v>110</v>
      </c>
      <c r="R2460" s="12">
        <f>IFERROR(ROUND(IFERROR(E2460/N2460,""),2),"No pledges")</f>
        <v>100</v>
      </c>
      <c r="S2460" t="s">
        <v>8325</v>
      </c>
      <c r="T2460" t="s">
        <v>8354</v>
      </c>
    </row>
    <row r="2461" spans="1:20" ht="15" customHeight="1">
      <c r="A2461">
        <v>2459</v>
      </c>
      <c r="B2461" s="2" t="s">
        <v>2460</v>
      </c>
      <c r="C2461" s="2" t="s">
        <v>6569</v>
      </c>
      <c r="D2461">
        <v>1000</v>
      </c>
      <c r="E2461">
        <v>1326</v>
      </c>
      <c r="F2461" t="s">
        <v>8219</v>
      </c>
      <c r="G2461" t="s">
        <v>8224</v>
      </c>
      <c r="H2461" t="s">
        <v>8246</v>
      </c>
      <c r="I2461">
        <v>1459641073</v>
      </c>
      <c r="J2461" s="7">
        <f t="shared" si="176"/>
        <v>42462.993900462956</v>
      </c>
      <c r="K2461">
        <v>1454460673</v>
      </c>
      <c r="L2461" s="7">
        <f t="shared" si="177"/>
        <v>42403.035567129627</v>
      </c>
      <c r="M2461" t="b">
        <v>0</v>
      </c>
      <c r="N2461">
        <v>11</v>
      </c>
      <c r="O2461" t="b">
        <v>1</v>
      </c>
      <c r="P2461" t="s">
        <v>8305</v>
      </c>
      <c r="Q2461">
        <f>ROUND(E2461/D2461*100,2)</f>
        <v>132.6</v>
      </c>
      <c r="R2461" s="12">
        <f>IFERROR(ROUND(IFERROR(E2461/N2461,""),2),"No pledges")</f>
        <v>120.55</v>
      </c>
      <c r="S2461" t="s">
        <v>8317</v>
      </c>
      <c r="T2461" t="s">
        <v>8359</v>
      </c>
    </row>
    <row r="2462" spans="1:20" ht="15" customHeight="1">
      <c r="A2462">
        <v>2460</v>
      </c>
      <c r="B2462" s="2" t="s">
        <v>2461</v>
      </c>
      <c r="C2462" s="2" t="s">
        <v>6570</v>
      </c>
      <c r="D2462">
        <v>2000</v>
      </c>
      <c r="E2462">
        <v>2191</v>
      </c>
      <c r="F2462" t="s">
        <v>8219</v>
      </c>
      <c r="G2462" t="s">
        <v>8229</v>
      </c>
      <c r="H2462" t="s">
        <v>8251</v>
      </c>
      <c r="I2462">
        <v>1433131140</v>
      </c>
      <c r="J2462" s="7">
        <f t="shared" si="176"/>
        <v>42156.165972222225</v>
      </c>
      <c r="K2462">
        <v>1429120908</v>
      </c>
      <c r="L2462" s="7">
        <f t="shared" si="177"/>
        <v>42109.751250000001</v>
      </c>
      <c r="M2462" t="b">
        <v>0</v>
      </c>
      <c r="N2462">
        <v>11</v>
      </c>
      <c r="O2462" t="b">
        <v>1</v>
      </c>
      <c r="P2462" t="s">
        <v>8271</v>
      </c>
      <c r="Q2462">
        <f>ROUND(E2462/D2462*100,2)</f>
        <v>109.55</v>
      </c>
      <c r="R2462" s="12">
        <f>IFERROR(ROUND(IFERROR(E2462/N2462,""),2),"No pledges")</f>
        <v>199.18</v>
      </c>
      <c r="S2462" t="s">
        <v>8317</v>
      </c>
      <c r="T2462" t="s">
        <v>8318</v>
      </c>
    </row>
    <row r="2463" spans="1:20" ht="15" customHeight="1">
      <c r="A2463">
        <v>2461</v>
      </c>
      <c r="B2463" s="2" t="s">
        <v>2462</v>
      </c>
      <c r="C2463" s="2" t="s">
        <v>6571</v>
      </c>
      <c r="D2463">
        <v>2500</v>
      </c>
      <c r="E2463">
        <v>2500</v>
      </c>
      <c r="F2463" t="s">
        <v>8219</v>
      </c>
      <c r="G2463" t="s">
        <v>8224</v>
      </c>
      <c r="H2463" t="s">
        <v>8246</v>
      </c>
      <c r="I2463">
        <v>1410145200</v>
      </c>
      <c r="J2463" s="7">
        <f t="shared" si="176"/>
        <v>41890.125</v>
      </c>
      <c r="K2463">
        <v>1407197670</v>
      </c>
      <c r="L2463" s="7">
        <f t="shared" si="177"/>
        <v>41856.010069444441</v>
      </c>
      <c r="M2463" t="b">
        <v>0</v>
      </c>
      <c r="N2463">
        <v>11</v>
      </c>
      <c r="O2463" t="b">
        <v>1</v>
      </c>
      <c r="P2463" t="s">
        <v>8271</v>
      </c>
      <c r="Q2463">
        <f>ROUND(E2463/D2463*100,2)</f>
        <v>100</v>
      </c>
      <c r="R2463" s="12">
        <f>IFERROR(ROUND(IFERROR(E2463/N2463,""),2),"No pledges")</f>
        <v>227.27</v>
      </c>
      <c r="S2463" t="s">
        <v>8317</v>
      </c>
      <c r="T2463" t="s">
        <v>8318</v>
      </c>
    </row>
    <row r="2464" spans="1:20" ht="15" customHeight="1">
      <c r="A2464">
        <v>2462</v>
      </c>
      <c r="B2464" s="2" t="s">
        <v>2463</v>
      </c>
      <c r="C2464" s="2" t="s">
        <v>6572</v>
      </c>
      <c r="D2464">
        <v>3000</v>
      </c>
      <c r="E2464">
        <v>3000</v>
      </c>
      <c r="F2464" t="s">
        <v>8219</v>
      </c>
      <c r="G2464" t="s">
        <v>8224</v>
      </c>
      <c r="H2464" t="s">
        <v>8246</v>
      </c>
      <c r="I2464">
        <v>1399867140</v>
      </c>
      <c r="J2464" s="7">
        <f t="shared" si="176"/>
        <v>41771.165972222225</v>
      </c>
      <c r="K2464">
        <v>1398802148</v>
      </c>
      <c r="L2464" s="7">
        <f t="shared" si="177"/>
        <v>41758.839675925927</v>
      </c>
      <c r="M2464" t="b">
        <v>0</v>
      </c>
      <c r="N2464">
        <v>11</v>
      </c>
      <c r="O2464" t="b">
        <v>1</v>
      </c>
      <c r="P2464" t="s">
        <v>8271</v>
      </c>
      <c r="Q2464">
        <f>ROUND(E2464/D2464*100,2)</f>
        <v>100</v>
      </c>
      <c r="R2464" s="12">
        <f>IFERROR(ROUND(IFERROR(E2464/N2464,""),2),"No pledges")</f>
        <v>272.73</v>
      </c>
      <c r="S2464" t="s">
        <v>8317</v>
      </c>
      <c r="T2464" t="s">
        <v>8318</v>
      </c>
    </row>
    <row r="2465" spans="1:20" ht="15" customHeight="1">
      <c r="A2465">
        <v>2463</v>
      </c>
      <c r="B2465" s="2" t="s">
        <v>2464</v>
      </c>
      <c r="C2465" s="2" t="s">
        <v>6573</v>
      </c>
      <c r="D2465">
        <v>1000</v>
      </c>
      <c r="E2465">
        <v>1025</v>
      </c>
      <c r="F2465" t="s">
        <v>8219</v>
      </c>
      <c r="G2465" t="s">
        <v>8224</v>
      </c>
      <c r="H2465" t="s">
        <v>8246</v>
      </c>
      <c r="I2465">
        <v>1395023719</v>
      </c>
      <c r="J2465" s="7">
        <f t="shared" si="176"/>
        <v>41715.107858796298</v>
      </c>
      <c r="K2465">
        <v>1391571319</v>
      </c>
      <c r="L2465" s="7">
        <f t="shared" si="177"/>
        <v>41675.149525462963</v>
      </c>
      <c r="M2465" t="b">
        <v>0</v>
      </c>
      <c r="N2465">
        <v>10</v>
      </c>
      <c r="O2465" t="b">
        <v>1</v>
      </c>
      <c r="P2465" t="s">
        <v>8276</v>
      </c>
      <c r="Q2465">
        <f>ROUND(E2465/D2465*100,2)</f>
        <v>102.5</v>
      </c>
      <c r="R2465" s="12">
        <f>IFERROR(ROUND(IFERROR(E2465/N2465,""),2),"No pledges")</f>
        <v>102.5</v>
      </c>
      <c r="S2465" t="s">
        <v>8325</v>
      </c>
      <c r="T2465" t="s">
        <v>8326</v>
      </c>
    </row>
    <row r="2466" spans="1:20" ht="15" customHeight="1">
      <c r="A2466">
        <v>2464</v>
      </c>
      <c r="B2466" s="2" t="s">
        <v>2465</v>
      </c>
      <c r="C2466" s="2" t="s">
        <v>6574</v>
      </c>
      <c r="D2466">
        <v>1000</v>
      </c>
      <c r="E2466">
        <v>1150</v>
      </c>
      <c r="F2466" t="s">
        <v>8219</v>
      </c>
      <c r="G2466" t="s">
        <v>8229</v>
      </c>
      <c r="H2466" t="s">
        <v>8251</v>
      </c>
      <c r="I2466">
        <v>1468193532</v>
      </c>
      <c r="J2466" s="7">
        <f t="shared" si="176"/>
        <v>42561.980694444443</v>
      </c>
      <c r="K2466">
        <v>1465601532</v>
      </c>
      <c r="L2466" s="7">
        <f t="shared" si="177"/>
        <v>42531.980694444443</v>
      </c>
      <c r="M2466" t="b">
        <v>0</v>
      </c>
      <c r="N2466">
        <v>10</v>
      </c>
      <c r="O2466" t="b">
        <v>1</v>
      </c>
      <c r="P2466" t="s">
        <v>8305</v>
      </c>
      <c r="Q2466">
        <f>ROUND(E2466/D2466*100,2)</f>
        <v>115</v>
      </c>
      <c r="R2466" s="12">
        <f>IFERROR(ROUND(IFERROR(E2466/N2466,""),2),"No pledges")</f>
        <v>115</v>
      </c>
      <c r="S2466" t="s">
        <v>8317</v>
      </c>
      <c r="T2466" t="s">
        <v>8359</v>
      </c>
    </row>
    <row r="2467" spans="1:20" ht="15" customHeight="1">
      <c r="A2467">
        <v>2465</v>
      </c>
      <c r="B2467" s="2" t="s">
        <v>2466</v>
      </c>
      <c r="C2467" s="2" t="s">
        <v>6575</v>
      </c>
      <c r="D2467">
        <v>1500</v>
      </c>
      <c r="E2467">
        <v>1525</v>
      </c>
      <c r="F2467" t="s">
        <v>8219</v>
      </c>
      <c r="G2467" t="s">
        <v>8241</v>
      </c>
      <c r="H2467" t="s">
        <v>8249</v>
      </c>
      <c r="I2467">
        <v>1465135190</v>
      </c>
      <c r="J2467" s="7">
        <f t="shared" si="176"/>
        <v>42526.58321759259</v>
      </c>
      <c r="K2467">
        <v>1463925590</v>
      </c>
      <c r="L2467" s="7">
        <f t="shared" si="177"/>
        <v>42512.58321759259</v>
      </c>
      <c r="M2467" t="b">
        <v>0</v>
      </c>
      <c r="N2467">
        <v>10</v>
      </c>
      <c r="O2467" t="b">
        <v>1</v>
      </c>
      <c r="P2467" t="s">
        <v>8271</v>
      </c>
      <c r="Q2467">
        <f>ROUND(E2467/D2467*100,2)</f>
        <v>101.67</v>
      </c>
      <c r="R2467" s="12">
        <f>IFERROR(ROUND(IFERROR(E2467/N2467,""),2),"No pledges")</f>
        <v>152.5</v>
      </c>
      <c r="S2467" t="s">
        <v>8317</v>
      </c>
      <c r="T2467" t="s">
        <v>8318</v>
      </c>
    </row>
    <row r="2468" spans="1:20" ht="15" customHeight="1">
      <c r="A2468">
        <v>2466</v>
      </c>
      <c r="B2468" s="2" t="s">
        <v>2467</v>
      </c>
      <c r="C2468" s="2" t="s">
        <v>6576</v>
      </c>
      <c r="D2468">
        <v>1200</v>
      </c>
      <c r="E2468">
        <v>1256</v>
      </c>
      <c r="F2468" t="s">
        <v>8219</v>
      </c>
      <c r="G2468" t="s">
        <v>8224</v>
      </c>
      <c r="H2468" t="s">
        <v>8246</v>
      </c>
      <c r="I2468">
        <v>1455936335</v>
      </c>
      <c r="J2468" s="7">
        <f t="shared" si="176"/>
        <v>42420.114988425921</v>
      </c>
      <c r="K2468">
        <v>1452048335</v>
      </c>
      <c r="L2468" s="7">
        <f t="shared" si="177"/>
        <v>42375.114988425921</v>
      </c>
      <c r="M2468" t="b">
        <v>0</v>
      </c>
      <c r="N2468">
        <v>9</v>
      </c>
      <c r="O2468" t="b">
        <v>1</v>
      </c>
      <c r="P2468" t="s">
        <v>8271</v>
      </c>
      <c r="Q2468">
        <f>ROUND(E2468/D2468*100,2)</f>
        <v>104.67</v>
      </c>
      <c r="R2468" s="12">
        <f>IFERROR(ROUND(IFERROR(E2468/N2468,""),2),"No pledges")</f>
        <v>139.56</v>
      </c>
      <c r="S2468" t="s">
        <v>8317</v>
      </c>
      <c r="T2468" t="s">
        <v>8318</v>
      </c>
    </row>
    <row r="2469" spans="1:20" ht="15" customHeight="1">
      <c r="A2469">
        <v>2467</v>
      </c>
      <c r="B2469" s="2" t="s">
        <v>2468</v>
      </c>
      <c r="C2469" s="2" t="s">
        <v>6577</v>
      </c>
      <c r="D2469">
        <v>1800</v>
      </c>
      <c r="E2469">
        <v>2635</v>
      </c>
      <c r="F2469" t="s">
        <v>8219</v>
      </c>
      <c r="G2469" t="s">
        <v>8224</v>
      </c>
      <c r="H2469" t="s">
        <v>8246</v>
      </c>
      <c r="I2469">
        <v>1404522000</v>
      </c>
      <c r="J2469" s="7">
        <f t="shared" si="176"/>
        <v>41825.041666666664</v>
      </c>
      <c r="K2469">
        <v>1404308883</v>
      </c>
      <c r="L2469" s="7">
        <f t="shared" si="177"/>
        <v>41822.57503472222</v>
      </c>
      <c r="M2469" t="b">
        <v>0</v>
      </c>
      <c r="N2469">
        <v>9</v>
      </c>
      <c r="O2469" t="b">
        <v>1</v>
      </c>
      <c r="P2469" t="s">
        <v>8271</v>
      </c>
      <c r="Q2469">
        <f>ROUND(E2469/D2469*100,2)</f>
        <v>146.38999999999999</v>
      </c>
      <c r="R2469" s="12">
        <f>IFERROR(ROUND(IFERROR(E2469/N2469,""),2),"No pledges")</f>
        <v>292.77999999999997</v>
      </c>
      <c r="S2469" t="s">
        <v>8317</v>
      </c>
      <c r="T2469" t="s">
        <v>8318</v>
      </c>
    </row>
    <row r="2470" spans="1:20" ht="15" customHeight="1">
      <c r="A2470">
        <v>2468</v>
      </c>
      <c r="B2470" s="2" t="s">
        <v>2469</v>
      </c>
      <c r="C2470" s="2" t="s">
        <v>6578</v>
      </c>
      <c r="D2470">
        <v>2658</v>
      </c>
      <c r="E2470">
        <v>2693</v>
      </c>
      <c r="F2470" t="s">
        <v>8219</v>
      </c>
      <c r="G2470" t="s">
        <v>8225</v>
      </c>
      <c r="H2470" t="s">
        <v>8247</v>
      </c>
      <c r="I2470">
        <v>1436380200</v>
      </c>
      <c r="J2470" s="7">
        <f t="shared" si="176"/>
        <v>42193.770833333328</v>
      </c>
      <c r="K2470">
        <v>1433615400</v>
      </c>
      <c r="L2470" s="7">
        <f t="shared" si="177"/>
        <v>42161.770833333328</v>
      </c>
      <c r="M2470" t="b">
        <v>0</v>
      </c>
      <c r="N2470">
        <v>9</v>
      </c>
      <c r="O2470" t="b">
        <v>1</v>
      </c>
      <c r="P2470" t="s">
        <v>8285</v>
      </c>
      <c r="Q2470">
        <f>ROUND(E2470/D2470*100,2)</f>
        <v>101.32</v>
      </c>
      <c r="R2470" s="12">
        <f>IFERROR(ROUND(IFERROR(E2470/N2470,""),2),"No pledges")</f>
        <v>299.22000000000003</v>
      </c>
      <c r="S2470" t="s">
        <v>8338</v>
      </c>
      <c r="T2470" t="s">
        <v>8339</v>
      </c>
    </row>
    <row r="2471" spans="1:20" ht="15" customHeight="1">
      <c r="A2471">
        <v>2469</v>
      </c>
      <c r="B2471" s="2" t="s">
        <v>2470</v>
      </c>
      <c r="C2471" s="2" t="s">
        <v>6579</v>
      </c>
      <c r="D2471">
        <v>1000</v>
      </c>
      <c r="E2471">
        <v>1000</v>
      </c>
      <c r="F2471" t="s">
        <v>8219</v>
      </c>
      <c r="G2471" t="s">
        <v>8224</v>
      </c>
      <c r="H2471" t="s">
        <v>8246</v>
      </c>
      <c r="I2471">
        <v>1447959491</v>
      </c>
      <c r="J2471" s="7">
        <f t="shared" si="176"/>
        <v>42327.790405092594</v>
      </c>
      <c r="K2471">
        <v>1445363891</v>
      </c>
      <c r="L2471" s="7">
        <f t="shared" si="177"/>
        <v>42297.748738425929</v>
      </c>
      <c r="M2471" t="b">
        <v>0</v>
      </c>
      <c r="N2471">
        <v>8</v>
      </c>
      <c r="O2471" t="b">
        <v>1</v>
      </c>
      <c r="P2471" t="s">
        <v>8271</v>
      </c>
      <c r="Q2471">
        <f>ROUND(E2471/D2471*100,2)</f>
        <v>100</v>
      </c>
      <c r="R2471" s="12">
        <f>IFERROR(ROUND(IFERROR(E2471/N2471,""),2),"No pledges")</f>
        <v>125</v>
      </c>
      <c r="S2471" t="s">
        <v>8317</v>
      </c>
      <c r="T2471" t="s">
        <v>8318</v>
      </c>
    </row>
    <row r="2472" spans="1:20" ht="15" customHeight="1">
      <c r="A2472">
        <v>2470</v>
      </c>
      <c r="B2472" s="2" t="s">
        <v>2471</v>
      </c>
      <c r="C2472" s="2" t="s">
        <v>6580</v>
      </c>
      <c r="D2472">
        <v>2000</v>
      </c>
      <c r="E2472">
        <v>2000</v>
      </c>
      <c r="F2472" t="s">
        <v>8219</v>
      </c>
      <c r="G2472" t="s">
        <v>8224</v>
      </c>
      <c r="H2472" t="s">
        <v>8246</v>
      </c>
      <c r="I2472">
        <v>1444516084</v>
      </c>
      <c r="J2472" s="7">
        <f t="shared" si="176"/>
        <v>42287.936157407406</v>
      </c>
      <c r="K2472">
        <v>1439332084</v>
      </c>
      <c r="L2472" s="7">
        <f t="shared" si="177"/>
        <v>42227.936157407406</v>
      </c>
      <c r="M2472" t="b">
        <v>0</v>
      </c>
      <c r="N2472">
        <v>8</v>
      </c>
      <c r="O2472" t="b">
        <v>1</v>
      </c>
      <c r="P2472" t="s">
        <v>8279</v>
      </c>
      <c r="Q2472">
        <f>ROUND(E2472/D2472*100,2)</f>
        <v>100</v>
      </c>
      <c r="R2472" s="12">
        <f>IFERROR(ROUND(IFERROR(E2472/N2472,""),2),"No pledges")</f>
        <v>250</v>
      </c>
      <c r="S2472" t="s">
        <v>8325</v>
      </c>
      <c r="T2472" t="s">
        <v>8329</v>
      </c>
    </row>
    <row r="2473" spans="1:20" ht="15" customHeight="1">
      <c r="A2473">
        <v>2471</v>
      </c>
      <c r="B2473" s="2" t="s">
        <v>2472</v>
      </c>
      <c r="C2473" s="2" t="s">
        <v>6581</v>
      </c>
      <c r="D2473">
        <v>3000</v>
      </c>
      <c r="E2473">
        <v>3335</v>
      </c>
      <c r="F2473" t="s">
        <v>8219</v>
      </c>
      <c r="G2473" t="s">
        <v>8227</v>
      </c>
      <c r="H2473" t="s">
        <v>8249</v>
      </c>
      <c r="I2473">
        <v>1449178200</v>
      </c>
      <c r="J2473" s="7">
        <f t="shared" si="176"/>
        <v>42341.895833333328</v>
      </c>
      <c r="K2473">
        <v>1447614732</v>
      </c>
      <c r="L2473" s="7">
        <f t="shared" si="177"/>
        <v>42323.800138888888</v>
      </c>
      <c r="M2473" t="b">
        <v>0</v>
      </c>
      <c r="N2473">
        <v>8</v>
      </c>
      <c r="O2473" t="b">
        <v>1</v>
      </c>
      <c r="P2473" t="s">
        <v>8279</v>
      </c>
      <c r="Q2473">
        <f>ROUND(E2473/D2473*100,2)</f>
        <v>111.17</v>
      </c>
      <c r="R2473" s="12">
        <f>IFERROR(ROUND(IFERROR(E2473/N2473,""),2),"No pledges")</f>
        <v>416.88</v>
      </c>
      <c r="S2473" t="s">
        <v>8325</v>
      </c>
      <c r="T2473" t="s">
        <v>8329</v>
      </c>
    </row>
    <row r="2474" spans="1:20" ht="15" customHeight="1">
      <c r="A2474">
        <v>2472</v>
      </c>
      <c r="B2474" s="2" t="s">
        <v>2473</v>
      </c>
      <c r="C2474" s="2" t="s">
        <v>6582</v>
      </c>
      <c r="D2474">
        <v>1000</v>
      </c>
      <c r="E2474">
        <v>1283</v>
      </c>
      <c r="F2474" t="s">
        <v>8219</v>
      </c>
      <c r="G2474" t="s">
        <v>8229</v>
      </c>
      <c r="H2474" t="s">
        <v>8251</v>
      </c>
      <c r="I2474">
        <v>1434670397</v>
      </c>
      <c r="J2474" s="7">
        <f t="shared" si="176"/>
        <v>42173.981446759266</v>
      </c>
      <c r="K2474">
        <v>1429486397</v>
      </c>
      <c r="L2474" s="7">
        <f t="shared" si="177"/>
        <v>42113.981446759266</v>
      </c>
      <c r="M2474" t="b">
        <v>0</v>
      </c>
      <c r="N2474">
        <v>7</v>
      </c>
      <c r="O2474" t="b">
        <v>1</v>
      </c>
      <c r="P2474" t="s">
        <v>8269</v>
      </c>
      <c r="Q2474">
        <f>ROUND(E2474/D2474*100,2)</f>
        <v>128.30000000000001</v>
      </c>
      <c r="R2474" s="12">
        <f>IFERROR(ROUND(IFERROR(E2474/N2474,""),2),"No pledges")</f>
        <v>183.29</v>
      </c>
      <c r="S2474" t="s">
        <v>8310</v>
      </c>
      <c r="T2474" t="s">
        <v>8315</v>
      </c>
    </row>
    <row r="2475" spans="1:20" ht="15" customHeight="1">
      <c r="A2475">
        <v>2473</v>
      </c>
      <c r="B2475" s="2" t="s">
        <v>2474</v>
      </c>
      <c r="C2475" s="2" t="s">
        <v>6583</v>
      </c>
      <c r="D2475">
        <v>1500</v>
      </c>
      <c r="E2475">
        <v>1511</v>
      </c>
      <c r="F2475" t="s">
        <v>8219</v>
      </c>
      <c r="G2475" t="s">
        <v>8224</v>
      </c>
      <c r="H2475" t="s">
        <v>8246</v>
      </c>
      <c r="I2475">
        <v>1329320235</v>
      </c>
      <c r="J2475" s="7">
        <f t="shared" si="176"/>
        <v>40954.650868055556</v>
      </c>
      <c r="K2475">
        <v>1326728235</v>
      </c>
      <c r="L2475" s="7">
        <f t="shared" si="177"/>
        <v>40924.650868055556</v>
      </c>
      <c r="M2475" t="b">
        <v>1</v>
      </c>
      <c r="N2475">
        <v>7</v>
      </c>
      <c r="O2475" t="b">
        <v>1</v>
      </c>
      <c r="P2475" t="s">
        <v>8269</v>
      </c>
      <c r="Q2475">
        <f>ROUND(E2475/D2475*100,2)</f>
        <v>100.73</v>
      </c>
      <c r="R2475" s="12">
        <f>IFERROR(ROUND(IFERROR(E2475/N2475,""),2),"No pledges")</f>
        <v>215.86</v>
      </c>
      <c r="S2475" t="s">
        <v>8310</v>
      </c>
      <c r="T2475" t="s">
        <v>8315</v>
      </c>
    </row>
    <row r="2476" spans="1:20" ht="15" customHeight="1">
      <c r="A2476">
        <v>2474</v>
      </c>
      <c r="B2476" s="2" t="s">
        <v>2475</v>
      </c>
      <c r="C2476" s="2" t="s">
        <v>6584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1384580373</v>
      </c>
      <c r="J2476" s="7">
        <f t="shared" si="176"/>
        <v>41594.235798611109</v>
      </c>
      <c r="K2476">
        <v>1381984773</v>
      </c>
      <c r="L2476" s="7">
        <f t="shared" si="177"/>
        <v>41564.194131944445</v>
      </c>
      <c r="M2476" t="b">
        <v>0</v>
      </c>
      <c r="N2476">
        <v>7</v>
      </c>
      <c r="O2476" t="b">
        <v>1</v>
      </c>
      <c r="P2476" t="s">
        <v>8280</v>
      </c>
      <c r="Q2476">
        <f>ROUND(E2476/D2476*100,2)</f>
        <v>100</v>
      </c>
      <c r="R2476" s="12">
        <f>IFERROR(ROUND(IFERROR(E2476/N2476,""),2),"No pledges")</f>
        <v>285.70999999999998</v>
      </c>
      <c r="S2476" t="s">
        <v>8325</v>
      </c>
      <c r="T2476" t="s">
        <v>8330</v>
      </c>
    </row>
    <row r="2477" spans="1:20" ht="15" customHeight="1">
      <c r="A2477">
        <v>2475</v>
      </c>
      <c r="B2477" s="2" t="s">
        <v>2476</v>
      </c>
      <c r="C2477" s="2" t="s">
        <v>6585</v>
      </c>
      <c r="D2477">
        <v>1000</v>
      </c>
      <c r="E2477">
        <v>1011</v>
      </c>
      <c r="F2477" t="s">
        <v>8219</v>
      </c>
      <c r="G2477" t="s">
        <v>8229</v>
      </c>
      <c r="H2477" t="s">
        <v>8251</v>
      </c>
      <c r="I2477">
        <v>1465505261</v>
      </c>
      <c r="J2477" s="7">
        <f t="shared" si="176"/>
        <v>42530.866446759261</v>
      </c>
      <c r="K2477">
        <v>1464209261</v>
      </c>
      <c r="L2477" s="7">
        <f t="shared" si="177"/>
        <v>42515.866446759261</v>
      </c>
      <c r="M2477" t="b">
        <v>0</v>
      </c>
      <c r="N2477">
        <v>6</v>
      </c>
      <c r="O2477" t="b">
        <v>1</v>
      </c>
      <c r="P2477" t="s">
        <v>8285</v>
      </c>
      <c r="Q2477">
        <f>ROUND(E2477/D2477*100,2)</f>
        <v>101.1</v>
      </c>
      <c r="R2477" s="12">
        <f>IFERROR(ROUND(IFERROR(E2477/N2477,""),2),"No pledges")</f>
        <v>168.5</v>
      </c>
      <c r="S2477" t="s">
        <v>8338</v>
      </c>
      <c r="T2477" t="s">
        <v>8339</v>
      </c>
    </row>
    <row r="2478" spans="1:20" ht="15" customHeight="1">
      <c r="A2478">
        <v>2476</v>
      </c>
      <c r="B2478" s="2" t="s">
        <v>2477</v>
      </c>
      <c r="C2478" s="2" t="s">
        <v>6586</v>
      </c>
      <c r="D2478">
        <v>1500</v>
      </c>
      <c r="E2478">
        <v>1775</v>
      </c>
      <c r="F2478" t="s">
        <v>8219</v>
      </c>
      <c r="G2478" t="s">
        <v>8224</v>
      </c>
      <c r="H2478" t="s">
        <v>8246</v>
      </c>
      <c r="I2478">
        <v>1320220800</v>
      </c>
      <c r="J2478" s="7">
        <f t="shared" si="176"/>
        <v>40849.333333333336</v>
      </c>
      <c r="K2478">
        <v>1315612909</v>
      </c>
      <c r="L2478" s="7">
        <f t="shared" si="177"/>
        <v>40796.001261574071</v>
      </c>
      <c r="M2478" t="b">
        <v>0</v>
      </c>
      <c r="N2478">
        <v>4</v>
      </c>
      <c r="O2478" t="b">
        <v>1</v>
      </c>
      <c r="P2478" t="s">
        <v>8276</v>
      </c>
      <c r="Q2478">
        <f>ROUND(E2478/D2478*100,2)</f>
        <v>118.33</v>
      </c>
      <c r="R2478" s="12">
        <f>IFERROR(ROUND(IFERROR(E2478/N2478,""),2),"No pledges")</f>
        <v>443.75</v>
      </c>
      <c r="S2478" t="s">
        <v>8325</v>
      </c>
      <c r="T2478" t="s">
        <v>8326</v>
      </c>
    </row>
    <row r="2479" spans="1:20" ht="15" customHeight="1">
      <c r="A2479">
        <v>2477</v>
      </c>
      <c r="B2479" s="2" t="s">
        <v>824</v>
      </c>
      <c r="C2479" s="2" t="s">
        <v>6587</v>
      </c>
      <c r="D2479">
        <v>2500</v>
      </c>
      <c r="E2479">
        <v>2600</v>
      </c>
      <c r="F2479" t="s">
        <v>8219</v>
      </c>
      <c r="G2479" t="s">
        <v>8224</v>
      </c>
      <c r="H2479" t="s">
        <v>8246</v>
      </c>
      <c r="I2479">
        <v>1449973592</v>
      </c>
      <c r="J2479" s="7">
        <f t="shared" si="176"/>
        <v>42351.101759259262</v>
      </c>
      <c r="K2479">
        <v>1447381592</v>
      </c>
      <c r="L2479" s="7">
        <f t="shared" si="177"/>
        <v>42321.101759259262</v>
      </c>
      <c r="M2479" t="b">
        <v>0</v>
      </c>
      <c r="N2479">
        <v>3</v>
      </c>
      <c r="O2479" t="b">
        <v>1</v>
      </c>
      <c r="P2479" t="s">
        <v>8271</v>
      </c>
      <c r="Q2479">
        <f>ROUND(E2479/D2479*100,2)</f>
        <v>104</v>
      </c>
      <c r="R2479" s="12">
        <f>IFERROR(ROUND(IFERROR(E2479/N2479,""),2),"No pledges")</f>
        <v>866.67</v>
      </c>
      <c r="S2479" t="s">
        <v>8317</v>
      </c>
      <c r="T2479" t="s">
        <v>8318</v>
      </c>
    </row>
    <row r="2480" spans="1:20" ht="60" hidden="1">
      <c r="A2480">
        <v>2478</v>
      </c>
      <c r="B2480" s="2" t="s">
        <v>2478</v>
      </c>
      <c r="C2480" s="2" t="s">
        <v>6588</v>
      </c>
      <c r="D2480">
        <v>5000</v>
      </c>
      <c r="E2480">
        <v>6025</v>
      </c>
      <c r="F2480" t="s">
        <v>8219</v>
      </c>
      <c r="G2480" t="s">
        <v>8224</v>
      </c>
      <c r="H2480" t="s">
        <v>8246</v>
      </c>
      <c r="I2480">
        <v>1471834800</v>
      </c>
      <c r="J2480" s="7">
        <f t="shared" ref="J2434:J2497" si="178">(((K2480/60)/60)/24)+DATE(1970,1,1)</f>
        <v>42572.778495370367</v>
      </c>
      <c r="K2480">
        <v>1469126462</v>
      </c>
      <c r="L2480" s="7">
        <f t="shared" ref="L2434:L2497" si="179">(((I2480/60)/60)/24)+DATE(1970,1,1)</f>
        <v>42604.125</v>
      </c>
      <c r="M2480" t="b">
        <v>0</v>
      </c>
      <c r="N2480">
        <v>75</v>
      </c>
      <c r="O2480" t="b">
        <v>1</v>
      </c>
      <c r="P2480" t="s">
        <v>8265</v>
      </c>
      <c r="Q2480">
        <f t="shared" ref="Q2434:Q2497" si="180">ROUND(E2480/D2480*100,2)</f>
        <v>120.5</v>
      </c>
      <c r="R2480" s="12">
        <f t="shared" ref="R2434:R2497" si="181">IFERROR(ROUND(IFERROR(E2480/N2480,""),2),"No pledges")</f>
        <v>80.33</v>
      </c>
      <c r="S2480" t="s">
        <v>8310</v>
      </c>
      <c r="T2480" t="s">
        <v>8311</v>
      </c>
    </row>
    <row r="2481" spans="1:20" ht="45" hidden="1">
      <c r="A2481">
        <v>2479</v>
      </c>
      <c r="B2481" s="2" t="s">
        <v>2479</v>
      </c>
      <c r="C2481" s="2" t="s">
        <v>6589</v>
      </c>
      <c r="D2481">
        <v>5000</v>
      </c>
      <c r="E2481">
        <v>6000</v>
      </c>
      <c r="F2481" t="s">
        <v>8219</v>
      </c>
      <c r="G2481" t="s">
        <v>8224</v>
      </c>
      <c r="H2481" t="s">
        <v>8246</v>
      </c>
      <c r="I2481">
        <v>1461769107</v>
      </c>
      <c r="J2481" s="7">
        <f t="shared" si="178"/>
        <v>42457.623923611114</v>
      </c>
      <c r="K2481">
        <v>1459177107</v>
      </c>
      <c r="L2481" s="7">
        <f t="shared" si="179"/>
        <v>42487.623923611114</v>
      </c>
      <c r="M2481" t="b">
        <v>0</v>
      </c>
      <c r="N2481">
        <v>61</v>
      </c>
      <c r="O2481" t="b">
        <v>1</v>
      </c>
      <c r="P2481" t="s">
        <v>8265</v>
      </c>
      <c r="Q2481">
        <f t="shared" si="180"/>
        <v>120</v>
      </c>
      <c r="R2481" s="12">
        <f t="shared" si="181"/>
        <v>98.36</v>
      </c>
      <c r="S2481" t="s">
        <v>8310</v>
      </c>
      <c r="T2481" t="s">
        <v>8311</v>
      </c>
    </row>
    <row r="2482" spans="1:20" ht="60" hidden="1">
      <c r="A2482">
        <v>2480</v>
      </c>
      <c r="B2482" s="2" t="s">
        <v>2480</v>
      </c>
      <c r="C2482" s="2" t="s">
        <v>6590</v>
      </c>
      <c r="D2482">
        <v>5000</v>
      </c>
      <c r="E2482">
        <v>5380.55</v>
      </c>
      <c r="F2482" t="s">
        <v>8219</v>
      </c>
      <c r="G2482" t="s">
        <v>8224</v>
      </c>
      <c r="H2482" t="s">
        <v>8246</v>
      </c>
      <c r="I2482">
        <v>1419021607</v>
      </c>
      <c r="J2482" s="7">
        <f t="shared" si="178"/>
        <v>41932.819525462961</v>
      </c>
      <c r="K2482">
        <v>1413834007</v>
      </c>
      <c r="L2482" s="7">
        <f t="shared" si="179"/>
        <v>41992.861192129625</v>
      </c>
      <c r="M2482" t="b">
        <v>0</v>
      </c>
      <c r="N2482">
        <v>70</v>
      </c>
      <c r="O2482" t="b">
        <v>1</v>
      </c>
      <c r="P2482" t="s">
        <v>8265</v>
      </c>
      <c r="Q2482">
        <f t="shared" si="180"/>
        <v>107.61</v>
      </c>
      <c r="R2482" s="12">
        <f t="shared" si="181"/>
        <v>76.87</v>
      </c>
      <c r="S2482" t="s">
        <v>8310</v>
      </c>
      <c r="T2482" t="s">
        <v>8311</v>
      </c>
    </row>
    <row r="2483" spans="1:20" ht="60" hidden="1">
      <c r="A2483">
        <v>2481</v>
      </c>
      <c r="B2483" s="2" t="s">
        <v>2481</v>
      </c>
      <c r="C2483" s="2" t="s">
        <v>6591</v>
      </c>
      <c r="D2483">
        <v>5000</v>
      </c>
      <c r="E2483">
        <v>7415</v>
      </c>
      <c r="F2483" t="s">
        <v>8219</v>
      </c>
      <c r="G2483" t="s">
        <v>8224</v>
      </c>
      <c r="H2483" t="s">
        <v>8246</v>
      </c>
      <c r="I2483">
        <v>1370547157</v>
      </c>
      <c r="J2483" s="7">
        <f t="shared" si="178"/>
        <v>41409.814317129632</v>
      </c>
      <c r="K2483">
        <v>1368646357</v>
      </c>
      <c r="L2483" s="7">
        <f t="shared" si="179"/>
        <v>41431.814317129632</v>
      </c>
      <c r="M2483" t="b">
        <v>0</v>
      </c>
      <c r="N2483">
        <v>23</v>
      </c>
      <c r="O2483" t="b">
        <v>1</v>
      </c>
      <c r="P2483" t="s">
        <v>8266</v>
      </c>
      <c r="Q2483">
        <f t="shared" si="180"/>
        <v>148.30000000000001</v>
      </c>
      <c r="R2483" s="12">
        <f t="shared" si="181"/>
        <v>322.39</v>
      </c>
      <c r="S2483" t="s">
        <v>8310</v>
      </c>
      <c r="T2483" t="s">
        <v>8312</v>
      </c>
    </row>
    <row r="2484" spans="1:20" ht="60" hidden="1">
      <c r="A2484">
        <v>2482</v>
      </c>
      <c r="B2484" s="2" t="s">
        <v>2482</v>
      </c>
      <c r="C2484" s="2" t="s">
        <v>6592</v>
      </c>
      <c r="D2484">
        <v>5000</v>
      </c>
      <c r="E2484">
        <v>5260</v>
      </c>
      <c r="F2484" t="s">
        <v>8219</v>
      </c>
      <c r="G2484" t="s">
        <v>8229</v>
      </c>
      <c r="H2484" t="s">
        <v>8251</v>
      </c>
      <c r="I2484">
        <v>1485936000</v>
      </c>
      <c r="J2484" s="7">
        <f t="shared" si="178"/>
        <v>42721.198877314819</v>
      </c>
      <c r="K2484">
        <v>1481949983</v>
      </c>
      <c r="L2484" s="7">
        <f t="shared" si="179"/>
        <v>42767.333333333328</v>
      </c>
      <c r="M2484" t="b">
        <v>0</v>
      </c>
      <c r="N2484">
        <v>43</v>
      </c>
      <c r="O2484" t="b">
        <v>1</v>
      </c>
      <c r="P2484" t="s">
        <v>8266</v>
      </c>
      <c r="Q2484">
        <f t="shared" si="180"/>
        <v>105.2</v>
      </c>
      <c r="R2484" s="12">
        <f t="shared" si="181"/>
        <v>122.33</v>
      </c>
      <c r="S2484" t="s">
        <v>8310</v>
      </c>
      <c r="T2484" t="s">
        <v>8312</v>
      </c>
    </row>
    <row r="2485" spans="1:20" ht="45" hidden="1">
      <c r="A2485">
        <v>2483</v>
      </c>
      <c r="B2485" s="2" t="s">
        <v>2483</v>
      </c>
      <c r="C2485" s="2" t="s">
        <v>6593</v>
      </c>
      <c r="D2485">
        <v>5000</v>
      </c>
      <c r="E2485">
        <v>5000</v>
      </c>
      <c r="F2485" t="s">
        <v>8219</v>
      </c>
      <c r="G2485" t="s">
        <v>8224</v>
      </c>
      <c r="H2485" t="s">
        <v>8246</v>
      </c>
      <c r="I2485">
        <v>1352055886</v>
      </c>
      <c r="J2485" s="7">
        <f t="shared" si="178"/>
        <v>41197.753310185188</v>
      </c>
      <c r="K2485">
        <v>1350324286</v>
      </c>
      <c r="L2485" s="7">
        <f t="shared" si="179"/>
        <v>41217.794976851852</v>
      </c>
      <c r="M2485" t="b">
        <v>0</v>
      </c>
      <c r="N2485">
        <v>26</v>
      </c>
      <c r="O2485" t="b">
        <v>1</v>
      </c>
      <c r="P2485" t="s">
        <v>8266</v>
      </c>
      <c r="Q2485">
        <f t="shared" si="180"/>
        <v>100</v>
      </c>
      <c r="R2485" s="12">
        <f t="shared" si="181"/>
        <v>192.31</v>
      </c>
      <c r="S2485" t="s">
        <v>8310</v>
      </c>
      <c r="T2485" t="s">
        <v>8312</v>
      </c>
    </row>
    <row r="2486" spans="1:20" ht="60" hidden="1">
      <c r="A2486">
        <v>2484</v>
      </c>
      <c r="B2486" s="2" t="s">
        <v>2484</v>
      </c>
      <c r="C2486" s="2" t="s">
        <v>6594</v>
      </c>
      <c r="D2486">
        <v>5000</v>
      </c>
      <c r="E2486">
        <v>5025</v>
      </c>
      <c r="F2486" t="s">
        <v>8219</v>
      </c>
      <c r="G2486" t="s">
        <v>8224</v>
      </c>
      <c r="H2486" t="s">
        <v>8246</v>
      </c>
      <c r="I2486">
        <v>1333391901</v>
      </c>
      <c r="J2486" s="7">
        <f t="shared" si="178"/>
        <v>40987.776631944449</v>
      </c>
      <c r="K2486">
        <v>1332182301</v>
      </c>
      <c r="L2486" s="7">
        <f t="shared" si="179"/>
        <v>41001.776631944449</v>
      </c>
      <c r="M2486" t="b">
        <v>0</v>
      </c>
      <c r="N2486">
        <v>27</v>
      </c>
      <c r="O2486" t="b">
        <v>1</v>
      </c>
      <c r="P2486" t="s">
        <v>8266</v>
      </c>
      <c r="Q2486">
        <f t="shared" si="180"/>
        <v>100.5</v>
      </c>
      <c r="R2486" s="12">
        <f t="shared" si="181"/>
        <v>186.11</v>
      </c>
      <c r="S2486" t="s">
        <v>8310</v>
      </c>
      <c r="T2486" t="s">
        <v>8312</v>
      </c>
    </row>
    <row r="2487" spans="1:20" ht="60" hidden="1">
      <c r="A2487">
        <v>2485</v>
      </c>
      <c r="B2487" s="2" t="s">
        <v>2485</v>
      </c>
      <c r="C2487" s="2" t="s">
        <v>6595</v>
      </c>
      <c r="D2487">
        <v>5000</v>
      </c>
      <c r="E2487">
        <v>5200</v>
      </c>
      <c r="F2487" t="s">
        <v>8219</v>
      </c>
      <c r="G2487" t="s">
        <v>8224</v>
      </c>
      <c r="H2487" t="s">
        <v>8246</v>
      </c>
      <c r="I2487">
        <v>1397354400</v>
      </c>
      <c r="J2487" s="7">
        <f t="shared" si="178"/>
        <v>41718.043032407404</v>
      </c>
      <c r="K2487">
        <v>1395277318</v>
      </c>
      <c r="L2487" s="7">
        <f t="shared" si="179"/>
        <v>41742.083333333336</v>
      </c>
      <c r="M2487" t="b">
        <v>0</v>
      </c>
      <c r="N2487">
        <v>81</v>
      </c>
      <c r="O2487" t="b">
        <v>1</v>
      </c>
      <c r="P2487" t="s">
        <v>8266</v>
      </c>
      <c r="Q2487">
        <f t="shared" si="180"/>
        <v>104</v>
      </c>
      <c r="R2487" s="12">
        <f t="shared" si="181"/>
        <v>64.2</v>
      </c>
      <c r="S2487" t="s">
        <v>8310</v>
      </c>
      <c r="T2487" t="s">
        <v>8312</v>
      </c>
    </row>
    <row r="2488" spans="1:20" ht="60" hidden="1">
      <c r="A2488">
        <v>2486</v>
      </c>
      <c r="B2488" s="2" t="s">
        <v>2486</v>
      </c>
      <c r="C2488" s="2" t="s">
        <v>6596</v>
      </c>
      <c r="D2488">
        <v>5000</v>
      </c>
      <c r="E2488">
        <v>7050</v>
      </c>
      <c r="F2488" t="s">
        <v>8219</v>
      </c>
      <c r="G2488" t="s">
        <v>8224</v>
      </c>
      <c r="H2488" t="s">
        <v>8246</v>
      </c>
      <c r="I2488">
        <v>1312642800</v>
      </c>
      <c r="J2488" s="7">
        <f t="shared" si="178"/>
        <v>40753.758425925924</v>
      </c>
      <c r="K2488">
        <v>1311963128</v>
      </c>
      <c r="L2488" s="7">
        <f t="shared" si="179"/>
        <v>40761.625</v>
      </c>
      <c r="M2488" t="b">
        <v>0</v>
      </c>
      <c r="N2488">
        <v>78</v>
      </c>
      <c r="O2488" t="b">
        <v>1</v>
      </c>
      <c r="P2488" t="s">
        <v>8266</v>
      </c>
      <c r="Q2488">
        <f t="shared" si="180"/>
        <v>141</v>
      </c>
      <c r="R2488" s="12">
        <f t="shared" si="181"/>
        <v>90.38</v>
      </c>
      <c r="S2488" t="s">
        <v>8310</v>
      </c>
      <c r="T2488" t="s">
        <v>8312</v>
      </c>
    </row>
    <row r="2489" spans="1:20" ht="45" hidden="1">
      <c r="A2489">
        <v>2487</v>
      </c>
      <c r="B2489" s="2" t="s">
        <v>2487</v>
      </c>
      <c r="C2489" s="2" t="s">
        <v>6597</v>
      </c>
      <c r="D2489">
        <v>5000</v>
      </c>
      <c r="E2489">
        <v>5651.58</v>
      </c>
      <c r="F2489" t="s">
        <v>8219</v>
      </c>
      <c r="G2489" t="s">
        <v>8224</v>
      </c>
      <c r="H2489" t="s">
        <v>8246</v>
      </c>
      <c r="I2489">
        <v>1311902236</v>
      </c>
      <c r="J2489" s="7">
        <f t="shared" si="178"/>
        <v>40723.053657407407</v>
      </c>
      <c r="K2489">
        <v>1309310236</v>
      </c>
      <c r="L2489" s="7">
        <f t="shared" si="179"/>
        <v>40753.053657407407</v>
      </c>
      <c r="M2489" t="b">
        <v>0</v>
      </c>
      <c r="N2489">
        <v>39</v>
      </c>
      <c r="O2489" t="b">
        <v>1</v>
      </c>
      <c r="P2489" t="s">
        <v>8266</v>
      </c>
      <c r="Q2489">
        <f t="shared" si="180"/>
        <v>113.03</v>
      </c>
      <c r="R2489" s="12">
        <f t="shared" si="181"/>
        <v>144.91</v>
      </c>
      <c r="S2489" t="s">
        <v>8310</v>
      </c>
      <c r="T2489" t="s">
        <v>8312</v>
      </c>
    </row>
    <row r="2490" spans="1:20" ht="60" hidden="1">
      <c r="A2490">
        <v>2488</v>
      </c>
      <c r="B2490" s="2" t="s">
        <v>2488</v>
      </c>
      <c r="C2490" s="2" t="s">
        <v>6598</v>
      </c>
      <c r="D2490">
        <v>5000</v>
      </c>
      <c r="E2490">
        <v>5186</v>
      </c>
      <c r="F2490" t="s">
        <v>8219</v>
      </c>
      <c r="G2490" t="s">
        <v>8224</v>
      </c>
      <c r="H2490" t="s">
        <v>8246</v>
      </c>
      <c r="I2490">
        <v>1345079785</v>
      </c>
      <c r="J2490" s="7">
        <f t="shared" si="178"/>
        <v>41107.053067129629</v>
      </c>
      <c r="K2490">
        <v>1342487785</v>
      </c>
      <c r="L2490" s="7">
        <f t="shared" si="179"/>
        <v>41137.053067129629</v>
      </c>
      <c r="M2490" t="b">
        <v>1</v>
      </c>
      <c r="N2490">
        <v>96</v>
      </c>
      <c r="O2490" t="b">
        <v>1</v>
      </c>
      <c r="P2490" t="s">
        <v>8269</v>
      </c>
      <c r="Q2490">
        <f t="shared" si="180"/>
        <v>103.72</v>
      </c>
      <c r="R2490" s="12">
        <f t="shared" si="181"/>
        <v>54.02</v>
      </c>
      <c r="S2490" t="s">
        <v>8310</v>
      </c>
      <c r="T2490" t="s">
        <v>8315</v>
      </c>
    </row>
    <row r="2491" spans="1:20" ht="60" hidden="1">
      <c r="A2491">
        <v>2489</v>
      </c>
      <c r="B2491" s="2" t="s">
        <v>2489</v>
      </c>
      <c r="C2491" s="2" t="s">
        <v>6599</v>
      </c>
      <c r="D2491">
        <v>5000</v>
      </c>
      <c r="E2491">
        <v>15273</v>
      </c>
      <c r="F2491" t="s">
        <v>8219</v>
      </c>
      <c r="G2491" t="s">
        <v>8224</v>
      </c>
      <c r="H2491" t="s">
        <v>8246</v>
      </c>
      <c r="I2491">
        <v>1292665405</v>
      </c>
      <c r="J2491" s="7">
        <f t="shared" si="178"/>
        <v>40480.363483796296</v>
      </c>
      <c r="K2491">
        <v>1288341805</v>
      </c>
      <c r="L2491" s="7">
        <f t="shared" si="179"/>
        <v>40530.405150462961</v>
      </c>
      <c r="M2491" t="b">
        <v>1</v>
      </c>
      <c r="N2491">
        <v>223</v>
      </c>
      <c r="O2491" t="b">
        <v>1</v>
      </c>
      <c r="P2491" t="s">
        <v>8269</v>
      </c>
      <c r="Q2491">
        <f t="shared" si="180"/>
        <v>305.45999999999998</v>
      </c>
      <c r="R2491" s="12">
        <f t="shared" si="181"/>
        <v>68.489999999999995</v>
      </c>
      <c r="S2491" t="s">
        <v>8310</v>
      </c>
      <c r="T2491" t="s">
        <v>8315</v>
      </c>
    </row>
    <row r="2492" spans="1:20" ht="45" hidden="1">
      <c r="A2492">
        <v>2490</v>
      </c>
      <c r="B2492" s="2" t="s">
        <v>2490</v>
      </c>
      <c r="C2492" s="2" t="s">
        <v>6600</v>
      </c>
      <c r="D2492">
        <v>5000</v>
      </c>
      <c r="E2492">
        <v>6705</v>
      </c>
      <c r="F2492" t="s">
        <v>8219</v>
      </c>
      <c r="G2492" t="s">
        <v>8224</v>
      </c>
      <c r="H2492" t="s">
        <v>8246</v>
      </c>
      <c r="I2492">
        <v>1287200340</v>
      </c>
      <c r="J2492" s="7">
        <f t="shared" si="178"/>
        <v>40430.604328703703</v>
      </c>
      <c r="K2492">
        <v>1284042614</v>
      </c>
      <c r="L2492" s="7">
        <f t="shared" si="179"/>
        <v>40467.152083333334</v>
      </c>
      <c r="M2492" t="b">
        <v>1</v>
      </c>
      <c r="N2492">
        <v>62</v>
      </c>
      <c r="O2492" t="b">
        <v>1</v>
      </c>
      <c r="P2492" t="s">
        <v>8269</v>
      </c>
      <c r="Q2492">
        <f t="shared" si="180"/>
        <v>134.1</v>
      </c>
      <c r="R2492" s="12">
        <f t="shared" si="181"/>
        <v>108.15</v>
      </c>
      <c r="S2492" t="s">
        <v>8310</v>
      </c>
      <c r="T2492" t="s">
        <v>8315</v>
      </c>
    </row>
    <row r="2493" spans="1:20" ht="60" hidden="1">
      <c r="A2493">
        <v>2491</v>
      </c>
      <c r="B2493" s="2" t="s">
        <v>2491</v>
      </c>
      <c r="C2493" s="2" t="s">
        <v>6601</v>
      </c>
      <c r="D2493">
        <v>5000</v>
      </c>
      <c r="E2493">
        <v>9228</v>
      </c>
      <c r="F2493" t="s">
        <v>8219</v>
      </c>
      <c r="G2493" t="s">
        <v>8224</v>
      </c>
      <c r="H2493" t="s">
        <v>8246</v>
      </c>
      <c r="I2493">
        <v>1275364740</v>
      </c>
      <c r="J2493" s="7">
        <f t="shared" si="178"/>
        <v>40266.662708333337</v>
      </c>
      <c r="K2493">
        <v>1269878058</v>
      </c>
      <c r="L2493" s="7">
        <f t="shared" si="179"/>
        <v>40330.165972222225</v>
      </c>
      <c r="M2493" t="b">
        <v>1</v>
      </c>
      <c r="N2493">
        <v>108</v>
      </c>
      <c r="O2493" t="b">
        <v>1</v>
      </c>
      <c r="P2493" t="s">
        <v>8269</v>
      </c>
      <c r="Q2493">
        <f t="shared" si="180"/>
        <v>184.56</v>
      </c>
      <c r="R2493" s="12">
        <f t="shared" si="181"/>
        <v>85.44</v>
      </c>
      <c r="S2493" t="s">
        <v>8310</v>
      </c>
      <c r="T2493" t="s">
        <v>8315</v>
      </c>
    </row>
    <row r="2494" spans="1:20" ht="30" hidden="1">
      <c r="A2494">
        <v>2492</v>
      </c>
      <c r="B2494" s="2" t="s">
        <v>2492</v>
      </c>
      <c r="C2494" s="2" t="s">
        <v>6602</v>
      </c>
      <c r="D2494">
        <v>5000</v>
      </c>
      <c r="E2494">
        <v>5910</v>
      </c>
      <c r="F2494" t="s">
        <v>8219</v>
      </c>
      <c r="G2494" t="s">
        <v>8224</v>
      </c>
      <c r="H2494" t="s">
        <v>8246</v>
      </c>
      <c r="I2494">
        <v>1336747995</v>
      </c>
      <c r="J2494" s="7">
        <f t="shared" si="178"/>
        <v>41010.620312500003</v>
      </c>
      <c r="K2494">
        <v>1334155995</v>
      </c>
      <c r="L2494" s="7">
        <f t="shared" si="179"/>
        <v>41040.620312500003</v>
      </c>
      <c r="M2494" t="b">
        <v>1</v>
      </c>
      <c r="N2494">
        <v>91</v>
      </c>
      <c r="O2494" t="b">
        <v>1</v>
      </c>
      <c r="P2494" t="s">
        <v>8269</v>
      </c>
      <c r="Q2494">
        <f t="shared" si="180"/>
        <v>118.2</v>
      </c>
      <c r="R2494" s="12">
        <f t="shared" si="181"/>
        <v>64.95</v>
      </c>
      <c r="S2494" t="s">
        <v>8310</v>
      </c>
      <c r="T2494" t="s">
        <v>8315</v>
      </c>
    </row>
    <row r="2495" spans="1:20" ht="60" hidden="1">
      <c r="A2495">
        <v>2493</v>
      </c>
      <c r="B2495" s="2" t="s">
        <v>2493</v>
      </c>
      <c r="C2495" s="2" t="s">
        <v>6603</v>
      </c>
      <c r="D2495">
        <v>5000</v>
      </c>
      <c r="E2495">
        <v>5555</v>
      </c>
      <c r="F2495" t="s">
        <v>8219</v>
      </c>
      <c r="G2495" t="s">
        <v>8224</v>
      </c>
      <c r="H2495" t="s">
        <v>8246</v>
      </c>
      <c r="I2495">
        <v>1273522560</v>
      </c>
      <c r="J2495" s="7">
        <f t="shared" si="178"/>
        <v>40267.245717592588</v>
      </c>
      <c r="K2495">
        <v>1269928430</v>
      </c>
      <c r="L2495" s="7">
        <f t="shared" si="179"/>
        <v>40308.844444444447</v>
      </c>
      <c r="M2495" t="b">
        <v>1</v>
      </c>
      <c r="N2495">
        <v>58</v>
      </c>
      <c r="O2495" t="b">
        <v>1</v>
      </c>
      <c r="P2495" t="s">
        <v>8269</v>
      </c>
      <c r="Q2495">
        <f t="shared" si="180"/>
        <v>111.1</v>
      </c>
      <c r="R2495" s="12">
        <f t="shared" si="181"/>
        <v>95.78</v>
      </c>
      <c r="S2495" t="s">
        <v>8310</v>
      </c>
      <c r="T2495" t="s">
        <v>8315</v>
      </c>
    </row>
    <row r="2496" spans="1:20" ht="45" hidden="1">
      <c r="A2496">
        <v>2494</v>
      </c>
      <c r="B2496" s="2" t="s">
        <v>2494</v>
      </c>
      <c r="C2496" s="2" t="s">
        <v>6604</v>
      </c>
      <c r="D2496">
        <v>5000</v>
      </c>
      <c r="E2496">
        <v>5570</v>
      </c>
      <c r="F2496" t="s">
        <v>8219</v>
      </c>
      <c r="G2496" t="s">
        <v>8224</v>
      </c>
      <c r="H2496" t="s">
        <v>8246</v>
      </c>
      <c r="I2496">
        <v>1320640778</v>
      </c>
      <c r="J2496" s="7">
        <f t="shared" si="178"/>
        <v>40809.15252314815</v>
      </c>
      <c r="K2496">
        <v>1316749178</v>
      </c>
      <c r="L2496" s="7">
        <f t="shared" si="179"/>
        <v>40854.194189814814</v>
      </c>
      <c r="M2496" t="b">
        <v>1</v>
      </c>
      <c r="N2496">
        <v>111</v>
      </c>
      <c r="O2496" t="b">
        <v>1</v>
      </c>
      <c r="P2496" t="s">
        <v>8269</v>
      </c>
      <c r="Q2496">
        <f t="shared" si="180"/>
        <v>111.4</v>
      </c>
      <c r="R2496" s="12">
        <f t="shared" si="181"/>
        <v>50.18</v>
      </c>
      <c r="S2496" t="s">
        <v>8310</v>
      </c>
      <c r="T2496" t="s">
        <v>8315</v>
      </c>
    </row>
    <row r="2497" spans="1:20" ht="45" hidden="1">
      <c r="A2497">
        <v>2495</v>
      </c>
      <c r="B2497" s="2" t="s">
        <v>2495</v>
      </c>
      <c r="C2497" s="2" t="s">
        <v>6605</v>
      </c>
      <c r="D2497">
        <v>5000</v>
      </c>
      <c r="E2497">
        <v>5388.79</v>
      </c>
      <c r="F2497" t="s">
        <v>8219</v>
      </c>
      <c r="G2497" t="s">
        <v>8224</v>
      </c>
      <c r="H2497" t="s">
        <v>8246</v>
      </c>
      <c r="I2497">
        <v>1309694266</v>
      </c>
      <c r="J2497" s="7">
        <f t="shared" si="178"/>
        <v>40697.498449074075</v>
      </c>
      <c r="K2497">
        <v>1307102266</v>
      </c>
      <c r="L2497" s="7">
        <f t="shared" si="179"/>
        <v>40727.498449074075</v>
      </c>
      <c r="M2497" t="b">
        <v>1</v>
      </c>
      <c r="N2497">
        <v>118</v>
      </c>
      <c r="O2497" t="b">
        <v>1</v>
      </c>
      <c r="P2497" t="s">
        <v>8269</v>
      </c>
      <c r="Q2497">
        <f t="shared" si="180"/>
        <v>107.78</v>
      </c>
      <c r="R2497" s="12">
        <f t="shared" si="181"/>
        <v>45.67</v>
      </c>
      <c r="S2497" t="s">
        <v>8310</v>
      </c>
      <c r="T2497" t="s">
        <v>8315</v>
      </c>
    </row>
    <row r="2498" spans="1:20" ht="30" hidden="1">
      <c r="A2498">
        <v>2496</v>
      </c>
      <c r="B2498" s="2" t="s">
        <v>2496</v>
      </c>
      <c r="C2498" s="2" t="s">
        <v>6606</v>
      </c>
      <c r="D2498">
        <v>5000</v>
      </c>
      <c r="E2498">
        <v>6001</v>
      </c>
      <c r="F2498" t="s">
        <v>8219</v>
      </c>
      <c r="G2498" t="s">
        <v>8224</v>
      </c>
      <c r="H2498" t="s">
        <v>8246</v>
      </c>
      <c r="I2498">
        <v>1367366460</v>
      </c>
      <c r="J2498" s="7">
        <f t="shared" ref="J2498:J2561" si="182">(((K2498/60)/60)/24)+DATE(1970,1,1)</f>
        <v>41376.769050925926</v>
      </c>
      <c r="K2498">
        <v>1365791246</v>
      </c>
      <c r="L2498" s="7">
        <f t="shared" ref="L2498:L2561" si="183">(((I2498/60)/60)/24)+DATE(1970,1,1)</f>
        <v>41395.000694444447</v>
      </c>
      <c r="M2498" t="b">
        <v>1</v>
      </c>
      <c r="N2498">
        <v>128</v>
      </c>
      <c r="O2498" t="b">
        <v>1</v>
      </c>
      <c r="P2498" t="s">
        <v>8269</v>
      </c>
      <c r="Q2498">
        <f t="shared" ref="Q2498:Q2561" si="184">ROUND(E2498/D2498*100,2)</f>
        <v>120.02</v>
      </c>
      <c r="R2498" s="12">
        <f t="shared" ref="R2498:R2561" si="185">IFERROR(ROUND(IFERROR(E2498/N2498,""),2),"No pledges")</f>
        <v>46.88</v>
      </c>
      <c r="S2498" t="s">
        <v>8310</v>
      </c>
      <c r="T2498" t="s">
        <v>8315</v>
      </c>
    </row>
    <row r="2499" spans="1:20" ht="45" hidden="1">
      <c r="A2499">
        <v>2497</v>
      </c>
      <c r="B2499" s="2" t="s">
        <v>2497</v>
      </c>
      <c r="C2499" s="2" t="s">
        <v>6607</v>
      </c>
      <c r="D2499">
        <v>5000</v>
      </c>
      <c r="E2499">
        <v>5000</v>
      </c>
      <c r="F2499" t="s">
        <v>8219</v>
      </c>
      <c r="G2499" t="s">
        <v>8224</v>
      </c>
      <c r="H2499" t="s">
        <v>8246</v>
      </c>
      <c r="I2499">
        <v>1279555200</v>
      </c>
      <c r="J2499" s="7">
        <f t="shared" si="182"/>
        <v>40343.084421296298</v>
      </c>
      <c r="K2499">
        <v>1276480894</v>
      </c>
      <c r="L2499" s="7">
        <f t="shared" si="183"/>
        <v>40378.666666666664</v>
      </c>
      <c r="M2499" t="b">
        <v>1</v>
      </c>
      <c r="N2499">
        <v>50</v>
      </c>
      <c r="O2499" t="b">
        <v>1</v>
      </c>
      <c r="P2499" t="s">
        <v>8269</v>
      </c>
      <c r="Q2499">
        <f t="shared" si="184"/>
        <v>100</v>
      </c>
      <c r="R2499" s="12">
        <f t="shared" si="185"/>
        <v>100</v>
      </c>
      <c r="S2499" t="s">
        <v>8310</v>
      </c>
      <c r="T2499" t="s">
        <v>8315</v>
      </c>
    </row>
    <row r="2500" spans="1:20" ht="45" hidden="1">
      <c r="A2500">
        <v>2498</v>
      </c>
      <c r="B2500" s="2" t="s">
        <v>2498</v>
      </c>
      <c r="C2500" s="2" t="s">
        <v>6608</v>
      </c>
      <c r="D2500">
        <v>5000</v>
      </c>
      <c r="E2500">
        <v>14166</v>
      </c>
      <c r="F2500" t="s">
        <v>8219</v>
      </c>
      <c r="G2500" t="s">
        <v>8224</v>
      </c>
      <c r="H2500" t="s">
        <v>8246</v>
      </c>
      <c r="I2500">
        <v>1364342151</v>
      </c>
      <c r="J2500" s="7">
        <f t="shared" si="182"/>
        <v>41330.038784722223</v>
      </c>
      <c r="K2500">
        <v>1361753751</v>
      </c>
      <c r="L2500" s="7">
        <f t="shared" si="183"/>
        <v>41359.997118055559</v>
      </c>
      <c r="M2500" t="b">
        <v>1</v>
      </c>
      <c r="N2500">
        <v>284</v>
      </c>
      <c r="O2500" t="b">
        <v>1</v>
      </c>
      <c r="P2500" t="s">
        <v>8269</v>
      </c>
      <c r="Q2500">
        <f t="shared" si="184"/>
        <v>283.32</v>
      </c>
      <c r="R2500" s="12">
        <f t="shared" si="185"/>
        <v>49.88</v>
      </c>
      <c r="S2500" t="s">
        <v>8310</v>
      </c>
      <c r="T2500" t="s">
        <v>8315</v>
      </c>
    </row>
    <row r="2501" spans="1:20" ht="60" hidden="1">
      <c r="A2501">
        <v>2499</v>
      </c>
      <c r="B2501" s="2" t="s">
        <v>2499</v>
      </c>
      <c r="C2501" s="2" t="s">
        <v>6609</v>
      </c>
      <c r="D2501">
        <v>5000</v>
      </c>
      <c r="E2501">
        <v>5634</v>
      </c>
      <c r="F2501" t="s">
        <v>8219</v>
      </c>
      <c r="G2501" t="s">
        <v>8224</v>
      </c>
      <c r="H2501" t="s">
        <v>8246</v>
      </c>
      <c r="I2501">
        <v>1265097540</v>
      </c>
      <c r="J2501" s="7">
        <f t="shared" si="182"/>
        <v>40123.83829861111</v>
      </c>
      <c r="K2501">
        <v>1257538029</v>
      </c>
      <c r="L2501" s="7">
        <f t="shared" si="183"/>
        <v>40211.332638888889</v>
      </c>
      <c r="M2501" t="b">
        <v>1</v>
      </c>
      <c r="N2501">
        <v>51</v>
      </c>
      <c r="O2501" t="b">
        <v>1</v>
      </c>
      <c r="P2501" t="s">
        <v>8269</v>
      </c>
      <c r="Q2501">
        <f t="shared" si="184"/>
        <v>112.68</v>
      </c>
      <c r="R2501" s="12">
        <f t="shared" si="185"/>
        <v>110.47</v>
      </c>
      <c r="S2501" t="s">
        <v>8310</v>
      </c>
      <c r="T2501" t="s">
        <v>8315</v>
      </c>
    </row>
    <row r="2502" spans="1:20" ht="45" hidden="1">
      <c r="A2502">
        <v>2500</v>
      </c>
      <c r="B2502" s="2" t="s">
        <v>2500</v>
      </c>
      <c r="C2502" s="2" t="s">
        <v>6610</v>
      </c>
      <c r="D2502">
        <v>5000</v>
      </c>
      <c r="E2502">
        <v>6308</v>
      </c>
      <c r="F2502" t="s">
        <v>8219</v>
      </c>
      <c r="G2502" t="s">
        <v>8224</v>
      </c>
      <c r="H2502" t="s">
        <v>8246</v>
      </c>
      <c r="I2502">
        <v>1469670580</v>
      </c>
      <c r="J2502" s="7">
        <f t="shared" si="182"/>
        <v>42549.076157407413</v>
      </c>
      <c r="K2502">
        <v>1467078580</v>
      </c>
      <c r="L2502" s="7">
        <f t="shared" si="183"/>
        <v>42579.076157407413</v>
      </c>
      <c r="M2502" t="b">
        <v>0</v>
      </c>
      <c r="N2502">
        <v>71</v>
      </c>
      <c r="O2502" t="b">
        <v>1</v>
      </c>
      <c r="P2502" t="s">
        <v>8269</v>
      </c>
      <c r="Q2502">
        <f t="shared" si="184"/>
        <v>126.16</v>
      </c>
      <c r="R2502" s="12">
        <f t="shared" si="185"/>
        <v>88.85</v>
      </c>
      <c r="S2502" t="s">
        <v>8310</v>
      </c>
      <c r="T2502" t="s">
        <v>8315</v>
      </c>
    </row>
    <row r="2503" spans="1:20" ht="60" hidden="1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7">
        <f t="shared" si="182"/>
        <v>42244.776666666665</v>
      </c>
      <c r="K2503">
        <v>1440787104</v>
      </c>
      <c r="L2503" s="7">
        <f t="shared" si="183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>
        <f t="shared" si="184"/>
        <v>2.5499999999999998</v>
      </c>
      <c r="R2503" s="12">
        <f t="shared" si="185"/>
        <v>40.14</v>
      </c>
      <c r="S2503" t="s">
        <v>8336</v>
      </c>
      <c r="T2503" t="s">
        <v>8353</v>
      </c>
    </row>
    <row r="2504" spans="1:20" ht="60" hidden="1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7">
        <f t="shared" si="182"/>
        <v>41858.825439814813</v>
      </c>
      <c r="K2504">
        <v>1407440918</v>
      </c>
      <c r="L2504" s="7">
        <f t="shared" si="183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184"/>
        <v>0.08</v>
      </c>
      <c r="R2504" s="12">
        <f t="shared" si="185"/>
        <v>17.2</v>
      </c>
      <c r="S2504" t="s">
        <v>8336</v>
      </c>
      <c r="T2504" t="s">
        <v>8353</v>
      </c>
    </row>
    <row r="2505" spans="1:20" ht="60" hidden="1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7">
        <f t="shared" si="182"/>
        <v>42498.899398148147</v>
      </c>
      <c r="K2505">
        <v>1462743308</v>
      </c>
      <c r="L2505" s="7">
        <f t="shared" si="183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>
        <f t="shared" si="184"/>
        <v>0</v>
      </c>
      <c r="R2505" s="12" t="str">
        <f t="shared" si="185"/>
        <v>No pledges</v>
      </c>
      <c r="S2505" t="s">
        <v>8336</v>
      </c>
      <c r="T2505" t="s">
        <v>8353</v>
      </c>
    </row>
    <row r="2506" spans="1:20" ht="45" hidden="1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7">
        <f t="shared" si="182"/>
        <v>41928.015439814815</v>
      </c>
      <c r="K2506">
        <v>1413418934</v>
      </c>
      <c r="L2506" s="7">
        <f t="shared" si="183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>
        <f t="shared" si="184"/>
        <v>0</v>
      </c>
      <c r="R2506" s="12" t="str">
        <f t="shared" si="185"/>
        <v>No pledges</v>
      </c>
      <c r="S2506" t="s">
        <v>8336</v>
      </c>
      <c r="T2506" t="s">
        <v>8353</v>
      </c>
    </row>
    <row r="2507" spans="1:20" ht="60" hidden="1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7">
        <f t="shared" si="182"/>
        <v>42047.05574074074</v>
      </c>
      <c r="K2507">
        <v>1423704016</v>
      </c>
      <c r="L2507" s="7">
        <f t="shared" si="183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>
        <f t="shared" si="184"/>
        <v>0</v>
      </c>
      <c r="R2507" s="12" t="str">
        <f t="shared" si="185"/>
        <v>No pledges</v>
      </c>
      <c r="S2507" t="s">
        <v>8336</v>
      </c>
      <c r="T2507" t="s">
        <v>8353</v>
      </c>
    </row>
    <row r="2508" spans="1:20" ht="60" hidden="1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7">
        <f t="shared" si="182"/>
        <v>42258.297094907408</v>
      </c>
      <c r="K2508">
        <v>1441955269</v>
      </c>
      <c r="L2508" s="7">
        <f t="shared" si="183"/>
        <v>42280.875</v>
      </c>
      <c r="M2508" t="b">
        <v>0</v>
      </c>
      <c r="N2508">
        <v>2</v>
      </c>
      <c r="O2508" t="b">
        <v>0</v>
      </c>
      <c r="P2508" t="s">
        <v>8299</v>
      </c>
      <c r="Q2508">
        <f t="shared" si="184"/>
        <v>0.6</v>
      </c>
      <c r="R2508" s="12">
        <f t="shared" si="185"/>
        <v>15</v>
      </c>
      <c r="S2508" t="s">
        <v>8336</v>
      </c>
      <c r="T2508" t="s">
        <v>8353</v>
      </c>
    </row>
    <row r="2509" spans="1:20" hidden="1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7">
        <f t="shared" si="182"/>
        <v>42105.072962962964</v>
      </c>
      <c r="K2509">
        <v>1428716704</v>
      </c>
      <c r="L2509" s="7">
        <f t="shared" si="183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184"/>
        <v>0</v>
      </c>
      <c r="R2509" s="12" t="str">
        <f t="shared" si="185"/>
        <v>No pledges</v>
      </c>
      <c r="S2509" t="s">
        <v>8336</v>
      </c>
      <c r="T2509" t="s">
        <v>8353</v>
      </c>
    </row>
    <row r="2510" spans="1:20" ht="60" hidden="1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7">
        <f t="shared" si="182"/>
        <v>41835.951782407406</v>
      </c>
      <c r="K2510">
        <v>1405464634</v>
      </c>
      <c r="L2510" s="7">
        <f t="shared" si="183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184"/>
        <v>0</v>
      </c>
      <c r="R2510" s="12" t="str">
        <f t="shared" si="185"/>
        <v>No pledges</v>
      </c>
      <c r="S2510" t="s">
        <v>8336</v>
      </c>
      <c r="T2510" t="s">
        <v>8353</v>
      </c>
    </row>
    <row r="2511" spans="1:20" ht="60" hidden="1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7">
        <f t="shared" si="182"/>
        <v>42058.809594907405</v>
      </c>
      <c r="K2511">
        <v>1424719549</v>
      </c>
      <c r="L2511" s="7">
        <f t="shared" si="183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>
        <f t="shared" si="184"/>
        <v>1.05</v>
      </c>
      <c r="R2511" s="12">
        <f t="shared" si="185"/>
        <v>35.71</v>
      </c>
      <c r="S2511" t="s">
        <v>8336</v>
      </c>
      <c r="T2511" t="s">
        <v>8353</v>
      </c>
    </row>
    <row r="2512" spans="1:20" ht="60" hidden="1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7">
        <f t="shared" si="182"/>
        <v>42078.997361111105</v>
      </c>
      <c r="K2512">
        <v>1426463772</v>
      </c>
      <c r="L2512" s="7">
        <f t="shared" si="183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>
        <f t="shared" si="184"/>
        <v>0.15</v>
      </c>
      <c r="R2512" s="12">
        <f t="shared" si="185"/>
        <v>37.5</v>
      </c>
      <c r="S2512" t="s">
        <v>8336</v>
      </c>
      <c r="T2512" t="s">
        <v>8353</v>
      </c>
    </row>
    <row r="2513" spans="1:20" ht="45" hidden="1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7">
        <f t="shared" si="182"/>
        <v>42371.446909722217</v>
      </c>
      <c r="K2513">
        <v>1451731413</v>
      </c>
      <c r="L2513" s="7">
        <f t="shared" si="183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184"/>
        <v>0</v>
      </c>
      <c r="R2513" s="12" t="str">
        <f t="shared" si="185"/>
        <v>No pledges</v>
      </c>
      <c r="S2513" t="s">
        <v>8336</v>
      </c>
      <c r="T2513" t="s">
        <v>8353</v>
      </c>
    </row>
    <row r="2514" spans="1:20" ht="15" customHeight="1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7">
        <f>(((I2514/60)/60)/24)+DATE(1970,1,1)</f>
        <v>41986.876863425925</v>
      </c>
      <c r="K2514">
        <v>1417208561</v>
      </c>
      <c r="L2514" s="7">
        <f>(((K2514/60)/60)/24)+DATE(1970,1,1)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184"/>
        <v>0</v>
      </c>
      <c r="R2514" s="12" t="str">
        <f t="shared" si="185"/>
        <v>No pledges</v>
      </c>
      <c r="S2514" t="s">
        <v>8336</v>
      </c>
      <c r="T2514" t="s">
        <v>8353</v>
      </c>
    </row>
    <row r="2515" spans="1:20" ht="60" hidden="1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7">
        <f t="shared" si="182"/>
        <v>42732.00681712963</v>
      </c>
      <c r="K2515">
        <v>1482883789</v>
      </c>
      <c r="L2515" s="7">
        <f t="shared" si="183"/>
        <v>42792.00681712963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184"/>
        <v>0</v>
      </c>
      <c r="R2515" s="12" t="str">
        <f t="shared" si="185"/>
        <v>No pledges</v>
      </c>
      <c r="S2515" t="s">
        <v>8336</v>
      </c>
      <c r="T2515" t="s">
        <v>8353</v>
      </c>
    </row>
    <row r="2516" spans="1:20" ht="60" hidden="1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7">
        <f t="shared" si="182"/>
        <v>41854.389780092592</v>
      </c>
      <c r="K2516">
        <v>1407057677</v>
      </c>
      <c r="L2516" s="7">
        <f t="shared" si="183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184"/>
        <v>1.75</v>
      </c>
      <c r="R2516" s="12">
        <f t="shared" si="185"/>
        <v>52.5</v>
      </c>
      <c r="S2516" t="s">
        <v>8336</v>
      </c>
      <c r="T2516" t="s">
        <v>8353</v>
      </c>
    </row>
    <row r="2517" spans="1:20" ht="60" hidden="1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7">
        <f t="shared" si="182"/>
        <v>42027.839733796296</v>
      </c>
      <c r="K2517">
        <v>1422043753</v>
      </c>
      <c r="L2517" s="7">
        <f t="shared" si="183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84"/>
        <v>18.600000000000001</v>
      </c>
      <c r="R2517" s="12">
        <f t="shared" si="185"/>
        <v>77.5</v>
      </c>
      <c r="S2517" t="s">
        <v>8336</v>
      </c>
      <c r="T2517" t="s">
        <v>8353</v>
      </c>
    </row>
    <row r="2518" spans="1:20" ht="60" hidden="1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7">
        <f t="shared" si="182"/>
        <v>41942.653379629628</v>
      </c>
      <c r="K2518">
        <v>1414683652</v>
      </c>
      <c r="L2518" s="7">
        <f t="shared" si="183"/>
        <v>41972.6950462963</v>
      </c>
      <c r="M2518" t="b">
        <v>0</v>
      </c>
      <c r="N2518">
        <v>0</v>
      </c>
      <c r="O2518" t="b">
        <v>0</v>
      </c>
      <c r="P2518" t="s">
        <v>8299</v>
      </c>
      <c r="Q2518">
        <f t="shared" si="184"/>
        <v>0</v>
      </c>
      <c r="R2518" s="12" t="str">
        <f t="shared" si="185"/>
        <v>No pledges</v>
      </c>
      <c r="S2518" t="s">
        <v>8336</v>
      </c>
      <c r="T2518" t="s">
        <v>8353</v>
      </c>
    </row>
    <row r="2519" spans="1:20" ht="60" hidden="1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7">
        <f t="shared" si="182"/>
        <v>42052.802430555559</v>
      </c>
      <c r="K2519">
        <v>1424200530</v>
      </c>
      <c r="L2519" s="7">
        <f t="shared" si="183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>
        <f t="shared" si="184"/>
        <v>9.82</v>
      </c>
      <c r="R2519" s="12">
        <f t="shared" si="185"/>
        <v>53.55</v>
      </c>
      <c r="S2519" t="s">
        <v>8336</v>
      </c>
      <c r="T2519" t="s">
        <v>8353</v>
      </c>
    </row>
    <row r="2520" spans="1:20" ht="45" hidden="1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7">
        <f t="shared" si="182"/>
        <v>41926.680879629632</v>
      </c>
      <c r="K2520">
        <v>1413303628</v>
      </c>
      <c r="L2520" s="7">
        <f t="shared" si="183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>
        <f t="shared" si="184"/>
        <v>0</v>
      </c>
      <c r="R2520" s="12" t="str">
        <f t="shared" si="185"/>
        <v>No pledges</v>
      </c>
      <c r="S2520" t="s">
        <v>8336</v>
      </c>
      <c r="T2520" t="s">
        <v>8353</v>
      </c>
    </row>
    <row r="2521" spans="1:20" ht="45" hidden="1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7">
        <f t="shared" si="182"/>
        <v>41809.155138888891</v>
      </c>
      <c r="K2521">
        <v>1403149404</v>
      </c>
      <c r="L2521" s="7">
        <f t="shared" si="183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184"/>
        <v>0.04</v>
      </c>
      <c r="R2521" s="12">
        <f t="shared" si="185"/>
        <v>16.25</v>
      </c>
      <c r="S2521" t="s">
        <v>8336</v>
      </c>
      <c r="T2521" t="s">
        <v>8353</v>
      </c>
    </row>
    <row r="2522" spans="1:20" ht="60" hidden="1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7">
        <f t="shared" si="182"/>
        <v>42612.600520833337</v>
      </c>
      <c r="K2522">
        <v>1472567085</v>
      </c>
      <c r="L2522" s="7">
        <f t="shared" si="183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>
        <f t="shared" si="184"/>
        <v>0</v>
      </c>
      <c r="R2522" s="12" t="str">
        <f t="shared" si="185"/>
        <v>No pledges</v>
      </c>
      <c r="S2522" t="s">
        <v>8336</v>
      </c>
      <c r="T2522" t="s">
        <v>8353</v>
      </c>
    </row>
    <row r="2523" spans="1:20" ht="60" hidden="1">
      <c r="A2523">
        <v>2521</v>
      </c>
      <c r="B2523" s="2" t="s">
        <v>2521</v>
      </c>
      <c r="C2523" s="2" t="s">
        <v>6631</v>
      </c>
      <c r="D2523">
        <v>5000</v>
      </c>
      <c r="E2523">
        <v>5263</v>
      </c>
      <c r="F2523" t="s">
        <v>8219</v>
      </c>
      <c r="G2523" t="s">
        <v>8224</v>
      </c>
      <c r="H2523" t="s">
        <v>8246</v>
      </c>
      <c r="I2523">
        <v>1312960080</v>
      </c>
      <c r="J2523" s="7">
        <f t="shared" si="182"/>
        <v>40718.310659722221</v>
      </c>
      <c r="K2523">
        <v>1308900441</v>
      </c>
      <c r="L2523" s="7">
        <f t="shared" si="183"/>
        <v>40765.297222222223</v>
      </c>
      <c r="M2523" t="b">
        <v>0</v>
      </c>
      <c r="N2523">
        <v>70</v>
      </c>
      <c r="O2523" t="b">
        <v>1</v>
      </c>
      <c r="P2523" t="s">
        <v>8269</v>
      </c>
      <c r="Q2523">
        <f t="shared" si="184"/>
        <v>105.26</v>
      </c>
      <c r="R2523" s="12">
        <f t="shared" si="185"/>
        <v>75.19</v>
      </c>
      <c r="S2523" t="s">
        <v>8310</v>
      </c>
      <c r="T2523" t="s">
        <v>8315</v>
      </c>
    </row>
    <row r="2524" spans="1:20" ht="60" hidden="1">
      <c r="A2524">
        <v>2522</v>
      </c>
      <c r="B2524" s="2" t="s">
        <v>2522</v>
      </c>
      <c r="C2524" s="2" t="s">
        <v>6632</v>
      </c>
      <c r="D2524">
        <v>5000</v>
      </c>
      <c r="E2524">
        <v>5105</v>
      </c>
      <c r="F2524" t="s">
        <v>8219</v>
      </c>
      <c r="G2524" t="s">
        <v>8225</v>
      </c>
      <c r="H2524" t="s">
        <v>8247</v>
      </c>
      <c r="I2524">
        <v>1449766261</v>
      </c>
      <c r="J2524" s="7">
        <f t="shared" si="182"/>
        <v>42318.702094907407</v>
      </c>
      <c r="K2524">
        <v>1447174261</v>
      </c>
      <c r="L2524" s="7">
        <f t="shared" si="183"/>
        <v>42348.702094907407</v>
      </c>
      <c r="M2524" t="b">
        <v>0</v>
      </c>
      <c r="N2524">
        <v>34</v>
      </c>
      <c r="O2524" t="b">
        <v>1</v>
      </c>
      <c r="P2524" t="s">
        <v>8271</v>
      </c>
      <c r="Q2524">
        <f t="shared" si="184"/>
        <v>102.1</v>
      </c>
      <c r="R2524" s="12">
        <f t="shared" si="185"/>
        <v>150.15</v>
      </c>
      <c r="S2524" t="s">
        <v>8317</v>
      </c>
      <c r="T2524" t="s">
        <v>8318</v>
      </c>
    </row>
    <row r="2525" spans="1:20" ht="45" hidden="1">
      <c r="A2525">
        <v>2523</v>
      </c>
      <c r="B2525" s="2" t="s">
        <v>2523</v>
      </c>
      <c r="C2525" s="2" t="s">
        <v>6633</v>
      </c>
      <c r="D2525">
        <v>5000</v>
      </c>
      <c r="E2525">
        <v>5232</v>
      </c>
      <c r="F2525" t="s">
        <v>8219</v>
      </c>
      <c r="G2525" t="s">
        <v>8224</v>
      </c>
      <c r="H2525" t="s">
        <v>8246</v>
      </c>
      <c r="I2525">
        <v>1477976340</v>
      </c>
      <c r="J2525" s="7">
        <f t="shared" si="182"/>
        <v>42646.092812499999</v>
      </c>
      <c r="K2525">
        <v>1475460819</v>
      </c>
      <c r="L2525" s="7">
        <f t="shared" si="183"/>
        <v>42675.207638888889</v>
      </c>
      <c r="M2525" t="b">
        <v>0</v>
      </c>
      <c r="N2525">
        <v>56</v>
      </c>
      <c r="O2525" t="b">
        <v>1</v>
      </c>
      <c r="P2525" t="s">
        <v>8271</v>
      </c>
      <c r="Q2525">
        <f t="shared" si="184"/>
        <v>104.64</v>
      </c>
      <c r="R2525" s="12">
        <f t="shared" si="185"/>
        <v>93.43</v>
      </c>
      <c r="S2525" t="s">
        <v>8317</v>
      </c>
      <c r="T2525" t="s">
        <v>8318</v>
      </c>
    </row>
    <row r="2526" spans="1:20" ht="45" hidden="1">
      <c r="A2526">
        <v>2524</v>
      </c>
      <c r="B2526" s="2" t="s">
        <v>2524</v>
      </c>
      <c r="C2526" s="2" t="s">
        <v>6634</v>
      </c>
      <c r="D2526">
        <v>5000</v>
      </c>
      <c r="E2526">
        <v>6030</v>
      </c>
      <c r="F2526" t="s">
        <v>8219</v>
      </c>
      <c r="G2526" t="s">
        <v>8224</v>
      </c>
      <c r="H2526" t="s">
        <v>8246</v>
      </c>
      <c r="I2526">
        <v>1442805076</v>
      </c>
      <c r="J2526" s="7">
        <f t="shared" si="182"/>
        <v>42238.13282407407</v>
      </c>
      <c r="K2526">
        <v>1440213076</v>
      </c>
      <c r="L2526" s="7">
        <f t="shared" si="183"/>
        <v>42268.13282407407</v>
      </c>
      <c r="M2526" t="b">
        <v>0</v>
      </c>
      <c r="N2526">
        <v>84</v>
      </c>
      <c r="O2526" t="b">
        <v>1</v>
      </c>
      <c r="P2526" t="s">
        <v>8271</v>
      </c>
      <c r="Q2526">
        <f t="shared" si="184"/>
        <v>120.6</v>
      </c>
      <c r="R2526" s="12">
        <f t="shared" si="185"/>
        <v>71.790000000000006</v>
      </c>
      <c r="S2526" t="s">
        <v>8317</v>
      </c>
      <c r="T2526" t="s">
        <v>8318</v>
      </c>
    </row>
    <row r="2527" spans="1:20" ht="45" hidden="1">
      <c r="A2527">
        <v>2525</v>
      </c>
      <c r="B2527" s="2" t="s">
        <v>2525</v>
      </c>
      <c r="C2527" s="2" t="s">
        <v>6635</v>
      </c>
      <c r="D2527">
        <v>5000</v>
      </c>
      <c r="E2527">
        <v>15121</v>
      </c>
      <c r="F2527" t="s">
        <v>8219</v>
      </c>
      <c r="G2527" t="s">
        <v>8224</v>
      </c>
      <c r="H2527" t="s">
        <v>8246</v>
      </c>
      <c r="I2527">
        <v>1463166263</v>
      </c>
      <c r="J2527" s="7">
        <f t="shared" si="182"/>
        <v>42473.794710648144</v>
      </c>
      <c r="K2527">
        <v>1460574263</v>
      </c>
      <c r="L2527" s="7">
        <f t="shared" si="183"/>
        <v>42503.794710648144</v>
      </c>
      <c r="M2527" t="b">
        <v>0</v>
      </c>
      <c r="N2527">
        <v>60</v>
      </c>
      <c r="O2527" t="b">
        <v>1</v>
      </c>
      <c r="P2527" t="s">
        <v>8271</v>
      </c>
      <c r="Q2527">
        <f t="shared" si="184"/>
        <v>302.42</v>
      </c>
      <c r="R2527" s="12">
        <f t="shared" si="185"/>
        <v>252.02</v>
      </c>
      <c r="S2527" t="s">
        <v>8317</v>
      </c>
      <c r="T2527" t="s">
        <v>8318</v>
      </c>
    </row>
    <row r="2528" spans="1:20" ht="45" hidden="1">
      <c r="A2528">
        <v>2526</v>
      </c>
      <c r="B2528" s="2" t="s">
        <v>2526</v>
      </c>
      <c r="C2528" s="2" t="s">
        <v>6636</v>
      </c>
      <c r="D2528">
        <v>5000</v>
      </c>
      <c r="E2528">
        <v>10678</v>
      </c>
      <c r="F2528" t="s">
        <v>8219</v>
      </c>
      <c r="G2528" t="s">
        <v>8224</v>
      </c>
      <c r="H2528" t="s">
        <v>8246</v>
      </c>
      <c r="I2528">
        <v>1460917119</v>
      </c>
      <c r="J2528" s="7">
        <f t="shared" si="182"/>
        <v>42417.804618055554</v>
      </c>
      <c r="K2528">
        <v>1455736719</v>
      </c>
      <c r="L2528" s="7">
        <f t="shared" si="183"/>
        <v>42477.762951388882</v>
      </c>
      <c r="M2528" t="b">
        <v>0</v>
      </c>
      <c r="N2528">
        <v>87</v>
      </c>
      <c r="O2528" t="b">
        <v>1</v>
      </c>
      <c r="P2528" t="s">
        <v>8273</v>
      </c>
      <c r="Q2528">
        <f t="shared" si="184"/>
        <v>213.56</v>
      </c>
      <c r="R2528" s="12">
        <f t="shared" si="185"/>
        <v>122.74</v>
      </c>
      <c r="S2528" t="s">
        <v>8319</v>
      </c>
      <c r="T2528" t="s">
        <v>8321</v>
      </c>
    </row>
    <row r="2529" spans="1:20" ht="45" hidden="1">
      <c r="A2529">
        <v>2527</v>
      </c>
      <c r="B2529" s="2" t="s">
        <v>2527</v>
      </c>
      <c r="C2529" s="2" t="s">
        <v>6637</v>
      </c>
      <c r="D2529">
        <v>5000</v>
      </c>
      <c r="E2529">
        <v>5469</v>
      </c>
      <c r="F2529" t="s">
        <v>8219</v>
      </c>
      <c r="G2529" t="s">
        <v>8224</v>
      </c>
      <c r="H2529" t="s">
        <v>8246</v>
      </c>
      <c r="I2529">
        <v>1438228740</v>
      </c>
      <c r="J2529" s="7">
        <f t="shared" si="182"/>
        <v>42184.816539351858</v>
      </c>
      <c r="K2529">
        <v>1435606549</v>
      </c>
      <c r="L2529" s="7">
        <f t="shared" si="183"/>
        <v>42215.165972222225</v>
      </c>
      <c r="M2529" t="b">
        <v>0</v>
      </c>
      <c r="N2529">
        <v>100</v>
      </c>
      <c r="O2529" t="b">
        <v>1</v>
      </c>
      <c r="P2529" t="s">
        <v>8274</v>
      </c>
      <c r="Q2529">
        <f t="shared" si="184"/>
        <v>109.38</v>
      </c>
      <c r="R2529" s="12">
        <f t="shared" si="185"/>
        <v>54.69</v>
      </c>
      <c r="S2529" t="s">
        <v>8322</v>
      </c>
      <c r="T2529" t="s">
        <v>8323</v>
      </c>
    </row>
    <row r="2530" spans="1:20" ht="60" hidden="1">
      <c r="A2530">
        <v>2528</v>
      </c>
      <c r="B2530" s="2" t="s">
        <v>2528</v>
      </c>
      <c r="C2530" s="2" t="s">
        <v>6638</v>
      </c>
      <c r="D2530">
        <v>5000</v>
      </c>
      <c r="E2530">
        <v>6300</v>
      </c>
      <c r="F2530" t="s">
        <v>8219</v>
      </c>
      <c r="G2530" t="s">
        <v>8224</v>
      </c>
      <c r="H2530" t="s">
        <v>8246</v>
      </c>
      <c r="I2530">
        <v>1327212000</v>
      </c>
      <c r="J2530" s="7">
        <f t="shared" si="182"/>
        <v>40879.795682870368</v>
      </c>
      <c r="K2530">
        <v>1322852747</v>
      </c>
      <c r="L2530" s="7">
        <f t="shared" si="183"/>
        <v>40930.25</v>
      </c>
      <c r="M2530" t="b">
        <v>0</v>
      </c>
      <c r="N2530">
        <v>71</v>
      </c>
      <c r="O2530" t="b">
        <v>1</v>
      </c>
      <c r="P2530" t="s">
        <v>8274</v>
      </c>
      <c r="Q2530">
        <f t="shared" si="184"/>
        <v>126</v>
      </c>
      <c r="R2530" s="12">
        <f t="shared" si="185"/>
        <v>88.73</v>
      </c>
      <c r="S2530" t="s">
        <v>8322</v>
      </c>
      <c r="T2530" t="s">
        <v>8323</v>
      </c>
    </row>
    <row r="2531" spans="1:20" ht="30" hidden="1">
      <c r="A2531">
        <v>2529</v>
      </c>
      <c r="B2531" s="2" t="s">
        <v>2529</v>
      </c>
      <c r="C2531" s="2" t="s">
        <v>6639</v>
      </c>
      <c r="D2531">
        <v>5000</v>
      </c>
      <c r="E2531">
        <v>6120</v>
      </c>
      <c r="F2531" t="s">
        <v>8219</v>
      </c>
      <c r="G2531" t="s">
        <v>8224</v>
      </c>
      <c r="H2531" t="s">
        <v>8246</v>
      </c>
      <c r="I2531">
        <v>1392408000</v>
      </c>
      <c r="J2531" s="7">
        <f t="shared" si="182"/>
        <v>41667.275312500002</v>
      </c>
      <c r="K2531">
        <v>1390890987</v>
      </c>
      <c r="L2531" s="7">
        <f t="shared" si="183"/>
        <v>41684.833333333336</v>
      </c>
      <c r="M2531" t="b">
        <v>0</v>
      </c>
      <c r="N2531">
        <v>108</v>
      </c>
      <c r="O2531" t="b">
        <v>1</v>
      </c>
      <c r="P2531" t="s">
        <v>8274</v>
      </c>
      <c r="Q2531">
        <f t="shared" si="184"/>
        <v>122.4</v>
      </c>
      <c r="R2531" s="12">
        <f t="shared" si="185"/>
        <v>56.67</v>
      </c>
      <c r="S2531" t="s">
        <v>8322</v>
      </c>
      <c r="T2531" t="s">
        <v>8323</v>
      </c>
    </row>
    <row r="2532" spans="1:20" ht="45" hidden="1">
      <c r="A2532">
        <v>2530</v>
      </c>
      <c r="B2532" s="2" t="s">
        <v>2530</v>
      </c>
      <c r="C2532" s="2" t="s">
        <v>6640</v>
      </c>
      <c r="D2532">
        <v>5000</v>
      </c>
      <c r="E2532">
        <v>5116</v>
      </c>
      <c r="F2532" t="s">
        <v>8219</v>
      </c>
      <c r="G2532" t="s">
        <v>8224</v>
      </c>
      <c r="H2532" t="s">
        <v>8246</v>
      </c>
      <c r="I2532">
        <v>1355439503</v>
      </c>
      <c r="J2532" s="7">
        <f t="shared" si="182"/>
        <v>41226.95721064815</v>
      </c>
      <c r="K2532">
        <v>1352847503</v>
      </c>
      <c r="L2532" s="7">
        <f t="shared" si="183"/>
        <v>41256.95721064815</v>
      </c>
      <c r="M2532" t="b">
        <v>0</v>
      </c>
      <c r="N2532">
        <v>62</v>
      </c>
      <c r="O2532" t="b">
        <v>1</v>
      </c>
      <c r="P2532" t="s">
        <v>8274</v>
      </c>
      <c r="Q2532">
        <f t="shared" si="184"/>
        <v>102.32</v>
      </c>
      <c r="R2532" s="12">
        <f t="shared" si="185"/>
        <v>82.52</v>
      </c>
      <c r="S2532" t="s">
        <v>8322</v>
      </c>
      <c r="T2532" t="s">
        <v>8323</v>
      </c>
    </row>
    <row r="2533" spans="1:20" ht="60" hidden="1">
      <c r="A2533">
        <v>2531</v>
      </c>
      <c r="B2533" s="2" t="s">
        <v>2531</v>
      </c>
      <c r="C2533" s="2" t="s">
        <v>6641</v>
      </c>
      <c r="D2533">
        <v>5000</v>
      </c>
      <c r="E2533">
        <v>5585</v>
      </c>
      <c r="F2533" t="s">
        <v>8219</v>
      </c>
      <c r="G2533" t="s">
        <v>8226</v>
      </c>
      <c r="H2533" t="s">
        <v>8248</v>
      </c>
      <c r="I2533">
        <v>1476615600</v>
      </c>
      <c r="J2533" s="7">
        <f t="shared" si="182"/>
        <v>42639.421493055561</v>
      </c>
      <c r="K2533">
        <v>1474884417</v>
      </c>
      <c r="L2533" s="7">
        <f t="shared" si="183"/>
        <v>42659.458333333328</v>
      </c>
      <c r="M2533" t="b">
        <v>0</v>
      </c>
      <c r="N2533">
        <v>105</v>
      </c>
      <c r="O2533" t="b">
        <v>1</v>
      </c>
      <c r="P2533" t="s">
        <v>8274</v>
      </c>
      <c r="Q2533">
        <f t="shared" si="184"/>
        <v>111.7</v>
      </c>
      <c r="R2533" s="12">
        <f t="shared" si="185"/>
        <v>53.19</v>
      </c>
      <c r="S2533" t="s">
        <v>8322</v>
      </c>
      <c r="T2533" t="s">
        <v>8323</v>
      </c>
    </row>
    <row r="2534" spans="1:20" ht="60" hidden="1">
      <c r="A2534">
        <v>2532</v>
      </c>
      <c r="B2534" s="2" t="s">
        <v>2532</v>
      </c>
      <c r="C2534" s="2" t="s">
        <v>6642</v>
      </c>
      <c r="D2534">
        <v>5000</v>
      </c>
      <c r="E2534">
        <v>5096</v>
      </c>
      <c r="F2534" t="s">
        <v>8219</v>
      </c>
      <c r="G2534" t="s">
        <v>8225</v>
      </c>
      <c r="H2534" t="s">
        <v>8247</v>
      </c>
      <c r="I2534">
        <v>1404892539</v>
      </c>
      <c r="J2534" s="7">
        <f t="shared" si="182"/>
        <v>41789.330312500002</v>
      </c>
      <c r="K2534">
        <v>1401436539</v>
      </c>
      <c r="L2534" s="7">
        <f t="shared" si="183"/>
        <v>41829.330312500002</v>
      </c>
      <c r="M2534" t="b">
        <v>0</v>
      </c>
      <c r="N2534">
        <v>99</v>
      </c>
      <c r="O2534" t="b">
        <v>1</v>
      </c>
      <c r="P2534" t="s">
        <v>8274</v>
      </c>
      <c r="Q2534">
        <f t="shared" si="184"/>
        <v>101.92</v>
      </c>
      <c r="R2534" s="12">
        <f t="shared" si="185"/>
        <v>51.47</v>
      </c>
      <c r="S2534" t="s">
        <v>8322</v>
      </c>
      <c r="T2534" t="s">
        <v>8323</v>
      </c>
    </row>
    <row r="2535" spans="1:20" ht="60" hidden="1">
      <c r="A2535">
        <v>2533</v>
      </c>
      <c r="B2535" s="2" t="s">
        <v>2533</v>
      </c>
      <c r="C2535" s="2" t="s">
        <v>6643</v>
      </c>
      <c r="D2535">
        <v>5000</v>
      </c>
      <c r="E2535">
        <v>7140</v>
      </c>
      <c r="F2535" t="s">
        <v>8219</v>
      </c>
      <c r="G2535" t="s">
        <v>8224</v>
      </c>
      <c r="H2535" t="s">
        <v>8246</v>
      </c>
      <c r="I2535">
        <v>1336751220</v>
      </c>
      <c r="J2535" s="7">
        <f t="shared" si="182"/>
        <v>40983.055949074071</v>
      </c>
      <c r="K2535">
        <v>1331774434</v>
      </c>
      <c r="L2535" s="7">
        <f t="shared" si="183"/>
        <v>41040.657638888886</v>
      </c>
      <c r="M2535" t="b">
        <v>0</v>
      </c>
      <c r="N2535">
        <v>44</v>
      </c>
      <c r="O2535" t="b">
        <v>1</v>
      </c>
      <c r="P2535" t="s">
        <v>8276</v>
      </c>
      <c r="Q2535">
        <f t="shared" si="184"/>
        <v>142.80000000000001</v>
      </c>
      <c r="R2535" s="12">
        <f t="shared" si="185"/>
        <v>162.27000000000001</v>
      </c>
      <c r="S2535" t="s">
        <v>8325</v>
      </c>
      <c r="T2535" t="s">
        <v>8326</v>
      </c>
    </row>
    <row r="2536" spans="1:20" ht="75" hidden="1">
      <c r="A2536">
        <v>2534</v>
      </c>
      <c r="B2536" s="2" t="s">
        <v>2534</v>
      </c>
      <c r="C2536" s="2" t="s">
        <v>6644</v>
      </c>
      <c r="D2536">
        <v>5000</v>
      </c>
      <c r="E2536">
        <v>5001</v>
      </c>
      <c r="F2536" t="s">
        <v>8219</v>
      </c>
      <c r="G2536" t="s">
        <v>8224</v>
      </c>
      <c r="H2536" t="s">
        <v>8246</v>
      </c>
      <c r="I2536">
        <v>1335542446</v>
      </c>
      <c r="J2536" s="7">
        <f t="shared" si="182"/>
        <v>40996.667199074072</v>
      </c>
      <c r="K2536">
        <v>1332950446</v>
      </c>
      <c r="L2536" s="7">
        <f t="shared" si="183"/>
        <v>41026.667199074072</v>
      </c>
      <c r="M2536" t="b">
        <v>0</v>
      </c>
      <c r="N2536">
        <v>28</v>
      </c>
      <c r="O2536" t="b">
        <v>1</v>
      </c>
      <c r="P2536" t="s">
        <v>8276</v>
      </c>
      <c r="Q2536">
        <f t="shared" si="184"/>
        <v>100.02</v>
      </c>
      <c r="R2536" s="12">
        <f t="shared" si="185"/>
        <v>178.61</v>
      </c>
      <c r="S2536" t="s">
        <v>8325</v>
      </c>
      <c r="T2536" t="s">
        <v>8326</v>
      </c>
    </row>
    <row r="2537" spans="1:20" hidden="1">
      <c r="A2537">
        <v>2535</v>
      </c>
      <c r="B2537" s="2" t="s">
        <v>2535</v>
      </c>
      <c r="C2537" s="2" t="s">
        <v>6645</v>
      </c>
      <c r="D2537">
        <v>5000</v>
      </c>
      <c r="E2537">
        <v>5046.5200000000004</v>
      </c>
      <c r="F2537" t="s">
        <v>8219</v>
      </c>
      <c r="G2537" t="s">
        <v>8224</v>
      </c>
      <c r="H2537" t="s">
        <v>8246</v>
      </c>
      <c r="I2537">
        <v>1381108918</v>
      </c>
      <c r="J2537" s="7">
        <f t="shared" si="182"/>
        <v>41524.056921296295</v>
      </c>
      <c r="K2537">
        <v>1378516918</v>
      </c>
      <c r="L2537" s="7">
        <f t="shared" si="183"/>
        <v>41554.056921296295</v>
      </c>
      <c r="M2537" t="b">
        <v>0</v>
      </c>
      <c r="N2537">
        <v>46</v>
      </c>
      <c r="O2537" t="b">
        <v>1</v>
      </c>
      <c r="P2537" t="s">
        <v>8276</v>
      </c>
      <c r="Q2537">
        <f t="shared" si="184"/>
        <v>100.93</v>
      </c>
      <c r="R2537" s="12">
        <f t="shared" si="185"/>
        <v>109.71</v>
      </c>
      <c r="S2537" t="s">
        <v>8325</v>
      </c>
      <c r="T2537" t="s">
        <v>8326</v>
      </c>
    </row>
    <row r="2538" spans="1:20" ht="60" hidden="1">
      <c r="A2538">
        <v>2536</v>
      </c>
      <c r="B2538" s="2" t="s">
        <v>2536</v>
      </c>
      <c r="C2538" s="2" t="s">
        <v>6646</v>
      </c>
      <c r="D2538">
        <v>5000</v>
      </c>
      <c r="E2538">
        <v>5830.83</v>
      </c>
      <c r="F2538" t="s">
        <v>8219</v>
      </c>
      <c r="G2538" t="s">
        <v>8224</v>
      </c>
      <c r="H2538" t="s">
        <v>8246</v>
      </c>
      <c r="I2538">
        <v>1348337956</v>
      </c>
      <c r="J2538" s="7">
        <f t="shared" si="182"/>
        <v>41144.763379629629</v>
      </c>
      <c r="K2538">
        <v>1345745956</v>
      </c>
      <c r="L2538" s="7">
        <f t="shared" si="183"/>
        <v>41174.763379629629</v>
      </c>
      <c r="M2538" t="b">
        <v>0</v>
      </c>
      <c r="N2538">
        <v>96</v>
      </c>
      <c r="O2538" t="b">
        <v>1</v>
      </c>
      <c r="P2538" t="s">
        <v>8276</v>
      </c>
      <c r="Q2538">
        <f t="shared" si="184"/>
        <v>116.62</v>
      </c>
      <c r="R2538" s="12">
        <f t="shared" si="185"/>
        <v>60.74</v>
      </c>
      <c r="S2538" t="s">
        <v>8325</v>
      </c>
      <c r="T2538" t="s">
        <v>8326</v>
      </c>
    </row>
    <row r="2539" spans="1:20" ht="45" hidden="1">
      <c r="A2539">
        <v>2537</v>
      </c>
      <c r="B2539" s="2" t="s">
        <v>2537</v>
      </c>
      <c r="C2539" s="2" t="s">
        <v>6647</v>
      </c>
      <c r="D2539">
        <v>5000</v>
      </c>
      <c r="E2539">
        <v>5066</v>
      </c>
      <c r="F2539" t="s">
        <v>8219</v>
      </c>
      <c r="G2539" t="s">
        <v>8224</v>
      </c>
      <c r="H2539" t="s">
        <v>8246</v>
      </c>
      <c r="I2539">
        <v>1415653663</v>
      </c>
      <c r="J2539" s="7">
        <f t="shared" si="182"/>
        <v>41923.838692129626</v>
      </c>
      <c r="K2539">
        <v>1413058063</v>
      </c>
      <c r="L2539" s="7">
        <f t="shared" si="183"/>
        <v>41953.88035879629</v>
      </c>
      <c r="M2539" t="b">
        <v>1</v>
      </c>
      <c r="N2539">
        <v>94</v>
      </c>
      <c r="O2539" t="b">
        <v>1</v>
      </c>
      <c r="P2539" t="s">
        <v>8277</v>
      </c>
      <c r="Q2539">
        <f t="shared" si="184"/>
        <v>101.32</v>
      </c>
      <c r="R2539" s="12">
        <f t="shared" si="185"/>
        <v>53.89</v>
      </c>
      <c r="S2539" t="s">
        <v>8325</v>
      </c>
      <c r="T2539" t="s">
        <v>8327</v>
      </c>
    </row>
    <row r="2540" spans="1:20" ht="45" hidden="1">
      <c r="A2540">
        <v>2538</v>
      </c>
      <c r="B2540" s="2" t="s">
        <v>2538</v>
      </c>
      <c r="C2540" s="2" t="s">
        <v>6648</v>
      </c>
      <c r="D2540">
        <v>5000</v>
      </c>
      <c r="E2540">
        <v>6019.01</v>
      </c>
      <c r="F2540" t="s">
        <v>8219</v>
      </c>
      <c r="G2540" t="s">
        <v>8224</v>
      </c>
      <c r="H2540" t="s">
        <v>8246</v>
      </c>
      <c r="I2540">
        <v>1473047940</v>
      </c>
      <c r="J2540" s="7">
        <f t="shared" si="182"/>
        <v>42578.205972222218</v>
      </c>
      <c r="K2540">
        <v>1469595396</v>
      </c>
      <c r="L2540" s="7">
        <f t="shared" si="183"/>
        <v>42618.165972222225</v>
      </c>
      <c r="M2540" t="b">
        <v>0</v>
      </c>
      <c r="N2540">
        <v>177</v>
      </c>
      <c r="O2540" t="b">
        <v>1</v>
      </c>
      <c r="P2540" t="s">
        <v>8277</v>
      </c>
      <c r="Q2540">
        <f t="shared" si="184"/>
        <v>120.38</v>
      </c>
      <c r="R2540" s="12">
        <f t="shared" si="185"/>
        <v>34.01</v>
      </c>
      <c r="S2540" t="s">
        <v>8325</v>
      </c>
      <c r="T2540" t="s">
        <v>8327</v>
      </c>
    </row>
    <row r="2541" spans="1:20" ht="60" hidden="1">
      <c r="A2541">
        <v>2539</v>
      </c>
      <c r="B2541" s="2" t="s">
        <v>2539</v>
      </c>
      <c r="C2541" s="2" t="s">
        <v>6649</v>
      </c>
      <c r="D2541">
        <v>5000</v>
      </c>
      <c r="E2541">
        <v>6500.09</v>
      </c>
      <c r="F2541" t="s">
        <v>8219</v>
      </c>
      <c r="G2541" t="s">
        <v>8224</v>
      </c>
      <c r="H2541" t="s">
        <v>8246</v>
      </c>
      <c r="I2541">
        <v>1470369540</v>
      </c>
      <c r="J2541" s="7">
        <f t="shared" si="182"/>
        <v>42555.166712962964</v>
      </c>
      <c r="K2541">
        <v>1467604804</v>
      </c>
      <c r="L2541" s="7">
        <f t="shared" si="183"/>
        <v>42587.165972222225</v>
      </c>
      <c r="M2541" t="b">
        <v>0</v>
      </c>
      <c r="N2541">
        <v>166</v>
      </c>
      <c r="O2541" t="b">
        <v>1</v>
      </c>
      <c r="P2541" t="s">
        <v>8280</v>
      </c>
      <c r="Q2541">
        <f t="shared" si="184"/>
        <v>130</v>
      </c>
      <c r="R2541" s="12">
        <f t="shared" si="185"/>
        <v>39.159999999999997</v>
      </c>
      <c r="S2541" t="s">
        <v>8325</v>
      </c>
      <c r="T2541" t="s">
        <v>8330</v>
      </c>
    </row>
    <row r="2542" spans="1:20" ht="60" hidden="1">
      <c r="A2542">
        <v>2540</v>
      </c>
      <c r="B2542" s="2" t="s">
        <v>2540</v>
      </c>
      <c r="C2542" s="2" t="s">
        <v>6650</v>
      </c>
      <c r="D2542">
        <v>5000</v>
      </c>
      <c r="E2542">
        <v>39304.01</v>
      </c>
      <c r="F2542" t="s">
        <v>8219</v>
      </c>
      <c r="G2542" t="s">
        <v>8224</v>
      </c>
      <c r="H2542" t="s">
        <v>8246</v>
      </c>
      <c r="I2542">
        <v>1401487756</v>
      </c>
      <c r="J2542" s="7">
        <f t="shared" si="182"/>
        <v>41759.923101851848</v>
      </c>
      <c r="K2542">
        <v>1398895756</v>
      </c>
      <c r="L2542" s="7">
        <f t="shared" si="183"/>
        <v>41789.923101851848</v>
      </c>
      <c r="M2542" t="b">
        <v>0</v>
      </c>
      <c r="N2542">
        <v>549</v>
      </c>
      <c r="O2542" t="b">
        <v>1</v>
      </c>
      <c r="P2542" t="s">
        <v>8285</v>
      </c>
      <c r="Q2542">
        <f t="shared" si="184"/>
        <v>786.08</v>
      </c>
      <c r="R2542" s="12">
        <f t="shared" si="185"/>
        <v>71.59</v>
      </c>
      <c r="S2542" t="s">
        <v>8338</v>
      </c>
      <c r="T2542" t="s">
        <v>8339</v>
      </c>
    </row>
    <row r="2543" spans="1:20" ht="60" hidden="1">
      <c r="A2543">
        <v>2541</v>
      </c>
      <c r="B2543" s="2" t="s">
        <v>2541</v>
      </c>
      <c r="C2543" s="2" t="s">
        <v>6651</v>
      </c>
      <c r="D2543">
        <v>5000</v>
      </c>
      <c r="E2543">
        <v>5222</v>
      </c>
      <c r="F2543" t="s">
        <v>8219</v>
      </c>
      <c r="G2543" t="s">
        <v>8224</v>
      </c>
      <c r="H2543" t="s">
        <v>8246</v>
      </c>
      <c r="I2543">
        <v>1341683211</v>
      </c>
      <c r="J2543" s="7">
        <f t="shared" si="182"/>
        <v>41067.74086805556</v>
      </c>
      <c r="K2543">
        <v>1339091211</v>
      </c>
      <c r="L2543" s="7">
        <f t="shared" si="183"/>
        <v>41097.74086805556</v>
      </c>
      <c r="M2543" t="b">
        <v>1</v>
      </c>
      <c r="N2543">
        <v>81</v>
      </c>
      <c r="O2543" t="b">
        <v>1</v>
      </c>
      <c r="P2543" t="s">
        <v>8276</v>
      </c>
      <c r="Q2543">
        <f t="shared" si="184"/>
        <v>104.44</v>
      </c>
      <c r="R2543" s="12">
        <f t="shared" si="185"/>
        <v>64.47</v>
      </c>
      <c r="S2543" t="s">
        <v>8325</v>
      </c>
      <c r="T2543" t="s">
        <v>8326</v>
      </c>
    </row>
    <row r="2544" spans="1:20" ht="45" hidden="1">
      <c r="A2544">
        <v>2542</v>
      </c>
      <c r="B2544" s="2" t="s">
        <v>2542</v>
      </c>
      <c r="C2544" s="2" t="s">
        <v>6652</v>
      </c>
      <c r="D2544">
        <v>5000</v>
      </c>
      <c r="E2544">
        <v>5300</v>
      </c>
      <c r="F2544" t="s">
        <v>8219</v>
      </c>
      <c r="G2544" t="s">
        <v>8224</v>
      </c>
      <c r="H2544" t="s">
        <v>8246</v>
      </c>
      <c r="I2544">
        <v>1276574400</v>
      </c>
      <c r="J2544" s="7">
        <f t="shared" si="182"/>
        <v>40274.745127314818</v>
      </c>
      <c r="K2544">
        <v>1270576379</v>
      </c>
      <c r="L2544" s="7">
        <f t="shared" si="183"/>
        <v>40344.166666666664</v>
      </c>
      <c r="M2544" t="b">
        <v>1</v>
      </c>
      <c r="N2544">
        <v>28</v>
      </c>
      <c r="O2544" t="b">
        <v>1</v>
      </c>
      <c r="P2544" t="s">
        <v>8276</v>
      </c>
      <c r="Q2544">
        <f t="shared" si="184"/>
        <v>106</v>
      </c>
      <c r="R2544" s="12">
        <f t="shared" si="185"/>
        <v>189.29</v>
      </c>
      <c r="S2544" t="s">
        <v>8325</v>
      </c>
      <c r="T2544" t="s">
        <v>8326</v>
      </c>
    </row>
    <row r="2545" spans="1:20" ht="60" hidden="1">
      <c r="A2545">
        <v>2543</v>
      </c>
      <c r="B2545" s="2" t="s">
        <v>2543</v>
      </c>
      <c r="C2545" s="2" t="s">
        <v>6653</v>
      </c>
      <c r="D2545">
        <v>5000</v>
      </c>
      <c r="E2545">
        <v>10210</v>
      </c>
      <c r="F2545" t="s">
        <v>8219</v>
      </c>
      <c r="G2545" t="s">
        <v>8229</v>
      </c>
      <c r="H2545" t="s">
        <v>8251</v>
      </c>
      <c r="I2545">
        <v>1450249140</v>
      </c>
      <c r="J2545" s="7">
        <f t="shared" si="182"/>
        <v>42317.33258101852</v>
      </c>
      <c r="K2545">
        <v>1447055935</v>
      </c>
      <c r="L2545" s="7">
        <f t="shared" si="183"/>
        <v>42354.290972222225</v>
      </c>
      <c r="M2545" t="b">
        <v>0</v>
      </c>
      <c r="N2545">
        <v>172</v>
      </c>
      <c r="O2545" t="b">
        <v>1</v>
      </c>
      <c r="P2545" t="s">
        <v>8274</v>
      </c>
      <c r="Q2545">
        <f t="shared" si="184"/>
        <v>204.2</v>
      </c>
      <c r="R2545" s="12">
        <f t="shared" si="185"/>
        <v>59.36</v>
      </c>
      <c r="S2545" t="s">
        <v>8322</v>
      </c>
      <c r="T2545" t="s">
        <v>8323</v>
      </c>
    </row>
    <row r="2546" spans="1:20" ht="45" hidden="1">
      <c r="A2546">
        <v>2544</v>
      </c>
      <c r="B2546" s="2" t="s">
        <v>2544</v>
      </c>
      <c r="C2546" s="2" t="s">
        <v>6654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 s="7">
        <f t="shared" si="182"/>
        <v>42334.013124999998</v>
      </c>
      <c r="K2546">
        <v>1448497134</v>
      </c>
      <c r="L2546" s="7">
        <f t="shared" si="183"/>
        <v>42364.013124999998</v>
      </c>
      <c r="M2546" t="b">
        <v>0</v>
      </c>
      <c r="N2546">
        <v>78</v>
      </c>
      <c r="O2546" t="b">
        <v>1</v>
      </c>
      <c r="P2546" t="s">
        <v>8274</v>
      </c>
      <c r="Q2546">
        <f t="shared" si="184"/>
        <v>104.05</v>
      </c>
      <c r="R2546" s="12">
        <f t="shared" si="185"/>
        <v>66.7</v>
      </c>
      <c r="S2546" t="s">
        <v>8322</v>
      </c>
      <c r="T2546" t="s">
        <v>8323</v>
      </c>
    </row>
    <row r="2547" spans="1:20" ht="45" hidden="1">
      <c r="A2547">
        <v>2545</v>
      </c>
      <c r="B2547" s="2" t="s">
        <v>2545</v>
      </c>
      <c r="C2547" s="2" t="s">
        <v>6655</v>
      </c>
      <c r="D2547">
        <v>5000</v>
      </c>
      <c r="E2547">
        <v>5713</v>
      </c>
      <c r="F2547" t="s">
        <v>8219</v>
      </c>
      <c r="G2547" t="s">
        <v>8224</v>
      </c>
      <c r="H2547" t="s">
        <v>8246</v>
      </c>
      <c r="I2547">
        <v>1447463050</v>
      </c>
      <c r="J2547" s="7">
        <f t="shared" si="182"/>
        <v>42292.002893518518</v>
      </c>
      <c r="K2547">
        <v>1444867450</v>
      </c>
      <c r="L2547" s="7">
        <f t="shared" si="183"/>
        <v>42322.044560185182</v>
      </c>
      <c r="M2547" t="b">
        <v>0</v>
      </c>
      <c r="N2547">
        <v>90</v>
      </c>
      <c r="O2547" t="b">
        <v>1</v>
      </c>
      <c r="P2547" t="s">
        <v>8276</v>
      </c>
      <c r="Q2547">
        <f t="shared" si="184"/>
        <v>114.26</v>
      </c>
      <c r="R2547" s="12">
        <f t="shared" si="185"/>
        <v>63.48</v>
      </c>
      <c r="S2547" t="s">
        <v>8325</v>
      </c>
      <c r="T2547" t="s">
        <v>8326</v>
      </c>
    </row>
    <row r="2548" spans="1:20" ht="45" hidden="1">
      <c r="A2548">
        <v>2546</v>
      </c>
      <c r="B2548" s="2" t="s">
        <v>2546</v>
      </c>
      <c r="C2548" s="2" t="s">
        <v>6656</v>
      </c>
      <c r="D2548">
        <v>5000</v>
      </c>
      <c r="E2548">
        <v>5535</v>
      </c>
      <c r="F2548" t="s">
        <v>8219</v>
      </c>
      <c r="G2548" t="s">
        <v>8224</v>
      </c>
      <c r="H2548" t="s">
        <v>8246</v>
      </c>
      <c r="I2548">
        <v>1434342894</v>
      </c>
      <c r="J2548" s="7">
        <f t="shared" si="182"/>
        <v>42146.190902777773</v>
      </c>
      <c r="K2548">
        <v>1432269294</v>
      </c>
      <c r="L2548" s="7">
        <f t="shared" si="183"/>
        <v>42170.190902777773</v>
      </c>
      <c r="M2548" t="b">
        <v>0</v>
      </c>
      <c r="N2548">
        <v>87</v>
      </c>
      <c r="O2548" t="b">
        <v>1</v>
      </c>
      <c r="P2548" t="s">
        <v>8276</v>
      </c>
      <c r="Q2548">
        <f t="shared" si="184"/>
        <v>110.7</v>
      </c>
      <c r="R2548" s="12">
        <f t="shared" si="185"/>
        <v>63.62</v>
      </c>
      <c r="S2548" t="s">
        <v>8325</v>
      </c>
      <c r="T2548" t="s">
        <v>8326</v>
      </c>
    </row>
    <row r="2549" spans="1:20" ht="60" hidden="1">
      <c r="A2549">
        <v>2547</v>
      </c>
      <c r="B2549" s="2" t="s">
        <v>2547</v>
      </c>
      <c r="C2549" s="2" t="s">
        <v>6657</v>
      </c>
      <c r="D2549">
        <v>5000</v>
      </c>
      <c r="E2549">
        <v>5355</v>
      </c>
      <c r="F2549" t="s">
        <v>8219</v>
      </c>
      <c r="G2549" t="s">
        <v>8224</v>
      </c>
      <c r="H2549" t="s">
        <v>8246</v>
      </c>
      <c r="I2549">
        <v>1482988125</v>
      </c>
      <c r="J2549" s="7">
        <f t="shared" si="182"/>
        <v>42703.214409722219</v>
      </c>
      <c r="K2549">
        <v>1480396125</v>
      </c>
      <c r="L2549" s="7">
        <f t="shared" si="183"/>
        <v>42733.214409722219</v>
      </c>
      <c r="M2549" t="b">
        <v>0</v>
      </c>
      <c r="N2549">
        <v>73</v>
      </c>
      <c r="O2549" t="b">
        <v>1</v>
      </c>
      <c r="P2549" t="s">
        <v>8276</v>
      </c>
      <c r="Q2549">
        <f t="shared" si="184"/>
        <v>107.1</v>
      </c>
      <c r="R2549" s="12">
        <f t="shared" si="185"/>
        <v>73.36</v>
      </c>
      <c r="S2549" t="s">
        <v>8325</v>
      </c>
      <c r="T2549" t="s">
        <v>8326</v>
      </c>
    </row>
    <row r="2550" spans="1:20" ht="60" hidden="1">
      <c r="A2550">
        <v>2548</v>
      </c>
      <c r="B2550" s="2" t="s">
        <v>2548</v>
      </c>
      <c r="C2550" s="2" t="s">
        <v>6658</v>
      </c>
      <c r="D2550">
        <v>5000</v>
      </c>
      <c r="E2550">
        <v>6740.37</v>
      </c>
      <c r="F2550" t="s">
        <v>8219</v>
      </c>
      <c r="G2550" t="s">
        <v>8224</v>
      </c>
      <c r="H2550" t="s">
        <v>8246</v>
      </c>
      <c r="I2550">
        <v>1476720840</v>
      </c>
      <c r="J2550" s="7">
        <f t="shared" si="182"/>
        <v>42634.614780092597</v>
      </c>
      <c r="K2550">
        <v>1474469117</v>
      </c>
      <c r="L2550" s="7">
        <f t="shared" si="183"/>
        <v>42660.676388888889</v>
      </c>
      <c r="M2550" t="b">
        <v>0</v>
      </c>
      <c r="N2550">
        <v>112</v>
      </c>
      <c r="O2550" t="b">
        <v>1</v>
      </c>
      <c r="P2550" t="s">
        <v>8276</v>
      </c>
      <c r="Q2550">
        <f t="shared" si="184"/>
        <v>134.81</v>
      </c>
      <c r="R2550" s="12">
        <f t="shared" si="185"/>
        <v>60.18</v>
      </c>
      <c r="S2550" t="s">
        <v>8325</v>
      </c>
      <c r="T2550" t="s">
        <v>8326</v>
      </c>
    </row>
    <row r="2551" spans="1:20" ht="45" hidden="1">
      <c r="A2551">
        <v>2549</v>
      </c>
      <c r="B2551" s="2" t="s">
        <v>2549</v>
      </c>
      <c r="C2551" s="2" t="s">
        <v>6659</v>
      </c>
      <c r="D2551">
        <v>5000</v>
      </c>
      <c r="E2551">
        <v>8160</v>
      </c>
      <c r="F2551" t="s">
        <v>8219</v>
      </c>
      <c r="G2551" t="s">
        <v>8224</v>
      </c>
      <c r="H2551" t="s">
        <v>8246</v>
      </c>
      <c r="I2551">
        <v>1361029958</v>
      </c>
      <c r="J2551" s="7">
        <f t="shared" si="182"/>
        <v>41291.661550925928</v>
      </c>
      <c r="K2551">
        <v>1358437958</v>
      </c>
      <c r="L2551" s="7">
        <f t="shared" si="183"/>
        <v>41321.661550925928</v>
      </c>
      <c r="M2551" t="b">
        <v>1</v>
      </c>
      <c r="N2551">
        <v>234</v>
      </c>
      <c r="O2551" t="b">
        <v>1</v>
      </c>
      <c r="P2551" t="s">
        <v>8288</v>
      </c>
      <c r="Q2551">
        <f t="shared" si="184"/>
        <v>163.19999999999999</v>
      </c>
      <c r="R2551" s="12">
        <f t="shared" si="185"/>
        <v>34.869999999999997</v>
      </c>
      <c r="S2551" t="s">
        <v>8322</v>
      </c>
      <c r="T2551" t="s">
        <v>8342</v>
      </c>
    </row>
    <row r="2552" spans="1:20" ht="60" hidden="1">
      <c r="A2552">
        <v>2550</v>
      </c>
      <c r="B2552" s="2" t="s">
        <v>2550</v>
      </c>
      <c r="C2552" s="2" t="s">
        <v>6660</v>
      </c>
      <c r="D2552">
        <v>5000</v>
      </c>
      <c r="E2552">
        <v>24201</v>
      </c>
      <c r="F2552" t="s">
        <v>8219</v>
      </c>
      <c r="G2552" t="s">
        <v>8226</v>
      </c>
      <c r="H2552" t="s">
        <v>8248</v>
      </c>
      <c r="I2552">
        <v>1455548400</v>
      </c>
      <c r="J2552" s="7">
        <f t="shared" si="182"/>
        <v>42391.475289351853</v>
      </c>
      <c r="K2552">
        <v>1453461865</v>
      </c>
      <c r="L2552" s="7">
        <f t="shared" si="183"/>
        <v>42415.625</v>
      </c>
      <c r="M2552" t="b">
        <v>1</v>
      </c>
      <c r="N2552">
        <v>294</v>
      </c>
      <c r="O2552" t="b">
        <v>1</v>
      </c>
      <c r="P2552" t="s">
        <v>8285</v>
      </c>
      <c r="Q2552">
        <f t="shared" si="184"/>
        <v>484.02</v>
      </c>
      <c r="R2552" s="12">
        <f t="shared" si="185"/>
        <v>82.32</v>
      </c>
      <c r="S2552" t="s">
        <v>8338</v>
      </c>
      <c r="T2552" t="s">
        <v>8339</v>
      </c>
    </row>
    <row r="2553" spans="1:20" ht="45" hidden="1">
      <c r="A2553">
        <v>2551</v>
      </c>
      <c r="B2553" s="2" t="s">
        <v>2551</v>
      </c>
      <c r="C2553" s="2" t="s">
        <v>6661</v>
      </c>
      <c r="D2553">
        <v>5000</v>
      </c>
      <c r="E2553">
        <v>5135</v>
      </c>
      <c r="F2553" t="s">
        <v>8219</v>
      </c>
      <c r="G2553" t="s">
        <v>8224</v>
      </c>
      <c r="H2553" t="s">
        <v>8246</v>
      </c>
      <c r="I2553">
        <v>1407085200</v>
      </c>
      <c r="J2553" s="7">
        <f t="shared" si="182"/>
        <v>41794.981122685182</v>
      </c>
      <c r="K2553">
        <v>1401924769</v>
      </c>
      <c r="L2553" s="7">
        <f t="shared" si="183"/>
        <v>41854.708333333336</v>
      </c>
      <c r="M2553" t="b">
        <v>0</v>
      </c>
      <c r="N2553">
        <v>77</v>
      </c>
      <c r="O2553" t="b">
        <v>1</v>
      </c>
      <c r="P2553" t="s">
        <v>8276</v>
      </c>
      <c r="Q2553">
        <f t="shared" si="184"/>
        <v>102.7</v>
      </c>
      <c r="R2553" s="12">
        <f t="shared" si="185"/>
        <v>66.69</v>
      </c>
      <c r="S2553" t="s">
        <v>8325</v>
      </c>
      <c r="T2553" t="s">
        <v>8326</v>
      </c>
    </row>
    <row r="2554" spans="1:20" ht="60" hidden="1">
      <c r="A2554">
        <v>2552</v>
      </c>
      <c r="B2554" s="2" t="s">
        <v>2552</v>
      </c>
      <c r="C2554" s="2" t="s">
        <v>6662</v>
      </c>
      <c r="D2554">
        <v>5000</v>
      </c>
      <c r="E2554">
        <v>6060</v>
      </c>
      <c r="F2554" t="s">
        <v>8219</v>
      </c>
      <c r="G2554" t="s">
        <v>8224</v>
      </c>
      <c r="H2554" t="s">
        <v>8246</v>
      </c>
      <c r="I2554">
        <v>1338177540</v>
      </c>
      <c r="J2554" s="7">
        <f t="shared" si="182"/>
        <v>41003.60665509259</v>
      </c>
      <c r="K2554">
        <v>1333550015</v>
      </c>
      <c r="L2554" s="7">
        <f t="shared" si="183"/>
        <v>41057.165972222225</v>
      </c>
      <c r="M2554" t="b">
        <v>0</v>
      </c>
      <c r="N2554">
        <v>37</v>
      </c>
      <c r="O2554" t="b">
        <v>1</v>
      </c>
      <c r="P2554" t="s">
        <v>8276</v>
      </c>
      <c r="Q2554">
        <f t="shared" si="184"/>
        <v>121.2</v>
      </c>
      <c r="R2554" s="12">
        <f t="shared" si="185"/>
        <v>163.78</v>
      </c>
      <c r="S2554" t="s">
        <v>8325</v>
      </c>
      <c r="T2554" t="s">
        <v>8326</v>
      </c>
    </row>
    <row r="2555" spans="1:20" ht="45" hidden="1">
      <c r="A2555">
        <v>2553</v>
      </c>
      <c r="B2555" s="2" t="s">
        <v>2553</v>
      </c>
      <c r="C2555" s="2" t="s">
        <v>6663</v>
      </c>
      <c r="D2555">
        <v>5000</v>
      </c>
      <c r="E2555">
        <v>6235</v>
      </c>
      <c r="F2555" t="s">
        <v>8219</v>
      </c>
      <c r="G2555" t="s">
        <v>8224</v>
      </c>
      <c r="H2555" t="s">
        <v>8246</v>
      </c>
      <c r="I2555">
        <v>1348516012</v>
      </c>
      <c r="J2555" s="7">
        <f t="shared" si="182"/>
        <v>41146.824212962965</v>
      </c>
      <c r="K2555">
        <v>1345924012</v>
      </c>
      <c r="L2555" s="7">
        <f t="shared" si="183"/>
        <v>41176.824212962965</v>
      </c>
      <c r="M2555" t="b">
        <v>0</v>
      </c>
      <c r="N2555">
        <v>37</v>
      </c>
      <c r="O2555" t="b">
        <v>1</v>
      </c>
      <c r="P2555" t="s">
        <v>8292</v>
      </c>
      <c r="Q2555">
        <f t="shared" si="184"/>
        <v>124.7</v>
      </c>
      <c r="R2555" s="12">
        <f t="shared" si="185"/>
        <v>168.51</v>
      </c>
      <c r="S2555" t="s">
        <v>8325</v>
      </c>
      <c r="T2555" t="s">
        <v>8346</v>
      </c>
    </row>
    <row r="2556" spans="1:20" ht="60" hidden="1">
      <c r="A2556">
        <v>2554</v>
      </c>
      <c r="B2556" s="2" t="s">
        <v>2554</v>
      </c>
      <c r="C2556" s="2" t="s">
        <v>6664</v>
      </c>
      <c r="D2556">
        <v>5000</v>
      </c>
      <c r="E2556">
        <v>5540</v>
      </c>
      <c r="F2556" t="s">
        <v>8219</v>
      </c>
      <c r="G2556" t="s">
        <v>8224</v>
      </c>
      <c r="H2556" t="s">
        <v>8246</v>
      </c>
      <c r="I2556">
        <v>1379515740</v>
      </c>
      <c r="J2556" s="7">
        <f t="shared" si="182"/>
        <v>41521.617361111108</v>
      </c>
      <c r="K2556">
        <v>1378306140</v>
      </c>
      <c r="L2556" s="7">
        <f t="shared" si="183"/>
        <v>41535.617361111108</v>
      </c>
      <c r="M2556" t="b">
        <v>0</v>
      </c>
      <c r="N2556">
        <v>10</v>
      </c>
      <c r="O2556" t="b">
        <v>1</v>
      </c>
      <c r="P2556" t="s">
        <v>8292</v>
      </c>
      <c r="Q2556">
        <f t="shared" si="184"/>
        <v>110.8</v>
      </c>
      <c r="R2556" s="12">
        <f t="shared" si="185"/>
        <v>554</v>
      </c>
      <c r="S2556" t="s">
        <v>8325</v>
      </c>
      <c r="T2556" t="s">
        <v>8346</v>
      </c>
    </row>
    <row r="2557" spans="1:20" ht="60" hidden="1">
      <c r="A2557">
        <v>2555</v>
      </c>
      <c r="B2557" s="2" t="s">
        <v>2555</v>
      </c>
      <c r="C2557" s="2" t="s">
        <v>6665</v>
      </c>
      <c r="D2557">
        <v>5000</v>
      </c>
      <c r="E2557">
        <v>5236</v>
      </c>
      <c r="F2557" t="s">
        <v>8219</v>
      </c>
      <c r="G2557" t="s">
        <v>8224</v>
      </c>
      <c r="H2557" t="s">
        <v>8246</v>
      </c>
      <c r="I2557">
        <v>1339235377</v>
      </c>
      <c r="J2557" s="7">
        <f t="shared" si="182"/>
        <v>41039.409456018519</v>
      </c>
      <c r="K2557">
        <v>1336643377</v>
      </c>
      <c r="L2557" s="7">
        <f t="shared" si="183"/>
        <v>41069.409456018519</v>
      </c>
      <c r="M2557" t="b">
        <v>0</v>
      </c>
      <c r="N2557">
        <v>46</v>
      </c>
      <c r="O2557" t="b">
        <v>1</v>
      </c>
      <c r="P2557" t="s">
        <v>8292</v>
      </c>
      <c r="Q2557">
        <f t="shared" si="184"/>
        <v>104.72</v>
      </c>
      <c r="R2557" s="12">
        <f t="shared" si="185"/>
        <v>113.83</v>
      </c>
      <c r="S2557" t="s">
        <v>8325</v>
      </c>
      <c r="T2557" t="s">
        <v>8346</v>
      </c>
    </row>
    <row r="2558" spans="1:20" ht="60" hidden="1">
      <c r="A2558">
        <v>2556</v>
      </c>
      <c r="B2558" s="2" t="s">
        <v>2556</v>
      </c>
      <c r="C2558" s="2" t="s">
        <v>6666</v>
      </c>
      <c r="D2558">
        <v>5000</v>
      </c>
      <c r="E2558">
        <v>8711.52</v>
      </c>
      <c r="F2558" t="s">
        <v>8219</v>
      </c>
      <c r="G2558" t="s">
        <v>8224</v>
      </c>
      <c r="H2558" t="s">
        <v>8246</v>
      </c>
      <c r="I2558">
        <v>1303675296</v>
      </c>
      <c r="J2558" s="7">
        <f t="shared" si="182"/>
        <v>40626.834444444445</v>
      </c>
      <c r="K2558">
        <v>1300996896</v>
      </c>
      <c r="L2558" s="7">
        <f t="shared" si="183"/>
        <v>40657.834444444445</v>
      </c>
      <c r="M2558" t="b">
        <v>0</v>
      </c>
      <c r="N2558">
        <v>168</v>
      </c>
      <c r="O2558" t="b">
        <v>1</v>
      </c>
      <c r="P2558" t="s">
        <v>8292</v>
      </c>
      <c r="Q2558">
        <f t="shared" si="184"/>
        <v>174.23</v>
      </c>
      <c r="R2558" s="12">
        <f t="shared" si="185"/>
        <v>51.85</v>
      </c>
      <c r="S2558" t="s">
        <v>8325</v>
      </c>
      <c r="T2558" t="s">
        <v>8346</v>
      </c>
    </row>
    <row r="2559" spans="1:20" ht="30" hidden="1">
      <c r="A2559">
        <v>2557</v>
      </c>
      <c r="B2559" s="2" t="s">
        <v>2557</v>
      </c>
      <c r="C2559" s="2" t="s">
        <v>6667</v>
      </c>
      <c r="D2559">
        <v>5000</v>
      </c>
      <c r="E2559">
        <v>10085</v>
      </c>
      <c r="F2559" t="s">
        <v>8219</v>
      </c>
      <c r="G2559" t="s">
        <v>8224</v>
      </c>
      <c r="H2559" t="s">
        <v>8246</v>
      </c>
      <c r="I2559">
        <v>1471503540</v>
      </c>
      <c r="J2559" s="7">
        <f t="shared" si="182"/>
        <v>42569.605393518519</v>
      </c>
      <c r="K2559">
        <v>1468852306</v>
      </c>
      <c r="L2559" s="7">
        <f t="shared" si="183"/>
        <v>42600.290972222225</v>
      </c>
      <c r="M2559" t="b">
        <v>0</v>
      </c>
      <c r="N2559">
        <v>113</v>
      </c>
      <c r="O2559" t="b">
        <v>1</v>
      </c>
      <c r="P2559" t="s">
        <v>8292</v>
      </c>
      <c r="Q2559">
        <f t="shared" si="184"/>
        <v>201.7</v>
      </c>
      <c r="R2559" s="12">
        <f t="shared" si="185"/>
        <v>89.25</v>
      </c>
      <c r="S2559" t="s">
        <v>8325</v>
      </c>
      <c r="T2559" t="s">
        <v>8346</v>
      </c>
    </row>
    <row r="2560" spans="1:20" ht="45" hidden="1">
      <c r="A2560">
        <v>2558</v>
      </c>
      <c r="B2560" s="2" t="s">
        <v>2558</v>
      </c>
      <c r="C2560" s="2" t="s">
        <v>6668</v>
      </c>
      <c r="D2560">
        <v>5000</v>
      </c>
      <c r="E2560">
        <v>10081</v>
      </c>
      <c r="F2560" t="s">
        <v>8219</v>
      </c>
      <c r="G2560" t="s">
        <v>8224</v>
      </c>
      <c r="H2560" t="s">
        <v>8246</v>
      </c>
      <c r="I2560">
        <v>1461096304</v>
      </c>
      <c r="J2560" s="7">
        <f t="shared" si="182"/>
        <v>42454.836851851855</v>
      </c>
      <c r="K2560">
        <v>1458936304</v>
      </c>
      <c r="L2560" s="7">
        <f t="shared" si="183"/>
        <v>42479.836851851855</v>
      </c>
      <c r="M2560" t="b">
        <v>0</v>
      </c>
      <c r="N2560">
        <v>125</v>
      </c>
      <c r="O2560" t="b">
        <v>1</v>
      </c>
      <c r="P2560" t="s">
        <v>8285</v>
      </c>
      <c r="Q2560">
        <f t="shared" si="184"/>
        <v>201.62</v>
      </c>
      <c r="R2560" s="12">
        <f t="shared" si="185"/>
        <v>80.650000000000006</v>
      </c>
      <c r="S2560" t="s">
        <v>8338</v>
      </c>
      <c r="T2560" t="s">
        <v>8339</v>
      </c>
    </row>
    <row r="2561" spans="1:20" ht="60" hidden="1">
      <c r="A2561">
        <v>2559</v>
      </c>
      <c r="B2561" s="2" t="s">
        <v>2559</v>
      </c>
      <c r="C2561" s="2" t="s">
        <v>6669</v>
      </c>
      <c r="D2561">
        <v>5000</v>
      </c>
      <c r="E2561">
        <v>5800</v>
      </c>
      <c r="F2561" t="s">
        <v>8219</v>
      </c>
      <c r="G2561" t="s">
        <v>8224</v>
      </c>
      <c r="H2561" t="s">
        <v>8246</v>
      </c>
      <c r="I2561">
        <v>1485631740</v>
      </c>
      <c r="J2561" s="7">
        <f t="shared" si="182"/>
        <v>42733.827349537038</v>
      </c>
      <c r="K2561">
        <v>1483041083</v>
      </c>
      <c r="L2561" s="7">
        <f t="shared" si="183"/>
        <v>42763.811805555553</v>
      </c>
      <c r="M2561" t="b">
        <v>0</v>
      </c>
      <c r="N2561">
        <v>14</v>
      </c>
      <c r="O2561" t="b">
        <v>1</v>
      </c>
      <c r="P2561" t="s">
        <v>8285</v>
      </c>
      <c r="Q2561">
        <f t="shared" si="184"/>
        <v>116</v>
      </c>
      <c r="R2561" s="12">
        <f t="shared" si="185"/>
        <v>414.29</v>
      </c>
      <c r="S2561" t="s">
        <v>8338</v>
      </c>
      <c r="T2561" t="s">
        <v>8339</v>
      </c>
    </row>
    <row r="2562" spans="1:20" ht="60" hidden="1">
      <c r="A2562">
        <v>2560</v>
      </c>
      <c r="B2562" s="2" t="s">
        <v>2560</v>
      </c>
      <c r="C2562" s="2" t="s">
        <v>6670</v>
      </c>
      <c r="D2562">
        <v>5000</v>
      </c>
      <c r="E2562">
        <v>5330</v>
      </c>
      <c r="F2562" t="s">
        <v>8219</v>
      </c>
      <c r="G2562" t="s">
        <v>8224</v>
      </c>
      <c r="H2562" t="s">
        <v>8246</v>
      </c>
      <c r="I2562">
        <v>1427309629</v>
      </c>
      <c r="J2562" s="7">
        <f t="shared" ref="J2562:J2625" si="186">(((K2562/60)/60)/24)+DATE(1970,1,1)</f>
        <v>42068.829039351855</v>
      </c>
      <c r="K2562">
        <v>1425585229</v>
      </c>
      <c r="L2562" s="7">
        <f t="shared" ref="L2562:L2625" si="187">(((I2562/60)/60)/24)+DATE(1970,1,1)</f>
        <v>42088.787372685183</v>
      </c>
      <c r="M2562" t="b">
        <v>0</v>
      </c>
      <c r="N2562">
        <v>49</v>
      </c>
      <c r="O2562" t="b">
        <v>1</v>
      </c>
      <c r="P2562" t="s">
        <v>8285</v>
      </c>
      <c r="Q2562">
        <f t="shared" ref="Q2562:Q2625" si="188">ROUND(E2562/D2562*100,2)</f>
        <v>106.6</v>
      </c>
      <c r="R2562" s="12">
        <f t="shared" ref="R2562:R2625" si="189">IFERROR(ROUND(IFERROR(E2562/N2562,""),2),"No pledges")</f>
        <v>108.78</v>
      </c>
      <c r="S2562" t="s">
        <v>8338</v>
      </c>
      <c r="T2562" t="s">
        <v>8339</v>
      </c>
    </row>
    <row r="2563" spans="1:20" ht="60" hidden="1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7">
        <f t="shared" si="186"/>
        <v>42260.528807870374</v>
      </c>
      <c r="K2563">
        <v>1442148089</v>
      </c>
      <c r="L2563" s="7">
        <f t="shared" si="187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188"/>
        <v>0</v>
      </c>
      <c r="R2563" s="12" t="str">
        <f t="shared" si="189"/>
        <v>No pledges</v>
      </c>
      <c r="S2563" t="s">
        <v>8336</v>
      </c>
      <c r="T2563" t="s">
        <v>8337</v>
      </c>
    </row>
    <row r="2564" spans="1:20" ht="60" hidden="1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7">
        <f t="shared" si="186"/>
        <v>42594.524756944447</v>
      </c>
      <c r="K2564">
        <v>1471005339</v>
      </c>
      <c r="L2564" s="7">
        <f t="shared" si="187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188"/>
        <v>0.75</v>
      </c>
      <c r="R2564" s="12">
        <f t="shared" si="189"/>
        <v>25</v>
      </c>
      <c r="S2564" t="s">
        <v>8336</v>
      </c>
      <c r="T2564" t="s">
        <v>8337</v>
      </c>
    </row>
    <row r="2565" spans="1:20" ht="30" hidden="1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7">
        <f t="shared" si="186"/>
        <v>42155.139479166668</v>
      </c>
      <c r="K2565">
        <v>1433042451</v>
      </c>
      <c r="L2565" s="7">
        <f t="shared" si="187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188"/>
        <v>0</v>
      </c>
      <c r="R2565" s="12" t="str">
        <f t="shared" si="189"/>
        <v>No pledges</v>
      </c>
      <c r="S2565" t="s">
        <v>8336</v>
      </c>
      <c r="T2565" t="s">
        <v>8337</v>
      </c>
    </row>
    <row r="2566" spans="1:20" ht="45" hidden="1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7">
        <f t="shared" si="186"/>
        <v>41822.040497685186</v>
      </c>
      <c r="K2566">
        <v>1404262699</v>
      </c>
      <c r="L2566" s="7">
        <f t="shared" si="187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188"/>
        <v>0</v>
      </c>
      <c r="R2566" s="12" t="str">
        <f t="shared" si="189"/>
        <v>No pledges</v>
      </c>
      <c r="S2566" t="s">
        <v>8336</v>
      </c>
      <c r="T2566" t="s">
        <v>8337</v>
      </c>
    </row>
    <row r="2567" spans="1:20" ht="45" hidden="1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7">
        <f t="shared" si="186"/>
        <v>42440.650335648148</v>
      </c>
      <c r="K2567">
        <v>1457710589</v>
      </c>
      <c r="L2567" s="7">
        <f t="shared" si="187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>
        <f t="shared" si="188"/>
        <v>1</v>
      </c>
      <c r="R2567" s="12">
        <f t="shared" si="189"/>
        <v>100</v>
      </c>
      <c r="S2567" t="s">
        <v>8336</v>
      </c>
      <c r="T2567" t="s">
        <v>8337</v>
      </c>
    </row>
    <row r="2568" spans="1:20" ht="45" hidden="1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7">
        <f t="shared" si="186"/>
        <v>41842.980879629627</v>
      </c>
      <c r="K2568">
        <v>1406071948</v>
      </c>
      <c r="L2568" s="7">
        <f t="shared" si="187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188"/>
        <v>0</v>
      </c>
      <c r="R2568" s="12" t="str">
        <f t="shared" si="189"/>
        <v>No pledges</v>
      </c>
      <c r="S2568" t="s">
        <v>8336</v>
      </c>
      <c r="T2568" t="s">
        <v>8337</v>
      </c>
    </row>
    <row r="2569" spans="1:20" ht="45" hidden="1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7">
        <f t="shared" si="186"/>
        <v>42087.878912037035</v>
      </c>
      <c r="K2569">
        <v>1427231138</v>
      </c>
      <c r="L2569" s="7">
        <f t="shared" si="187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188"/>
        <v>0.27</v>
      </c>
      <c r="R2569" s="12">
        <f t="shared" si="189"/>
        <v>60</v>
      </c>
      <c r="S2569" t="s">
        <v>8336</v>
      </c>
      <c r="T2569" t="s">
        <v>8337</v>
      </c>
    </row>
    <row r="2570" spans="1:20" ht="60" hidden="1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7">
        <f t="shared" si="186"/>
        <v>42584.666597222225</v>
      </c>
      <c r="K2570">
        <v>1470153594</v>
      </c>
      <c r="L2570" s="7">
        <f t="shared" si="187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188"/>
        <v>0.5</v>
      </c>
      <c r="R2570" s="12">
        <f t="shared" si="189"/>
        <v>50</v>
      </c>
      <c r="S2570" t="s">
        <v>8336</v>
      </c>
      <c r="T2570" t="s">
        <v>8337</v>
      </c>
    </row>
    <row r="2571" spans="1:20" ht="45" hidden="1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7">
        <f t="shared" si="186"/>
        <v>42234.105462962965</v>
      </c>
      <c r="K2571">
        <v>1439865112</v>
      </c>
      <c r="L2571" s="7">
        <f t="shared" si="187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188"/>
        <v>2.23</v>
      </c>
      <c r="R2571" s="12">
        <f t="shared" si="189"/>
        <v>72.5</v>
      </c>
      <c r="S2571" t="s">
        <v>8336</v>
      </c>
      <c r="T2571" t="s">
        <v>8337</v>
      </c>
    </row>
    <row r="2572" spans="1:20" ht="45" hidden="1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7">
        <f t="shared" si="186"/>
        <v>42744.903182870374</v>
      </c>
      <c r="K2572">
        <v>1483998035</v>
      </c>
      <c r="L2572" s="7">
        <f t="shared" si="187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188"/>
        <v>0.84</v>
      </c>
      <c r="R2572" s="12">
        <f t="shared" si="189"/>
        <v>29.5</v>
      </c>
      <c r="S2572" t="s">
        <v>8336</v>
      </c>
      <c r="T2572" t="s">
        <v>8337</v>
      </c>
    </row>
    <row r="2573" spans="1:20" ht="45" hidden="1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7">
        <f t="shared" si="186"/>
        <v>42449.341678240744</v>
      </c>
      <c r="K2573">
        <v>1458461521</v>
      </c>
      <c r="L2573" s="7">
        <f t="shared" si="187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188"/>
        <v>0.25</v>
      </c>
      <c r="R2573" s="12">
        <f t="shared" si="189"/>
        <v>62.5</v>
      </c>
      <c r="S2573" t="s">
        <v>8336</v>
      </c>
      <c r="T2573" t="s">
        <v>8337</v>
      </c>
    </row>
    <row r="2574" spans="1:20" ht="45" hidden="1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7">
        <f t="shared" si="186"/>
        <v>42077.119409722218</v>
      </c>
      <c r="K2574">
        <v>1426301517</v>
      </c>
      <c r="L2574" s="7">
        <f t="shared" si="187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188"/>
        <v>0</v>
      </c>
      <c r="R2574" s="12" t="str">
        <f t="shared" si="189"/>
        <v>No pledges</v>
      </c>
      <c r="S2574" t="s">
        <v>8336</v>
      </c>
      <c r="T2574" t="s">
        <v>8337</v>
      </c>
    </row>
    <row r="2575" spans="1:20" ht="60" hidden="1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7">
        <f t="shared" si="186"/>
        <v>41829.592002314814</v>
      </c>
      <c r="K2575">
        <v>1404915149</v>
      </c>
      <c r="L2575" s="7">
        <f t="shared" si="187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188"/>
        <v>0</v>
      </c>
      <c r="R2575" s="12" t="str">
        <f t="shared" si="189"/>
        <v>No pledges</v>
      </c>
      <c r="S2575" t="s">
        <v>8336</v>
      </c>
      <c r="T2575" t="s">
        <v>8337</v>
      </c>
    </row>
    <row r="2576" spans="1:20" ht="60" hidden="1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7">
        <f t="shared" si="186"/>
        <v>42487.825752314813</v>
      </c>
      <c r="K2576">
        <v>1461786545</v>
      </c>
      <c r="L2576" s="7">
        <f t="shared" si="187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188"/>
        <v>0</v>
      </c>
      <c r="R2576" s="12" t="str">
        <f t="shared" si="189"/>
        <v>No pledges</v>
      </c>
      <c r="S2576" t="s">
        <v>8336</v>
      </c>
      <c r="T2576" t="s">
        <v>8337</v>
      </c>
    </row>
    <row r="2577" spans="1:20" ht="60" hidden="1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7">
        <f t="shared" si="186"/>
        <v>41986.108726851846</v>
      </c>
      <c r="K2577">
        <v>1418438194</v>
      </c>
      <c r="L2577" s="7">
        <f t="shared" si="187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>
        <f t="shared" si="188"/>
        <v>0</v>
      </c>
      <c r="R2577" s="12" t="str">
        <f t="shared" si="189"/>
        <v>No pledges</v>
      </c>
      <c r="S2577" t="s">
        <v>8336</v>
      </c>
      <c r="T2577" t="s">
        <v>8337</v>
      </c>
    </row>
    <row r="2578" spans="1:20" ht="30" hidden="1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7">
        <f t="shared" si="186"/>
        <v>42060.00980324074</v>
      </c>
      <c r="K2578">
        <v>1424823247</v>
      </c>
      <c r="L2578" s="7">
        <f t="shared" si="187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>
        <f t="shared" si="188"/>
        <v>0</v>
      </c>
      <c r="R2578" s="12" t="str">
        <f t="shared" si="189"/>
        <v>No pledges</v>
      </c>
      <c r="S2578" t="s">
        <v>8336</v>
      </c>
      <c r="T2578" t="s">
        <v>8337</v>
      </c>
    </row>
    <row r="2579" spans="1:20" ht="60" hidden="1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7">
        <f t="shared" si="186"/>
        <v>41830.820567129631</v>
      </c>
      <c r="K2579">
        <v>1405021297</v>
      </c>
      <c r="L2579" s="7">
        <f t="shared" si="187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188"/>
        <v>0</v>
      </c>
      <c r="R2579" s="12" t="str">
        <f t="shared" si="189"/>
        <v>No pledges</v>
      </c>
      <c r="S2579" t="s">
        <v>8336</v>
      </c>
      <c r="T2579" t="s">
        <v>8337</v>
      </c>
    </row>
    <row r="2580" spans="1:20" ht="60" hidden="1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7">
        <f t="shared" si="186"/>
        <v>42238.022905092599</v>
      </c>
      <c r="K2580">
        <v>1440203579</v>
      </c>
      <c r="L2580" s="7">
        <f t="shared" si="187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>
        <f t="shared" si="188"/>
        <v>0</v>
      </c>
      <c r="R2580" s="12" t="str">
        <f t="shared" si="189"/>
        <v>No pledges</v>
      </c>
      <c r="S2580" t="s">
        <v>8336</v>
      </c>
      <c r="T2580" t="s">
        <v>8337</v>
      </c>
    </row>
    <row r="2581" spans="1:20" ht="45" hidden="1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7">
        <f t="shared" si="186"/>
        <v>41837.829895833333</v>
      </c>
      <c r="K2581">
        <v>1405626903</v>
      </c>
      <c r="L2581" s="7">
        <f t="shared" si="187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188"/>
        <v>0.14000000000000001</v>
      </c>
      <c r="R2581" s="12">
        <f t="shared" si="189"/>
        <v>23.08</v>
      </c>
      <c r="S2581" t="s">
        <v>8336</v>
      </c>
      <c r="T2581" t="s">
        <v>8337</v>
      </c>
    </row>
    <row r="2582" spans="1:20" ht="45" hidden="1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7">
        <f t="shared" si="186"/>
        <v>42110.326423611114</v>
      </c>
      <c r="K2582">
        <v>1429170603</v>
      </c>
      <c r="L2582" s="7">
        <f t="shared" si="187"/>
        <v>42140.125</v>
      </c>
      <c r="M2582" t="b">
        <v>0</v>
      </c>
      <c r="N2582">
        <v>2</v>
      </c>
      <c r="O2582" t="b">
        <v>0</v>
      </c>
      <c r="P2582" t="s">
        <v>8284</v>
      </c>
      <c r="Q2582">
        <f t="shared" si="188"/>
        <v>0.6</v>
      </c>
      <c r="R2582" s="12">
        <f t="shared" si="189"/>
        <v>25.5</v>
      </c>
      <c r="S2582" t="s">
        <v>8336</v>
      </c>
      <c r="T2582" t="s">
        <v>8337</v>
      </c>
    </row>
    <row r="2583" spans="1:20" ht="45" hidden="1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7">
        <f t="shared" si="186"/>
        <v>42294.628449074073</v>
      </c>
      <c r="K2583">
        <v>1445094298</v>
      </c>
      <c r="L2583" s="7">
        <f t="shared" si="187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>
        <f t="shared" si="188"/>
        <v>10.6</v>
      </c>
      <c r="R2583" s="12">
        <f t="shared" si="189"/>
        <v>48.18</v>
      </c>
      <c r="S2583" t="s">
        <v>8336</v>
      </c>
      <c r="T2583" t="s">
        <v>8337</v>
      </c>
    </row>
    <row r="2584" spans="1:20" ht="30" hidden="1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7">
        <f t="shared" si="186"/>
        <v>42642.988819444443</v>
      </c>
      <c r="K2584">
        <v>1475192634</v>
      </c>
      <c r="L2584" s="7">
        <f t="shared" si="187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188"/>
        <v>0</v>
      </c>
      <c r="R2584" s="12">
        <f t="shared" si="189"/>
        <v>1</v>
      </c>
      <c r="S2584" t="s">
        <v>8336</v>
      </c>
      <c r="T2584" t="s">
        <v>8337</v>
      </c>
    </row>
    <row r="2585" spans="1:20" ht="15" customHeight="1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7">
        <f>(((I2585/60)/60)/24)+DATE(1970,1,1)</f>
        <v>42079.727777777778</v>
      </c>
      <c r="K2585">
        <v>1421346480</v>
      </c>
      <c r="L2585" s="7">
        <f>(((K2585/60)/60)/24)+DATE(1970,1,1)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188"/>
        <v>0.5</v>
      </c>
      <c r="R2585" s="12">
        <f t="shared" si="189"/>
        <v>1</v>
      </c>
      <c r="S2585" t="s">
        <v>8336</v>
      </c>
      <c r="T2585" t="s">
        <v>8337</v>
      </c>
    </row>
    <row r="2586" spans="1:20" ht="45" hidden="1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7">
        <f t="shared" si="186"/>
        <v>42140.173252314817</v>
      </c>
      <c r="K2586">
        <v>1431749369</v>
      </c>
      <c r="L2586" s="7">
        <f t="shared" si="187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>
        <f t="shared" si="188"/>
        <v>0</v>
      </c>
      <c r="R2586" s="12" t="str">
        <f t="shared" si="189"/>
        <v>No pledges</v>
      </c>
      <c r="S2586" t="s">
        <v>8336</v>
      </c>
      <c r="T2586" t="s">
        <v>8337</v>
      </c>
    </row>
    <row r="2587" spans="1:20" ht="45" hidden="1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7">
        <f t="shared" si="186"/>
        <v>41795.963333333333</v>
      </c>
      <c r="K2587">
        <v>1402009632</v>
      </c>
      <c r="L2587" s="7">
        <f t="shared" si="187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188"/>
        <v>0.17</v>
      </c>
      <c r="R2587" s="12">
        <f t="shared" si="189"/>
        <v>50</v>
      </c>
      <c r="S2587" t="s">
        <v>8336</v>
      </c>
      <c r="T2587" t="s">
        <v>8337</v>
      </c>
    </row>
    <row r="2588" spans="1:20" ht="15" customHeight="1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7">
        <f>(((I2588/60)/60)/24)+DATE(1970,1,1)</f>
        <v>42363.330277777779</v>
      </c>
      <c r="K2588">
        <v>1448438136</v>
      </c>
      <c r="L2588" s="7">
        <f>(((K2588/60)/60)/24)+DATE(1970,1,1)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188"/>
        <v>0.17</v>
      </c>
      <c r="R2588" s="12">
        <f t="shared" si="189"/>
        <v>5</v>
      </c>
      <c r="S2588" t="s">
        <v>8336</v>
      </c>
      <c r="T2588" t="s">
        <v>8337</v>
      </c>
    </row>
    <row r="2589" spans="1:20" ht="45" hidden="1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7">
        <f t="shared" si="186"/>
        <v>42338.675381944442</v>
      </c>
      <c r="K2589">
        <v>1448899953</v>
      </c>
      <c r="L2589" s="7">
        <f t="shared" si="187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188"/>
        <v>2.4300000000000002</v>
      </c>
      <c r="R2589" s="12">
        <f t="shared" si="189"/>
        <v>202.83</v>
      </c>
      <c r="S2589" t="s">
        <v>8336</v>
      </c>
      <c r="T2589" t="s">
        <v>8337</v>
      </c>
    </row>
    <row r="2590" spans="1:20" ht="60" hidden="1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7">
        <f t="shared" si="186"/>
        <v>42042.676226851851</v>
      </c>
      <c r="K2590">
        <v>1423325626</v>
      </c>
      <c r="L2590" s="7">
        <f t="shared" si="187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>
        <f t="shared" si="188"/>
        <v>3.88</v>
      </c>
      <c r="R2590" s="12">
        <f t="shared" si="189"/>
        <v>29.13</v>
      </c>
      <c r="S2590" t="s">
        <v>8336</v>
      </c>
      <c r="T2590" t="s">
        <v>8337</v>
      </c>
    </row>
    <row r="2591" spans="1:20" ht="60" hidden="1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7">
        <f t="shared" si="186"/>
        <v>42422.536192129628</v>
      </c>
      <c r="K2591">
        <v>1456145527</v>
      </c>
      <c r="L2591" s="7">
        <f t="shared" si="187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>
        <f t="shared" si="188"/>
        <v>0.01</v>
      </c>
      <c r="R2591" s="12">
        <f t="shared" si="189"/>
        <v>5</v>
      </c>
      <c r="S2591" t="s">
        <v>8336</v>
      </c>
      <c r="T2591" t="s">
        <v>8337</v>
      </c>
    </row>
    <row r="2592" spans="1:20" ht="15" customHeight="1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7">
        <f t="shared" ref="J2592:J2593" si="190">(((I2592/60)/60)/24)+DATE(1970,1,1)</f>
        <v>42395.589085648149</v>
      </c>
      <c r="K2592">
        <v>1453212497</v>
      </c>
      <c r="L2592" s="7">
        <f t="shared" ref="L2592:L2593" si="191">(((K2592/60)/60)/24)+DATE(1970,1,1)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188"/>
        <v>0</v>
      </c>
      <c r="R2592" s="12" t="str">
        <f t="shared" si="189"/>
        <v>No pledges</v>
      </c>
      <c r="S2592" t="s">
        <v>8336</v>
      </c>
      <c r="T2592" t="s">
        <v>8337</v>
      </c>
    </row>
    <row r="2593" spans="1:20" ht="15" customHeight="1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7">
        <f t="shared" si="190"/>
        <v>42442.864861111113</v>
      </c>
      <c r="K2593">
        <v>1452721524</v>
      </c>
      <c r="L2593" s="7">
        <f t="shared" si="19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188"/>
        <v>1.73</v>
      </c>
      <c r="R2593" s="12">
        <f t="shared" si="189"/>
        <v>13</v>
      </c>
      <c r="S2593" t="s">
        <v>8336</v>
      </c>
      <c r="T2593" t="s">
        <v>8337</v>
      </c>
    </row>
    <row r="2594" spans="1:20" ht="60" hidden="1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7">
        <f t="shared" si="186"/>
        <v>41887.801168981481</v>
      </c>
      <c r="K2594">
        <v>1409944421</v>
      </c>
      <c r="L2594" s="7">
        <f t="shared" si="187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188"/>
        <v>0.17</v>
      </c>
      <c r="R2594" s="12">
        <f t="shared" si="189"/>
        <v>50</v>
      </c>
      <c r="S2594" t="s">
        <v>8336</v>
      </c>
      <c r="T2594" t="s">
        <v>8337</v>
      </c>
    </row>
    <row r="2595" spans="1:20" ht="45" hidden="1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7">
        <f t="shared" si="186"/>
        <v>42089.84520833334</v>
      </c>
      <c r="K2595">
        <v>1427401026</v>
      </c>
      <c r="L2595" s="7">
        <f t="shared" si="187"/>
        <v>42119.84520833334</v>
      </c>
      <c r="M2595" t="b">
        <v>0</v>
      </c>
      <c r="N2595">
        <v>0</v>
      </c>
      <c r="O2595" t="b">
        <v>0</v>
      </c>
      <c r="P2595" t="s">
        <v>8284</v>
      </c>
      <c r="Q2595">
        <f t="shared" si="188"/>
        <v>0</v>
      </c>
      <c r="R2595" s="12" t="str">
        <f t="shared" si="189"/>
        <v>No pledges</v>
      </c>
      <c r="S2595" t="s">
        <v>8336</v>
      </c>
      <c r="T2595" t="s">
        <v>8337</v>
      </c>
    </row>
    <row r="2596" spans="1:20" ht="45" hidden="1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7">
        <f t="shared" si="186"/>
        <v>41828.967916666668</v>
      </c>
      <c r="K2596">
        <v>1404861228</v>
      </c>
      <c r="L2596" s="7">
        <f t="shared" si="187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188"/>
        <v>0</v>
      </c>
      <c r="R2596" s="12">
        <f t="shared" si="189"/>
        <v>1</v>
      </c>
      <c r="S2596" t="s">
        <v>8336</v>
      </c>
      <c r="T2596" t="s">
        <v>8337</v>
      </c>
    </row>
    <row r="2597" spans="1:20" ht="30" hidden="1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7">
        <f t="shared" si="186"/>
        <v>42760.244212962964</v>
      </c>
      <c r="K2597">
        <v>1485323500</v>
      </c>
      <c r="L2597" s="7">
        <f t="shared" si="187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188"/>
        <v>12.17</v>
      </c>
      <c r="R2597" s="12">
        <f t="shared" si="189"/>
        <v>96.05</v>
      </c>
      <c r="S2597" t="s">
        <v>8336</v>
      </c>
      <c r="T2597" t="s">
        <v>8337</v>
      </c>
    </row>
    <row r="2598" spans="1:20" ht="60" hidden="1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7">
        <f t="shared" si="186"/>
        <v>41828.664456018516</v>
      </c>
      <c r="K2598">
        <v>1404835009</v>
      </c>
      <c r="L2598" s="7">
        <f t="shared" si="187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188"/>
        <v>23.59</v>
      </c>
      <c r="R2598" s="12">
        <f t="shared" si="189"/>
        <v>305.77999999999997</v>
      </c>
      <c r="S2598" t="s">
        <v>8336</v>
      </c>
      <c r="T2598" t="s">
        <v>8337</v>
      </c>
    </row>
    <row r="2599" spans="1:20" ht="15" customHeight="1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7">
        <f t="shared" ref="J2599:J2600" si="192">(((I2599/60)/60)/24)+DATE(1970,1,1)</f>
        <v>42540.341631944444</v>
      </c>
      <c r="K2599">
        <v>1463731917</v>
      </c>
      <c r="L2599" s="7">
        <f t="shared" ref="L2599:L2600" si="193">(((K2599/60)/60)/24)+DATE(1970,1,1)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188"/>
        <v>5.67</v>
      </c>
      <c r="R2599" s="12">
        <f t="shared" si="189"/>
        <v>12.14</v>
      </c>
      <c r="S2599" t="s">
        <v>8336</v>
      </c>
      <c r="T2599" t="s">
        <v>8337</v>
      </c>
    </row>
    <row r="2600" spans="1:20" ht="15" customHeight="1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7">
        <f t="shared" si="192"/>
        <v>42270.840289351851</v>
      </c>
      <c r="K2600">
        <v>1440447001</v>
      </c>
      <c r="L2600" s="7">
        <f t="shared" si="19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188"/>
        <v>39</v>
      </c>
      <c r="R2600" s="12">
        <f t="shared" si="189"/>
        <v>83.57</v>
      </c>
      <c r="S2600" t="s">
        <v>8336</v>
      </c>
      <c r="T2600" t="s">
        <v>8337</v>
      </c>
    </row>
    <row r="2601" spans="1:20" ht="45" hidden="1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7">
        <f t="shared" si="186"/>
        <v>41809.754016203704</v>
      </c>
      <c r="K2601">
        <v>1403201147</v>
      </c>
      <c r="L2601" s="7">
        <f t="shared" si="187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188"/>
        <v>1</v>
      </c>
      <c r="R2601" s="12">
        <f t="shared" si="189"/>
        <v>18</v>
      </c>
      <c r="S2601" t="s">
        <v>8336</v>
      </c>
      <c r="T2601" t="s">
        <v>8337</v>
      </c>
    </row>
    <row r="2602" spans="1:20" ht="45" hidden="1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7">
        <f t="shared" si="186"/>
        <v>42394.900462962964</v>
      </c>
      <c r="K2602">
        <v>1453757800</v>
      </c>
      <c r="L2602" s="7">
        <f t="shared" si="187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>
        <f t="shared" si="188"/>
        <v>6.93</v>
      </c>
      <c r="R2602" s="12">
        <f t="shared" si="189"/>
        <v>115.53</v>
      </c>
      <c r="S2602" t="s">
        <v>8336</v>
      </c>
      <c r="T2602" t="s">
        <v>8337</v>
      </c>
    </row>
    <row r="2603" spans="1:20" ht="60" hidden="1">
      <c r="A2603">
        <v>2601</v>
      </c>
      <c r="B2603" s="2" t="s">
        <v>2601</v>
      </c>
      <c r="C2603" s="2" t="s">
        <v>6711</v>
      </c>
      <c r="D2603">
        <v>5000</v>
      </c>
      <c r="E2603">
        <v>8272</v>
      </c>
      <c r="F2603" t="s">
        <v>8219</v>
      </c>
      <c r="G2603" t="s">
        <v>8224</v>
      </c>
      <c r="H2603" t="s">
        <v>8246</v>
      </c>
      <c r="I2603">
        <v>1456416513</v>
      </c>
      <c r="J2603" s="7">
        <f t="shared" si="186"/>
        <v>42405.67260416667</v>
      </c>
      <c r="K2603">
        <v>1454688513</v>
      </c>
      <c r="L2603" s="7">
        <f t="shared" si="187"/>
        <v>42425.67260416667</v>
      </c>
      <c r="M2603" t="b">
        <v>0</v>
      </c>
      <c r="N2603">
        <v>102</v>
      </c>
      <c r="O2603" t="b">
        <v>1</v>
      </c>
      <c r="P2603" t="s">
        <v>8285</v>
      </c>
      <c r="Q2603">
        <f t="shared" si="188"/>
        <v>165.44</v>
      </c>
      <c r="R2603" s="12">
        <f t="shared" si="189"/>
        <v>81.099999999999994</v>
      </c>
      <c r="S2603" t="s">
        <v>8338</v>
      </c>
      <c r="T2603" t="s">
        <v>8339</v>
      </c>
    </row>
    <row r="2604" spans="1:20" ht="45" hidden="1">
      <c r="A2604">
        <v>2602</v>
      </c>
      <c r="B2604" s="2" t="s">
        <v>2602</v>
      </c>
      <c r="C2604" s="2" t="s">
        <v>6712</v>
      </c>
      <c r="D2604">
        <v>5000</v>
      </c>
      <c r="E2604">
        <v>10017</v>
      </c>
      <c r="F2604" t="s">
        <v>8219</v>
      </c>
      <c r="G2604" t="s">
        <v>8224</v>
      </c>
      <c r="H2604" t="s">
        <v>8246</v>
      </c>
      <c r="I2604">
        <v>1361129129</v>
      </c>
      <c r="J2604" s="7">
        <f t="shared" si="186"/>
        <v>41305.809363425928</v>
      </c>
      <c r="K2604">
        <v>1359660329</v>
      </c>
      <c r="L2604" s="7">
        <f t="shared" si="187"/>
        <v>41322.809363425928</v>
      </c>
      <c r="M2604" t="b">
        <v>0</v>
      </c>
      <c r="N2604">
        <v>55</v>
      </c>
      <c r="O2604" t="b">
        <v>1</v>
      </c>
      <c r="P2604" t="s">
        <v>8276</v>
      </c>
      <c r="Q2604">
        <f t="shared" si="188"/>
        <v>200.34</v>
      </c>
      <c r="R2604" s="12">
        <f t="shared" si="189"/>
        <v>182.13</v>
      </c>
      <c r="S2604" t="s">
        <v>8325</v>
      </c>
      <c r="T2604" t="s">
        <v>8326</v>
      </c>
    </row>
    <row r="2605" spans="1:20" ht="30" hidden="1">
      <c r="A2605">
        <v>2603</v>
      </c>
      <c r="B2605" s="2" t="s">
        <v>2603</v>
      </c>
      <c r="C2605" s="2" t="s">
        <v>6713</v>
      </c>
      <c r="D2605">
        <v>5000</v>
      </c>
      <c r="E2605">
        <v>6181</v>
      </c>
      <c r="F2605" t="s">
        <v>8219</v>
      </c>
      <c r="G2605" t="s">
        <v>8224</v>
      </c>
      <c r="H2605" t="s">
        <v>8246</v>
      </c>
      <c r="I2605">
        <v>1324789200</v>
      </c>
      <c r="J2605" s="7">
        <f t="shared" si="186"/>
        <v>40865.867141203707</v>
      </c>
      <c r="K2605">
        <v>1321649321</v>
      </c>
      <c r="L2605" s="7">
        <f t="shared" si="187"/>
        <v>40902.208333333336</v>
      </c>
      <c r="M2605" t="b">
        <v>0</v>
      </c>
      <c r="N2605">
        <v>77</v>
      </c>
      <c r="O2605" t="b">
        <v>1</v>
      </c>
      <c r="P2605" t="s">
        <v>8279</v>
      </c>
      <c r="Q2605">
        <f t="shared" si="188"/>
        <v>123.62</v>
      </c>
      <c r="R2605" s="12">
        <f t="shared" si="189"/>
        <v>80.27</v>
      </c>
      <c r="S2605" t="s">
        <v>8325</v>
      </c>
      <c r="T2605" t="s">
        <v>8329</v>
      </c>
    </row>
    <row r="2606" spans="1:20" ht="45" hidden="1">
      <c r="A2606">
        <v>2604</v>
      </c>
      <c r="B2606" s="2" t="s">
        <v>2604</v>
      </c>
      <c r="C2606" s="2" t="s">
        <v>6714</v>
      </c>
      <c r="D2606">
        <v>5000</v>
      </c>
      <c r="E2606">
        <v>13114</v>
      </c>
      <c r="F2606" t="s">
        <v>8219</v>
      </c>
      <c r="G2606" t="s">
        <v>8224</v>
      </c>
      <c r="H2606" t="s">
        <v>8246</v>
      </c>
      <c r="I2606">
        <v>1326330000</v>
      </c>
      <c r="J2606" s="7">
        <f t="shared" si="186"/>
        <v>40898.089236111111</v>
      </c>
      <c r="K2606">
        <v>1324433310</v>
      </c>
      <c r="L2606" s="7">
        <f t="shared" si="187"/>
        <v>40920.041666666664</v>
      </c>
      <c r="M2606" t="b">
        <v>1</v>
      </c>
      <c r="N2606">
        <v>103</v>
      </c>
      <c r="O2606" t="b">
        <v>1</v>
      </c>
      <c r="P2606" t="s">
        <v>8295</v>
      </c>
      <c r="Q2606">
        <f t="shared" si="188"/>
        <v>262.27999999999997</v>
      </c>
      <c r="R2606" s="12">
        <f t="shared" si="189"/>
        <v>127.32</v>
      </c>
      <c r="S2606" t="s">
        <v>8319</v>
      </c>
      <c r="T2606" t="s">
        <v>8349</v>
      </c>
    </row>
    <row r="2607" spans="1:20" ht="60" hidden="1">
      <c r="A2607">
        <v>2605</v>
      </c>
      <c r="B2607" s="2" t="s">
        <v>2605</v>
      </c>
      <c r="C2607" s="2" t="s">
        <v>6715</v>
      </c>
      <c r="D2607">
        <v>5000</v>
      </c>
      <c r="E2607">
        <v>56590</v>
      </c>
      <c r="F2607" t="s">
        <v>8219</v>
      </c>
      <c r="G2607" t="s">
        <v>8224</v>
      </c>
      <c r="H2607" t="s">
        <v>8246</v>
      </c>
      <c r="I2607">
        <v>1366429101</v>
      </c>
      <c r="J2607" s="7">
        <f t="shared" si="186"/>
        <v>41324.193298611113</v>
      </c>
      <c r="K2607">
        <v>1361248701</v>
      </c>
      <c r="L2607" s="7">
        <f t="shared" si="187"/>
        <v>41384.151631944449</v>
      </c>
      <c r="M2607" t="b">
        <v>1</v>
      </c>
      <c r="N2607">
        <v>701</v>
      </c>
      <c r="O2607" t="b">
        <v>1</v>
      </c>
      <c r="P2607" t="s">
        <v>8295</v>
      </c>
      <c r="Q2607">
        <f t="shared" si="188"/>
        <v>1131.8</v>
      </c>
      <c r="R2607" s="12">
        <f t="shared" si="189"/>
        <v>80.73</v>
      </c>
      <c r="S2607" t="s">
        <v>8319</v>
      </c>
      <c r="T2607" t="s">
        <v>8349</v>
      </c>
    </row>
    <row r="2608" spans="1:20" ht="75" hidden="1">
      <c r="A2608">
        <v>2606</v>
      </c>
      <c r="B2608" s="2" t="s">
        <v>2606</v>
      </c>
      <c r="C2608" s="2" t="s">
        <v>6716</v>
      </c>
      <c r="D2608">
        <v>5000</v>
      </c>
      <c r="E2608">
        <v>11745</v>
      </c>
      <c r="F2608" t="s">
        <v>8219</v>
      </c>
      <c r="G2608" t="s">
        <v>8224</v>
      </c>
      <c r="H2608" t="s">
        <v>8246</v>
      </c>
      <c r="I2608">
        <v>1423165441</v>
      </c>
      <c r="J2608" s="7">
        <f t="shared" si="186"/>
        <v>42010.822233796294</v>
      </c>
      <c r="K2608">
        <v>1420573441</v>
      </c>
      <c r="L2608" s="7">
        <f t="shared" si="187"/>
        <v>42040.822233796294</v>
      </c>
      <c r="M2608" t="b">
        <v>1</v>
      </c>
      <c r="N2608">
        <v>183</v>
      </c>
      <c r="O2608" t="b">
        <v>1</v>
      </c>
      <c r="P2608" t="s">
        <v>8295</v>
      </c>
      <c r="Q2608">
        <f t="shared" si="188"/>
        <v>234.9</v>
      </c>
      <c r="R2608" s="12">
        <f t="shared" si="189"/>
        <v>64.180000000000007</v>
      </c>
      <c r="S2608" t="s">
        <v>8319</v>
      </c>
      <c r="T2608" t="s">
        <v>8349</v>
      </c>
    </row>
    <row r="2609" spans="1:20" ht="60" hidden="1">
      <c r="A2609">
        <v>2607</v>
      </c>
      <c r="B2609" s="2" t="s">
        <v>2607</v>
      </c>
      <c r="C2609" s="2" t="s">
        <v>6717</v>
      </c>
      <c r="D2609">
        <v>5000</v>
      </c>
      <c r="E2609">
        <v>14055</v>
      </c>
      <c r="F2609" t="s">
        <v>8219</v>
      </c>
      <c r="G2609" t="s">
        <v>8224</v>
      </c>
      <c r="H2609" t="s">
        <v>8246</v>
      </c>
      <c r="I2609">
        <v>1411522897</v>
      </c>
      <c r="J2609" s="7">
        <f t="shared" si="186"/>
        <v>41861.070567129631</v>
      </c>
      <c r="K2609">
        <v>1407634897</v>
      </c>
      <c r="L2609" s="7">
        <f t="shared" si="187"/>
        <v>41906.070567129631</v>
      </c>
      <c r="M2609" t="b">
        <v>1</v>
      </c>
      <c r="N2609">
        <v>95</v>
      </c>
      <c r="O2609" t="b">
        <v>1</v>
      </c>
      <c r="P2609" t="s">
        <v>8295</v>
      </c>
      <c r="Q2609">
        <f t="shared" si="188"/>
        <v>281.10000000000002</v>
      </c>
      <c r="R2609" s="12">
        <f t="shared" si="189"/>
        <v>147.94999999999999</v>
      </c>
      <c r="S2609" t="s">
        <v>8319</v>
      </c>
      <c r="T2609" t="s">
        <v>8349</v>
      </c>
    </row>
    <row r="2610" spans="1:20" ht="45" hidden="1">
      <c r="A2610">
        <v>2608</v>
      </c>
      <c r="B2610" s="2" t="s">
        <v>2608</v>
      </c>
      <c r="C2610" s="2" t="s">
        <v>6718</v>
      </c>
      <c r="D2610">
        <v>5000</v>
      </c>
      <c r="E2610">
        <v>5051</v>
      </c>
      <c r="F2610" t="s">
        <v>8219</v>
      </c>
      <c r="G2610" t="s">
        <v>8224</v>
      </c>
      <c r="H2610" t="s">
        <v>8246</v>
      </c>
      <c r="I2610">
        <v>1448466551</v>
      </c>
      <c r="J2610" s="7">
        <f t="shared" si="186"/>
        <v>42303.617488425924</v>
      </c>
      <c r="K2610">
        <v>1445870951</v>
      </c>
      <c r="L2610" s="7">
        <f t="shared" si="187"/>
        <v>42333.659155092595</v>
      </c>
      <c r="M2610" t="b">
        <v>0</v>
      </c>
      <c r="N2610">
        <v>121</v>
      </c>
      <c r="O2610" t="b">
        <v>1</v>
      </c>
      <c r="P2610" t="s">
        <v>8295</v>
      </c>
      <c r="Q2610">
        <f t="shared" si="188"/>
        <v>101.02</v>
      </c>
      <c r="R2610" s="12">
        <f t="shared" si="189"/>
        <v>41.74</v>
      </c>
      <c r="S2610" t="s">
        <v>8319</v>
      </c>
      <c r="T2610" t="s">
        <v>8349</v>
      </c>
    </row>
    <row r="2611" spans="1:20" ht="60" hidden="1">
      <c r="A2611">
        <v>2609</v>
      </c>
      <c r="B2611" s="2" t="s">
        <v>2609</v>
      </c>
      <c r="C2611" s="2" t="s">
        <v>6719</v>
      </c>
      <c r="D2611">
        <v>5000</v>
      </c>
      <c r="E2611">
        <v>5396</v>
      </c>
      <c r="F2611" t="s">
        <v>8219</v>
      </c>
      <c r="G2611" t="s">
        <v>8224</v>
      </c>
      <c r="H2611" t="s">
        <v>8246</v>
      </c>
      <c r="I2611">
        <v>1483208454</v>
      </c>
      <c r="J2611" s="7">
        <f t="shared" si="186"/>
        <v>42705.764513888891</v>
      </c>
      <c r="K2611">
        <v>1480616454</v>
      </c>
      <c r="L2611" s="7">
        <f t="shared" si="187"/>
        <v>42735.764513888891</v>
      </c>
      <c r="M2611" t="b">
        <v>0</v>
      </c>
      <c r="N2611">
        <v>35</v>
      </c>
      <c r="O2611" t="b">
        <v>1</v>
      </c>
      <c r="P2611" t="s">
        <v>8295</v>
      </c>
      <c r="Q2611">
        <f t="shared" si="188"/>
        <v>107.92</v>
      </c>
      <c r="R2611" s="12">
        <f t="shared" si="189"/>
        <v>154.16999999999999</v>
      </c>
      <c r="S2611" t="s">
        <v>8319</v>
      </c>
      <c r="T2611" t="s">
        <v>8349</v>
      </c>
    </row>
    <row r="2612" spans="1:20" ht="45" hidden="1">
      <c r="A2612">
        <v>2610</v>
      </c>
      <c r="B2612" s="2" t="s">
        <v>2610</v>
      </c>
      <c r="C2612" s="2" t="s">
        <v>6720</v>
      </c>
      <c r="D2612">
        <v>5000</v>
      </c>
      <c r="E2612">
        <v>5235</v>
      </c>
      <c r="F2612" t="s">
        <v>8219</v>
      </c>
      <c r="G2612" t="s">
        <v>8224</v>
      </c>
      <c r="H2612" t="s">
        <v>8246</v>
      </c>
      <c r="I2612">
        <v>1291870740</v>
      </c>
      <c r="J2612" s="7">
        <f t="shared" si="186"/>
        <v>40458.815625000003</v>
      </c>
      <c r="K2612">
        <v>1286480070</v>
      </c>
      <c r="L2612" s="7">
        <f t="shared" si="187"/>
        <v>40521.207638888889</v>
      </c>
      <c r="M2612" t="b">
        <v>0</v>
      </c>
      <c r="N2612">
        <v>147</v>
      </c>
      <c r="O2612" t="b">
        <v>1</v>
      </c>
      <c r="P2612" t="s">
        <v>8279</v>
      </c>
      <c r="Q2612">
        <f t="shared" si="188"/>
        <v>104.7</v>
      </c>
      <c r="R2612" s="12">
        <f t="shared" si="189"/>
        <v>35.61</v>
      </c>
      <c r="S2612" t="s">
        <v>8325</v>
      </c>
      <c r="T2612" t="s">
        <v>8329</v>
      </c>
    </row>
    <row r="2613" spans="1:20" ht="60" hidden="1">
      <c r="A2613">
        <v>2611</v>
      </c>
      <c r="B2613" s="2" t="s">
        <v>2611</v>
      </c>
      <c r="C2613" s="2" t="s">
        <v>6721</v>
      </c>
      <c r="D2613">
        <v>5000</v>
      </c>
      <c r="E2613">
        <v>6301</v>
      </c>
      <c r="F2613" t="s">
        <v>8219</v>
      </c>
      <c r="G2613" t="s">
        <v>8224</v>
      </c>
      <c r="H2613" t="s">
        <v>8246</v>
      </c>
      <c r="I2613">
        <v>1430579509</v>
      </c>
      <c r="J2613" s="7">
        <f t="shared" si="186"/>
        <v>42096.633206018523</v>
      </c>
      <c r="K2613">
        <v>1427987509</v>
      </c>
      <c r="L2613" s="7">
        <f t="shared" si="187"/>
        <v>42126.633206018523</v>
      </c>
      <c r="M2613" t="b">
        <v>0</v>
      </c>
      <c r="N2613">
        <v>71</v>
      </c>
      <c r="O2613" t="b">
        <v>1</v>
      </c>
      <c r="P2613" t="s">
        <v>8276</v>
      </c>
      <c r="Q2613">
        <f t="shared" si="188"/>
        <v>126.02</v>
      </c>
      <c r="R2613" s="12">
        <f t="shared" si="189"/>
        <v>88.75</v>
      </c>
      <c r="S2613" t="s">
        <v>8325</v>
      </c>
      <c r="T2613" t="s">
        <v>8326</v>
      </c>
    </row>
    <row r="2614" spans="1:20" ht="45" hidden="1">
      <c r="A2614">
        <v>2612</v>
      </c>
      <c r="B2614" s="2" t="s">
        <v>2612</v>
      </c>
      <c r="C2614" s="2" t="s">
        <v>6722</v>
      </c>
      <c r="D2614">
        <v>5000</v>
      </c>
      <c r="E2614">
        <v>5359.21</v>
      </c>
      <c r="F2614" t="s">
        <v>8219</v>
      </c>
      <c r="G2614" t="s">
        <v>8224</v>
      </c>
      <c r="H2614" t="s">
        <v>8246</v>
      </c>
      <c r="I2614">
        <v>1447434268</v>
      </c>
      <c r="J2614" s="7">
        <f t="shared" si="186"/>
        <v>42279.669768518521</v>
      </c>
      <c r="K2614">
        <v>1443801868</v>
      </c>
      <c r="L2614" s="7">
        <f t="shared" si="187"/>
        <v>42321.711435185185</v>
      </c>
      <c r="M2614" t="b">
        <v>0</v>
      </c>
      <c r="N2614">
        <v>78</v>
      </c>
      <c r="O2614" t="b">
        <v>1</v>
      </c>
      <c r="P2614" t="s">
        <v>8276</v>
      </c>
      <c r="Q2614">
        <f t="shared" si="188"/>
        <v>107.18</v>
      </c>
      <c r="R2614" s="12">
        <f t="shared" si="189"/>
        <v>68.709999999999994</v>
      </c>
      <c r="S2614" t="s">
        <v>8325</v>
      </c>
      <c r="T2614" t="s">
        <v>8326</v>
      </c>
    </row>
    <row r="2615" spans="1:20" ht="60" hidden="1">
      <c r="A2615">
        <v>2613</v>
      </c>
      <c r="B2615" s="2" t="s">
        <v>2613</v>
      </c>
      <c r="C2615" s="2" t="s">
        <v>6723</v>
      </c>
      <c r="D2615">
        <v>5000</v>
      </c>
      <c r="E2615">
        <v>92848.5</v>
      </c>
      <c r="F2615" t="s">
        <v>8219</v>
      </c>
      <c r="G2615" t="s">
        <v>8225</v>
      </c>
      <c r="H2615" t="s">
        <v>8247</v>
      </c>
      <c r="I2615">
        <v>1364286239</v>
      </c>
      <c r="J2615" s="7">
        <f t="shared" si="186"/>
        <v>41319.349988425929</v>
      </c>
      <c r="K2615">
        <v>1360830239</v>
      </c>
      <c r="L2615" s="7">
        <f t="shared" si="187"/>
        <v>41359.349988425929</v>
      </c>
      <c r="M2615" t="b">
        <v>0</v>
      </c>
      <c r="N2615">
        <v>623</v>
      </c>
      <c r="O2615" t="b">
        <v>1</v>
      </c>
      <c r="P2615" t="s">
        <v>8297</v>
      </c>
      <c r="Q2615">
        <f t="shared" si="188"/>
        <v>1856.97</v>
      </c>
      <c r="R2615" s="12">
        <f t="shared" si="189"/>
        <v>149.03</v>
      </c>
      <c r="S2615" t="s">
        <v>8333</v>
      </c>
      <c r="T2615" t="s">
        <v>8351</v>
      </c>
    </row>
    <row r="2616" spans="1:20" ht="60" hidden="1">
      <c r="A2616">
        <v>2614</v>
      </c>
      <c r="B2616" s="2" t="s">
        <v>2614</v>
      </c>
      <c r="C2616" s="2" t="s">
        <v>6724</v>
      </c>
      <c r="D2616">
        <v>5000</v>
      </c>
      <c r="E2616">
        <v>24790</v>
      </c>
      <c r="F2616" t="s">
        <v>8219</v>
      </c>
      <c r="G2616" t="s">
        <v>8224</v>
      </c>
      <c r="H2616" t="s">
        <v>8246</v>
      </c>
      <c r="I2616">
        <v>1405738800</v>
      </c>
      <c r="J2616" s="7">
        <f t="shared" si="186"/>
        <v>41806.794074074074</v>
      </c>
      <c r="K2616">
        <v>1402945408</v>
      </c>
      <c r="L2616" s="7">
        <f t="shared" si="187"/>
        <v>41839.125</v>
      </c>
      <c r="M2616" t="b">
        <v>0</v>
      </c>
      <c r="N2616">
        <v>988</v>
      </c>
      <c r="O2616" t="b">
        <v>1</v>
      </c>
      <c r="P2616" t="s">
        <v>8297</v>
      </c>
      <c r="Q2616">
        <f t="shared" si="188"/>
        <v>495.8</v>
      </c>
      <c r="R2616" s="12">
        <f t="shared" si="189"/>
        <v>25.09</v>
      </c>
      <c r="S2616" t="s">
        <v>8333</v>
      </c>
      <c r="T2616" t="s">
        <v>8351</v>
      </c>
    </row>
    <row r="2617" spans="1:20" ht="60" hidden="1">
      <c r="A2617">
        <v>2615</v>
      </c>
      <c r="B2617" s="2" t="s">
        <v>2615</v>
      </c>
      <c r="C2617" s="2" t="s">
        <v>6725</v>
      </c>
      <c r="D2617">
        <v>5000</v>
      </c>
      <c r="E2617">
        <v>13534</v>
      </c>
      <c r="F2617" t="s">
        <v>8219</v>
      </c>
      <c r="G2617" t="s">
        <v>8224</v>
      </c>
      <c r="H2617" t="s">
        <v>8246</v>
      </c>
      <c r="I2617">
        <v>1461354544</v>
      </c>
      <c r="J2617" s="7">
        <f t="shared" si="186"/>
        <v>42452.825740740736</v>
      </c>
      <c r="K2617">
        <v>1458762544</v>
      </c>
      <c r="L2617" s="7">
        <f t="shared" si="187"/>
        <v>42482.825740740736</v>
      </c>
      <c r="M2617" t="b">
        <v>0</v>
      </c>
      <c r="N2617">
        <v>96</v>
      </c>
      <c r="O2617" t="b">
        <v>1</v>
      </c>
      <c r="P2617" t="s">
        <v>8297</v>
      </c>
      <c r="Q2617">
        <f t="shared" si="188"/>
        <v>270.68</v>
      </c>
      <c r="R2617" s="12">
        <f t="shared" si="189"/>
        <v>140.97999999999999</v>
      </c>
      <c r="S2617" t="s">
        <v>8333</v>
      </c>
      <c r="T2617" t="s">
        <v>8351</v>
      </c>
    </row>
    <row r="2618" spans="1:20" ht="45" hidden="1">
      <c r="A2618">
        <v>2616</v>
      </c>
      <c r="B2618" s="2" t="s">
        <v>2616</v>
      </c>
      <c r="C2618" s="2" t="s">
        <v>6726</v>
      </c>
      <c r="D2618">
        <v>5000</v>
      </c>
      <c r="E2618">
        <v>18851</v>
      </c>
      <c r="F2618" t="s">
        <v>8219</v>
      </c>
      <c r="G2618" t="s">
        <v>8224</v>
      </c>
      <c r="H2618" t="s">
        <v>8246</v>
      </c>
      <c r="I2618">
        <v>1476649800</v>
      </c>
      <c r="J2618" s="7">
        <f t="shared" si="186"/>
        <v>42647.818819444445</v>
      </c>
      <c r="K2618">
        <v>1475609946</v>
      </c>
      <c r="L2618" s="7">
        <f t="shared" si="187"/>
        <v>42659.854166666672</v>
      </c>
      <c r="M2618" t="b">
        <v>0</v>
      </c>
      <c r="N2618">
        <v>290</v>
      </c>
      <c r="O2618" t="b">
        <v>1</v>
      </c>
      <c r="P2618" t="s">
        <v>8297</v>
      </c>
      <c r="Q2618">
        <f t="shared" si="188"/>
        <v>377.02</v>
      </c>
      <c r="R2618" s="12">
        <f t="shared" si="189"/>
        <v>65</v>
      </c>
      <c r="S2618" t="s">
        <v>8333</v>
      </c>
      <c r="T2618" t="s">
        <v>8351</v>
      </c>
    </row>
    <row r="2619" spans="1:20" ht="60" hidden="1">
      <c r="A2619">
        <v>2617</v>
      </c>
      <c r="B2619" s="2" t="s">
        <v>2617</v>
      </c>
      <c r="C2619" s="2" t="s">
        <v>6727</v>
      </c>
      <c r="D2619">
        <v>5000</v>
      </c>
      <c r="E2619">
        <v>7304.04</v>
      </c>
      <c r="F2619" t="s">
        <v>8219</v>
      </c>
      <c r="G2619" t="s">
        <v>8224</v>
      </c>
      <c r="H2619" t="s">
        <v>8246</v>
      </c>
      <c r="I2619">
        <v>1358702480</v>
      </c>
      <c r="J2619" s="7">
        <f t="shared" si="186"/>
        <v>41264.72314814815</v>
      </c>
      <c r="K2619">
        <v>1356110480</v>
      </c>
      <c r="L2619" s="7">
        <f t="shared" si="187"/>
        <v>41294.72314814815</v>
      </c>
      <c r="M2619" t="b">
        <v>0</v>
      </c>
      <c r="N2619">
        <v>112</v>
      </c>
      <c r="O2619" t="b">
        <v>1</v>
      </c>
      <c r="P2619" t="s">
        <v>8276</v>
      </c>
      <c r="Q2619">
        <f t="shared" si="188"/>
        <v>146.08000000000001</v>
      </c>
      <c r="R2619" s="12">
        <f t="shared" si="189"/>
        <v>65.209999999999994</v>
      </c>
      <c r="S2619" t="s">
        <v>8325</v>
      </c>
      <c r="T2619" t="s">
        <v>8326</v>
      </c>
    </row>
    <row r="2620" spans="1:20" ht="30" hidden="1">
      <c r="A2620">
        <v>2618</v>
      </c>
      <c r="B2620" s="2" t="s">
        <v>2618</v>
      </c>
      <c r="C2620" s="2" t="s">
        <v>6728</v>
      </c>
      <c r="D2620">
        <v>5000</v>
      </c>
      <c r="E2620">
        <v>6680.22</v>
      </c>
      <c r="F2620" t="s">
        <v>8219</v>
      </c>
      <c r="G2620" t="s">
        <v>8224</v>
      </c>
      <c r="H2620" t="s">
        <v>8246</v>
      </c>
      <c r="I2620">
        <v>1371785496</v>
      </c>
      <c r="J2620" s="7">
        <f t="shared" si="186"/>
        <v>41416.146944444445</v>
      </c>
      <c r="K2620">
        <v>1369193496</v>
      </c>
      <c r="L2620" s="7">
        <f t="shared" si="187"/>
        <v>41446.146944444445</v>
      </c>
      <c r="M2620" t="b">
        <v>1</v>
      </c>
      <c r="N2620">
        <v>211</v>
      </c>
      <c r="O2620" t="b">
        <v>1</v>
      </c>
      <c r="P2620" t="s">
        <v>8279</v>
      </c>
      <c r="Q2620">
        <f t="shared" si="188"/>
        <v>133.6</v>
      </c>
      <c r="R2620" s="12">
        <f t="shared" si="189"/>
        <v>31.66</v>
      </c>
      <c r="S2620" t="s">
        <v>8325</v>
      </c>
      <c r="T2620" t="s">
        <v>8329</v>
      </c>
    </row>
    <row r="2621" spans="1:20" ht="60" hidden="1">
      <c r="A2621">
        <v>2619</v>
      </c>
      <c r="B2621" s="2" t="s">
        <v>2619</v>
      </c>
      <c r="C2621" s="2" t="s">
        <v>6729</v>
      </c>
      <c r="D2621">
        <v>5000</v>
      </c>
      <c r="E2621">
        <v>8792.02</v>
      </c>
      <c r="F2621" t="s">
        <v>8219</v>
      </c>
      <c r="G2621" t="s">
        <v>8224</v>
      </c>
      <c r="H2621" t="s">
        <v>8246</v>
      </c>
      <c r="I2621">
        <v>1336086026</v>
      </c>
      <c r="J2621" s="7">
        <f t="shared" si="186"/>
        <v>41002.958634259259</v>
      </c>
      <c r="K2621">
        <v>1333494026</v>
      </c>
      <c r="L2621" s="7">
        <f t="shared" si="187"/>
        <v>41032.958634259259</v>
      </c>
      <c r="M2621" t="b">
        <v>1</v>
      </c>
      <c r="N2621">
        <v>157</v>
      </c>
      <c r="O2621" t="b">
        <v>1</v>
      </c>
      <c r="P2621" t="s">
        <v>8279</v>
      </c>
      <c r="Q2621">
        <f t="shared" si="188"/>
        <v>175.84</v>
      </c>
      <c r="R2621" s="12">
        <f t="shared" si="189"/>
        <v>56</v>
      </c>
      <c r="S2621" t="s">
        <v>8325</v>
      </c>
      <c r="T2621" t="s">
        <v>8329</v>
      </c>
    </row>
    <row r="2622" spans="1:20" ht="60" hidden="1">
      <c r="A2622">
        <v>2620</v>
      </c>
      <c r="B2622" s="2" t="s">
        <v>2620</v>
      </c>
      <c r="C2622" s="2" t="s">
        <v>6730</v>
      </c>
      <c r="D2622">
        <v>5000</v>
      </c>
      <c r="E2622">
        <v>6053</v>
      </c>
      <c r="F2622" t="s">
        <v>8219</v>
      </c>
      <c r="G2622" t="s">
        <v>8224</v>
      </c>
      <c r="H2622" t="s">
        <v>8246</v>
      </c>
      <c r="I2622">
        <v>1253937540</v>
      </c>
      <c r="J2622" s="7">
        <f t="shared" si="186"/>
        <v>40050.643680555557</v>
      </c>
      <c r="K2622">
        <v>1251214014</v>
      </c>
      <c r="L2622" s="7">
        <f t="shared" si="187"/>
        <v>40082.165972222225</v>
      </c>
      <c r="M2622" t="b">
        <v>1</v>
      </c>
      <c r="N2622">
        <v>163</v>
      </c>
      <c r="O2622" t="b">
        <v>1</v>
      </c>
      <c r="P2622" t="s">
        <v>8279</v>
      </c>
      <c r="Q2622">
        <f t="shared" si="188"/>
        <v>121.06</v>
      </c>
      <c r="R2622" s="12">
        <f t="shared" si="189"/>
        <v>37.130000000000003</v>
      </c>
      <c r="S2622" t="s">
        <v>8325</v>
      </c>
      <c r="T2622" t="s">
        <v>8329</v>
      </c>
    </row>
    <row r="2623" spans="1:20" ht="60" hidden="1">
      <c r="A2623">
        <v>2621</v>
      </c>
      <c r="B2623" s="2" t="s">
        <v>2621</v>
      </c>
      <c r="C2623" s="2" t="s">
        <v>6731</v>
      </c>
      <c r="D2623">
        <v>5000</v>
      </c>
      <c r="E2623">
        <v>5433</v>
      </c>
      <c r="F2623" t="s">
        <v>8219</v>
      </c>
      <c r="G2623" t="s">
        <v>8224</v>
      </c>
      <c r="H2623" t="s">
        <v>8246</v>
      </c>
      <c r="I2623">
        <v>1396463800</v>
      </c>
      <c r="J2623" s="7">
        <f t="shared" si="186"/>
        <v>41696.817129629628</v>
      </c>
      <c r="K2623">
        <v>1393443400</v>
      </c>
      <c r="L2623" s="7">
        <f t="shared" si="187"/>
        <v>41731.775462962964</v>
      </c>
      <c r="M2623" t="b">
        <v>1</v>
      </c>
      <c r="N2623">
        <v>89</v>
      </c>
      <c r="O2623" t="b">
        <v>1</v>
      </c>
      <c r="P2623" t="s">
        <v>8279</v>
      </c>
      <c r="Q2623">
        <f t="shared" si="188"/>
        <v>108.66</v>
      </c>
      <c r="R2623" s="12">
        <f t="shared" si="189"/>
        <v>61.04</v>
      </c>
      <c r="S2623" t="s">
        <v>8325</v>
      </c>
      <c r="T2623" t="s">
        <v>8329</v>
      </c>
    </row>
    <row r="2624" spans="1:20" ht="60" hidden="1">
      <c r="A2624">
        <v>2622</v>
      </c>
      <c r="B2624" s="2" t="s">
        <v>2622</v>
      </c>
      <c r="C2624" s="2" t="s">
        <v>6732</v>
      </c>
      <c r="D2624">
        <v>5000</v>
      </c>
      <c r="E2624">
        <v>8640</v>
      </c>
      <c r="F2624" t="s">
        <v>8219</v>
      </c>
      <c r="G2624" t="s">
        <v>8224</v>
      </c>
      <c r="H2624" t="s">
        <v>8246</v>
      </c>
      <c r="I2624">
        <v>1443242021</v>
      </c>
      <c r="J2624" s="7">
        <f t="shared" si="186"/>
        <v>42243.190057870372</v>
      </c>
      <c r="K2624">
        <v>1440650021</v>
      </c>
      <c r="L2624" s="7">
        <f t="shared" si="187"/>
        <v>42273.190057870372</v>
      </c>
      <c r="M2624" t="b">
        <v>0</v>
      </c>
      <c r="N2624">
        <v>115</v>
      </c>
      <c r="O2624" t="b">
        <v>1</v>
      </c>
      <c r="P2624" t="s">
        <v>8298</v>
      </c>
      <c r="Q2624">
        <f t="shared" si="188"/>
        <v>172.8</v>
      </c>
      <c r="R2624" s="12">
        <f t="shared" si="189"/>
        <v>75.13</v>
      </c>
      <c r="S2624" t="s">
        <v>8336</v>
      </c>
      <c r="T2624" t="s">
        <v>8352</v>
      </c>
    </row>
    <row r="2625" spans="1:20" ht="60" hidden="1">
      <c r="A2625">
        <v>2623</v>
      </c>
      <c r="B2625" s="2" t="s">
        <v>2623</v>
      </c>
      <c r="C2625" s="2" t="s">
        <v>6733</v>
      </c>
      <c r="D2625">
        <v>5000</v>
      </c>
      <c r="E2625">
        <v>8399</v>
      </c>
      <c r="F2625" t="s">
        <v>8219</v>
      </c>
      <c r="G2625" t="s">
        <v>8224</v>
      </c>
      <c r="H2625" t="s">
        <v>8246</v>
      </c>
      <c r="I2625">
        <v>1480174071</v>
      </c>
      <c r="J2625" s="7">
        <f t="shared" si="186"/>
        <v>42670.602673611109</v>
      </c>
      <c r="K2625">
        <v>1477578471</v>
      </c>
      <c r="L2625" s="7">
        <f t="shared" si="187"/>
        <v>42700.64434027778</v>
      </c>
      <c r="M2625" t="b">
        <v>0</v>
      </c>
      <c r="N2625">
        <v>111</v>
      </c>
      <c r="O2625" t="b">
        <v>1</v>
      </c>
      <c r="P2625" t="s">
        <v>8298</v>
      </c>
      <c r="Q2625">
        <f t="shared" si="188"/>
        <v>167.98</v>
      </c>
      <c r="R2625" s="12">
        <f t="shared" si="189"/>
        <v>75.67</v>
      </c>
      <c r="S2625" t="s">
        <v>8336</v>
      </c>
      <c r="T2625" t="s">
        <v>8352</v>
      </c>
    </row>
    <row r="2626" spans="1:20" ht="60" hidden="1">
      <c r="A2626">
        <v>2624</v>
      </c>
      <c r="B2626" s="2" t="s">
        <v>2624</v>
      </c>
      <c r="C2626" s="2" t="s">
        <v>6734</v>
      </c>
      <c r="D2626">
        <v>5000</v>
      </c>
      <c r="E2626">
        <v>5509</v>
      </c>
      <c r="F2626" t="s">
        <v>8219</v>
      </c>
      <c r="G2626" t="s">
        <v>8224</v>
      </c>
      <c r="H2626" t="s">
        <v>8246</v>
      </c>
      <c r="I2626">
        <v>1465498800</v>
      </c>
      <c r="J2626" s="7">
        <f t="shared" ref="J2626:J2689" si="194">(((K2626/60)/60)/24)+DATE(1970,1,1)</f>
        <v>42495.871736111112</v>
      </c>
      <c r="K2626">
        <v>1462481718</v>
      </c>
      <c r="L2626" s="7">
        <f t="shared" ref="L2626:L2689" si="195">(((I2626/60)/60)/24)+DATE(1970,1,1)</f>
        <v>42530.791666666672</v>
      </c>
      <c r="M2626" t="b">
        <v>0</v>
      </c>
      <c r="N2626">
        <v>80</v>
      </c>
      <c r="O2626" t="b">
        <v>1</v>
      </c>
      <c r="P2626" t="s">
        <v>8298</v>
      </c>
      <c r="Q2626">
        <f t="shared" ref="Q2626:Q2689" si="196">ROUND(E2626/D2626*100,2)</f>
        <v>110.18</v>
      </c>
      <c r="R2626" s="12">
        <f t="shared" ref="R2626:R2689" si="197">IFERROR(ROUND(IFERROR(E2626/N2626,""),2),"No pledges")</f>
        <v>68.86</v>
      </c>
      <c r="S2626" t="s">
        <v>8336</v>
      </c>
      <c r="T2626" t="s">
        <v>8352</v>
      </c>
    </row>
    <row r="2627" spans="1:20" ht="60" hidden="1">
      <c r="A2627">
        <v>2625</v>
      </c>
      <c r="B2627" s="2" t="s">
        <v>2625</v>
      </c>
      <c r="C2627" s="2" t="s">
        <v>6735</v>
      </c>
      <c r="D2627">
        <v>5000</v>
      </c>
      <c r="E2627">
        <v>5000.18</v>
      </c>
      <c r="F2627" t="s">
        <v>8219</v>
      </c>
      <c r="G2627" t="s">
        <v>8224</v>
      </c>
      <c r="H2627" t="s">
        <v>8246</v>
      </c>
      <c r="I2627">
        <v>1286756176</v>
      </c>
      <c r="J2627" s="7">
        <f t="shared" si="194"/>
        <v>40417.011296296296</v>
      </c>
      <c r="K2627">
        <v>1282868176</v>
      </c>
      <c r="L2627" s="7">
        <f t="shared" si="195"/>
        <v>40462.011296296296</v>
      </c>
      <c r="M2627" t="b">
        <v>0</v>
      </c>
      <c r="N2627">
        <v>38</v>
      </c>
      <c r="O2627" t="b">
        <v>1</v>
      </c>
      <c r="P2627" t="s">
        <v>8279</v>
      </c>
      <c r="Q2627">
        <f t="shared" si="196"/>
        <v>100</v>
      </c>
      <c r="R2627" s="12">
        <f t="shared" si="197"/>
        <v>131.58000000000001</v>
      </c>
      <c r="S2627" t="s">
        <v>8325</v>
      </c>
      <c r="T2627" t="s">
        <v>8329</v>
      </c>
    </row>
    <row r="2628" spans="1:20" ht="45" hidden="1">
      <c r="A2628">
        <v>2626</v>
      </c>
      <c r="B2628" s="2" t="s">
        <v>2626</v>
      </c>
      <c r="C2628" s="2" t="s">
        <v>6736</v>
      </c>
      <c r="D2628">
        <v>5000</v>
      </c>
      <c r="E2628">
        <v>5000</v>
      </c>
      <c r="F2628" t="s">
        <v>8219</v>
      </c>
      <c r="G2628" t="s">
        <v>8224</v>
      </c>
      <c r="H2628" t="s">
        <v>8246</v>
      </c>
      <c r="I2628">
        <v>1461336720</v>
      </c>
      <c r="J2628" s="7">
        <f t="shared" si="194"/>
        <v>42460.573611111111</v>
      </c>
      <c r="K2628">
        <v>1459431960</v>
      </c>
      <c r="L2628" s="7">
        <f t="shared" si="195"/>
        <v>42482.619444444441</v>
      </c>
      <c r="M2628" t="b">
        <v>0</v>
      </c>
      <c r="N2628">
        <v>27</v>
      </c>
      <c r="O2628" t="b">
        <v>1</v>
      </c>
      <c r="P2628" t="s">
        <v>8300</v>
      </c>
      <c r="Q2628">
        <f t="shared" si="196"/>
        <v>100</v>
      </c>
      <c r="R2628" s="12">
        <f t="shared" si="197"/>
        <v>185.19</v>
      </c>
      <c r="S2628" t="s">
        <v>8325</v>
      </c>
      <c r="T2628" t="s">
        <v>8354</v>
      </c>
    </row>
    <row r="2629" spans="1:20" ht="60" hidden="1">
      <c r="A2629">
        <v>2627</v>
      </c>
      <c r="B2629" s="2" t="s">
        <v>2627</v>
      </c>
      <c r="C2629" s="2" t="s">
        <v>6737</v>
      </c>
      <c r="D2629">
        <v>5000</v>
      </c>
      <c r="E2629">
        <v>5041</v>
      </c>
      <c r="F2629" t="s">
        <v>8219</v>
      </c>
      <c r="G2629" t="s">
        <v>8224</v>
      </c>
      <c r="H2629" t="s">
        <v>8246</v>
      </c>
      <c r="I2629">
        <v>1341750569</v>
      </c>
      <c r="J2629" s="7">
        <f t="shared" si="194"/>
        <v>41068.520474537036</v>
      </c>
      <c r="K2629">
        <v>1339158569</v>
      </c>
      <c r="L2629" s="7">
        <f t="shared" si="195"/>
        <v>41098.520474537036</v>
      </c>
      <c r="M2629" t="b">
        <v>0</v>
      </c>
      <c r="N2629">
        <v>57</v>
      </c>
      <c r="O2629" t="b">
        <v>1</v>
      </c>
      <c r="P2629" t="s">
        <v>8300</v>
      </c>
      <c r="Q2629">
        <f t="shared" si="196"/>
        <v>100.82</v>
      </c>
      <c r="R2629" s="12">
        <f t="shared" si="197"/>
        <v>88.44</v>
      </c>
      <c r="S2629" t="s">
        <v>8325</v>
      </c>
      <c r="T2629" t="s">
        <v>8354</v>
      </c>
    </row>
    <row r="2630" spans="1:20" ht="45" hidden="1">
      <c r="A2630">
        <v>2628</v>
      </c>
      <c r="B2630" s="2" t="s">
        <v>2628</v>
      </c>
      <c r="C2630" s="2" t="s">
        <v>6738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 s="7">
        <f t="shared" si="194"/>
        <v>42108.538449074069</v>
      </c>
      <c r="K2630">
        <v>1429016122</v>
      </c>
      <c r="L2630" s="7">
        <f t="shared" si="195"/>
        <v>42138.538449074069</v>
      </c>
      <c r="M2630" t="b">
        <v>0</v>
      </c>
      <c r="N2630">
        <v>100</v>
      </c>
      <c r="O2630" t="b">
        <v>1</v>
      </c>
      <c r="P2630" t="s">
        <v>8301</v>
      </c>
      <c r="Q2630">
        <f t="shared" si="196"/>
        <v>127.74</v>
      </c>
      <c r="R2630" s="12">
        <f t="shared" si="197"/>
        <v>63.87</v>
      </c>
      <c r="S2630" t="s">
        <v>8319</v>
      </c>
      <c r="T2630" t="s">
        <v>8355</v>
      </c>
    </row>
    <row r="2631" spans="1:20" ht="45" hidden="1">
      <c r="A2631">
        <v>2629</v>
      </c>
      <c r="B2631" s="2" t="s">
        <v>2629</v>
      </c>
      <c r="C2631" s="2" t="s">
        <v>6739</v>
      </c>
      <c r="D2631">
        <v>5000</v>
      </c>
      <c r="E2631">
        <v>17731</v>
      </c>
      <c r="F2631" t="s">
        <v>8219</v>
      </c>
      <c r="G2631" t="s">
        <v>8224</v>
      </c>
      <c r="H2631" t="s">
        <v>8246</v>
      </c>
      <c r="I2631">
        <v>1393542000</v>
      </c>
      <c r="J2631" s="7">
        <f t="shared" si="194"/>
        <v>41667.823287037041</v>
      </c>
      <c r="K2631">
        <v>1390938332</v>
      </c>
      <c r="L2631" s="7">
        <f t="shared" si="195"/>
        <v>41697.958333333336</v>
      </c>
      <c r="M2631" t="b">
        <v>0</v>
      </c>
      <c r="N2631">
        <v>199</v>
      </c>
      <c r="O2631" t="b">
        <v>1</v>
      </c>
      <c r="P2631" t="s">
        <v>8301</v>
      </c>
      <c r="Q2631">
        <f t="shared" si="196"/>
        <v>354.62</v>
      </c>
      <c r="R2631" s="12">
        <f t="shared" si="197"/>
        <v>89.1</v>
      </c>
      <c r="S2631" t="s">
        <v>8319</v>
      </c>
      <c r="T2631" t="s">
        <v>8355</v>
      </c>
    </row>
    <row r="2632" spans="1:20" ht="60" hidden="1">
      <c r="A2632">
        <v>2630</v>
      </c>
      <c r="B2632" s="2" t="s">
        <v>2630</v>
      </c>
      <c r="C2632" s="2" t="s">
        <v>6740</v>
      </c>
      <c r="D2632">
        <v>5000</v>
      </c>
      <c r="E2632">
        <v>5145</v>
      </c>
      <c r="F2632" t="s">
        <v>8219</v>
      </c>
      <c r="G2632" t="s">
        <v>8224</v>
      </c>
      <c r="H2632" t="s">
        <v>8246</v>
      </c>
      <c r="I2632">
        <v>1382742010</v>
      </c>
      <c r="J2632" s="7">
        <f t="shared" si="194"/>
        <v>41542.958449074074</v>
      </c>
      <c r="K2632">
        <v>1380150010</v>
      </c>
      <c r="L2632" s="7">
        <f t="shared" si="195"/>
        <v>41572.958449074074</v>
      </c>
      <c r="M2632" t="b">
        <v>0</v>
      </c>
      <c r="N2632">
        <v>60</v>
      </c>
      <c r="O2632" t="b">
        <v>1</v>
      </c>
      <c r="P2632" t="s">
        <v>8302</v>
      </c>
      <c r="Q2632">
        <f t="shared" si="196"/>
        <v>102.9</v>
      </c>
      <c r="R2632" s="12">
        <f t="shared" si="197"/>
        <v>85.75</v>
      </c>
      <c r="S2632" t="s">
        <v>8319</v>
      </c>
      <c r="T2632" t="s">
        <v>8356</v>
      </c>
    </row>
    <row r="2633" spans="1:20" ht="45" hidden="1">
      <c r="A2633">
        <v>2631</v>
      </c>
      <c r="B2633" s="2" t="s">
        <v>2631</v>
      </c>
      <c r="C2633" s="2" t="s">
        <v>6741</v>
      </c>
      <c r="D2633">
        <v>5000</v>
      </c>
      <c r="E2633">
        <v>12627</v>
      </c>
      <c r="F2633" t="s">
        <v>8219</v>
      </c>
      <c r="G2633" t="s">
        <v>8224</v>
      </c>
      <c r="H2633" t="s">
        <v>8246</v>
      </c>
      <c r="I2633">
        <v>1485722053</v>
      </c>
      <c r="J2633" s="7">
        <f t="shared" si="194"/>
        <v>42704.857094907406</v>
      </c>
      <c r="K2633">
        <v>1480538053</v>
      </c>
      <c r="L2633" s="7">
        <f t="shared" si="195"/>
        <v>42764.857094907406</v>
      </c>
      <c r="M2633" t="b">
        <v>0</v>
      </c>
      <c r="N2633">
        <v>185</v>
      </c>
      <c r="O2633" t="b">
        <v>1</v>
      </c>
      <c r="P2633" t="s">
        <v>8295</v>
      </c>
      <c r="Q2633">
        <f t="shared" si="196"/>
        <v>252.54</v>
      </c>
      <c r="R2633" s="12">
        <f t="shared" si="197"/>
        <v>68.25</v>
      </c>
      <c r="S2633" t="s">
        <v>8319</v>
      </c>
      <c r="T2633" t="s">
        <v>8349</v>
      </c>
    </row>
    <row r="2634" spans="1:20" ht="45" hidden="1">
      <c r="A2634">
        <v>2632</v>
      </c>
      <c r="B2634" s="2" t="s">
        <v>2632</v>
      </c>
      <c r="C2634" s="2" t="s">
        <v>6742</v>
      </c>
      <c r="D2634">
        <v>5000</v>
      </c>
      <c r="E2634">
        <v>7397</v>
      </c>
      <c r="F2634" t="s">
        <v>8219</v>
      </c>
      <c r="G2634" t="s">
        <v>8224</v>
      </c>
      <c r="H2634" t="s">
        <v>8246</v>
      </c>
      <c r="I2634">
        <v>1478402804</v>
      </c>
      <c r="J2634" s="7">
        <f t="shared" si="194"/>
        <v>42620.143564814818</v>
      </c>
      <c r="K2634">
        <v>1473218804</v>
      </c>
      <c r="L2634" s="7">
        <f t="shared" si="195"/>
        <v>42680.143564814818</v>
      </c>
      <c r="M2634" t="b">
        <v>0</v>
      </c>
      <c r="N2634">
        <v>15</v>
      </c>
      <c r="O2634" t="b">
        <v>1</v>
      </c>
      <c r="P2634" t="s">
        <v>8295</v>
      </c>
      <c r="Q2634">
        <f t="shared" si="196"/>
        <v>147.94</v>
      </c>
      <c r="R2634" s="12">
        <f t="shared" si="197"/>
        <v>493.13</v>
      </c>
      <c r="S2634" t="s">
        <v>8319</v>
      </c>
      <c r="T2634" t="s">
        <v>8349</v>
      </c>
    </row>
    <row r="2635" spans="1:20" ht="60" hidden="1">
      <c r="A2635">
        <v>2633</v>
      </c>
      <c r="B2635" s="2" t="s">
        <v>2633</v>
      </c>
      <c r="C2635" s="2" t="s">
        <v>6743</v>
      </c>
      <c r="D2635">
        <v>5000</v>
      </c>
      <c r="E2635">
        <v>5234</v>
      </c>
      <c r="F2635" t="s">
        <v>8219</v>
      </c>
      <c r="G2635" t="s">
        <v>8224</v>
      </c>
      <c r="H2635" t="s">
        <v>8246</v>
      </c>
      <c r="I2635">
        <v>1470430800</v>
      </c>
      <c r="J2635" s="7">
        <f t="shared" si="194"/>
        <v>42558.189432870371</v>
      </c>
      <c r="K2635">
        <v>1467865967</v>
      </c>
      <c r="L2635" s="7">
        <f t="shared" si="195"/>
        <v>42587.875</v>
      </c>
      <c r="M2635" t="b">
        <v>0</v>
      </c>
      <c r="N2635">
        <v>142</v>
      </c>
      <c r="O2635" t="b">
        <v>1</v>
      </c>
      <c r="P2635" t="s">
        <v>8271</v>
      </c>
      <c r="Q2635">
        <f t="shared" si="196"/>
        <v>104.68</v>
      </c>
      <c r="R2635" s="12">
        <f t="shared" si="197"/>
        <v>36.86</v>
      </c>
      <c r="S2635" t="s">
        <v>8317</v>
      </c>
      <c r="T2635" t="s">
        <v>8318</v>
      </c>
    </row>
    <row r="2636" spans="1:20" ht="45" hidden="1">
      <c r="A2636">
        <v>2634</v>
      </c>
      <c r="B2636" s="2" t="s">
        <v>2634</v>
      </c>
      <c r="C2636" s="2" t="s">
        <v>6744</v>
      </c>
      <c r="D2636">
        <v>5000</v>
      </c>
      <c r="E2636">
        <v>5070</v>
      </c>
      <c r="F2636" t="s">
        <v>8219</v>
      </c>
      <c r="G2636" t="s">
        <v>8225</v>
      </c>
      <c r="H2636" t="s">
        <v>8247</v>
      </c>
      <c r="I2636">
        <v>1438358400</v>
      </c>
      <c r="J2636" s="7">
        <f t="shared" si="194"/>
        <v>42201.675011574072</v>
      </c>
      <c r="K2636">
        <v>1437063121</v>
      </c>
      <c r="L2636" s="7">
        <f t="shared" si="195"/>
        <v>42216.666666666672</v>
      </c>
      <c r="M2636" t="b">
        <v>0</v>
      </c>
      <c r="N2636">
        <v>139</v>
      </c>
      <c r="O2636" t="b">
        <v>1</v>
      </c>
      <c r="P2636" t="s">
        <v>8271</v>
      </c>
      <c r="Q2636">
        <f t="shared" si="196"/>
        <v>101.4</v>
      </c>
      <c r="R2636" s="12">
        <f t="shared" si="197"/>
        <v>36.47</v>
      </c>
      <c r="S2636" t="s">
        <v>8317</v>
      </c>
      <c r="T2636" t="s">
        <v>8318</v>
      </c>
    </row>
    <row r="2637" spans="1:20" ht="60" hidden="1">
      <c r="A2637">
        <v>2635</v>
      </c>
      <c r="B2637" s="2" t="s">
        <v>2635</v>
      </c>
      <c r="C2637" s="2" t="s">
        <v>6745</v>
      </c>
      <c r="D2637">
        <v>5000</v>
      </c>
      <c r="E2637">
        <v>5831.74</v>
      </c>
      <c r="F2637" t="s">
        <v>8219</v>
      </c>
      <c r="G2637" t="s">
        <v>8225</v>
      </c>
      <c r="H2637" t="s">
        <v>8247</v>
      </c>
      <c r="I2637">
        <v>1466179200</v>
      </c>
      <c r="J2637" s="7">
        <f t="shared" si="194"/>
        <v>42507.264699074076</v>
      </c>
      <c r="K2637">
        <v>1463466070</v>
      </c>
      <c r="L2637" s="7">
        <f t="shared" si="195"/>
        <v>42538.666666666672</v>
      </c>
      <c r="M2637" t="b">
        <v>0</v>
      </c>
      <c r="N2637">
        <v>130</v>
      </c>
      <c r="O2637" t="b">
        <v>1</v>
      </c>
      <c r="P2637" t="s">
        <v>8271</v>
      </c>
      <c r="Q2637">
        <f t="shared" si="196"/>
        <v>116.63</v>
      </c>
      <c r="R2637" s="12">
        <f t="shared" si="197"/>
        <v>44.86</v>
      </c>
      <c r="S2637" t="s">
        <v>8317</v>
      </c>
      <c r="T2637" t="s">
        <v>8318</v>
      </c>
    </row>
    <row r="2638" spans="1:20" ht="60" hidden="1">
      <c r="A2638">
        <v>2636</v>
      </c>
      <c r="B2638" s="2" t="s">
        <v>2636</v>
      </c>
      <c r="C2638" s="2" t="s">
        <v>6746</v>
      </c>
      <c r="D2638">
        <v>5000</v>
      </c>
      <c r="E2638">
        <v>6300</v>
      </c>
      <c r="F2638" t="s">
        <v>8219</v>
      </c>
      <c r="G2638" t="s">
        <v>8224</v>
      </c>
      <c r="H2638" t="s">
        <v>8246</v>
      </c>
      <c r="I2638">
        <v>1435611438</v>
      </c>
      <c r="J2638" s="7">
        <f t="shared" si="194"/>
        <v>42154.873124999998</v>
      </c>
      <c r="K2638">
        <v>1433019438</v>
      </c>
      <c r="L2638" s="7">
        <f t="shared" si="195"/>
        <v>42184.873124999998</v>
      </c>
      <c r="M2638" t="b">
        <v>0</v>
      </c>
      <c r="N2638">
        <v>93</v>
      </c>
      <c r="O2638" t="b">
        <v>1</v>
      </c>
      <c r="P2638" t="s">
        <v>8271</v>
      </c>
      <c r="Q2638">
        <f t="shared" si="196"/>
        <v>126</v>
      </c>
      <c r="R2638" s="12">
        <f t="shared" si="197"/>
        <v>67.739999999999995</v>
      </c>
      <c r="S2638" t="s">
        <v>8317</v>
      </c>
      <c r="T2638" t="s">
        <v>8318</v>
      </c>
    </row>
    <row r="2639" spans="1:20" ht="45" hidden="1">
      <c r="A2639">
        <v>2637</v>
      </c>
      <c r="B2639" s="2" t="s">
        <v>2637</v>
      </c>
      <c r="C2639" s="2" t="s">
        <v>6747</v>
      </c>
      <c r="D2639">
        <v>5000</v>
      </c>
      <c r="E2639">
        <v>5665</v>
      </c>
      <c r="F2639" t="s">
        <v>8219</v>
      </c>
      <c r="G2639" t="s">
        <v>8229</v>
      </c>
      <c r="H2639" t="s">
        <v>8251</v>
      </c>
      <c r="I2639">
        <v>1428292800</v>
      </c>
      <c r="J2639" s="7">
        <f t="shared" si="194"/>
        <v>42054.74418981481</v>
      </c>
      <c r="K2639">
        <v>1424368298</v>
      </c>
      <c r="L2639" s="7">
        <f t="shared" si="195"/>
        <v>42100.166666666672</v>
      </c>
      <c r="M2639" t="b">
        <v>0</v>
      </c>
      <c r="N2639">
        <v>83</v>
      </c>
      <c r="O2639" t="b">
        <v>1</v>
      </c>
      <c r="P2639" t="s">
        <v>8271</v>
      </c>
      <c r="Q2639">
        <f t="shared" si="196"/>
        <v>113.3</v>
      </c>
      <c r="R2639" s="12">
        <f t="shared" si="197"/>
        <v>68.25</v>
      </c>
      <c r="S2639" t="s">
        <v>8317</v>
      </c>
      <c r="T2639" t="s">
        <v>8318</v>
      </c>
    </row>
    <row r="2640" spans="1:20" ht="45" hidden="1">
      <c r="A2640">
        <v>2638</v>
      </c>
      <c r="B2640" s="2" t="s">
        <v>2638</v>
      </c>
      <c r="C2640" s="2" t="s">
        <v>6748</v>
      </c>
      <c r="D2640">
        <v>5000</v>
      </c>
      <c r="E2640">
        <v>5240</v>
      </c>
      <c r="F2640" t="s">
        <v>8219</v>
      </c>
      <c r="G2640" t="s">
        <v>8225</v>
      </c>
      <c r="H2640" t="s">
        <v>8247</v>
      </c>
      <c r="I2640">
        <v>1434285409</v>
      </c>
      <c r="J2640" s="7">
        <f t="shared" si="194"/>
        <v>42139.525567129633</v>
      </c>
      <c r="K2640">
        <v>1431693409</v>
      </c>
      <c r="L2640" s="7">
        <f t="shared" si="195"/>
        <v>42169.525567129633</v>
      </c>
      <c r="M2640" t="b">
        <v>0</v>
      </c>
      <c r="N2640">
        <v>104</v>
      </c>
      <c r="O2640" t="b">
        <v>1</v>
      </c>
      <c r="P2640" t="s">
        <v>8271</v>
      </c>
      <c r="Q2640">
        <f t="shared" si="196"/>
        <v>104.8</v>
      </c>
      <c r="R2640" s="12">
        <f t="shared" si="197"/>
        <v>50.38</v>
      </c>
      <c r="S2640" t="s">
        <v>8317</v>
      </c>
      <c r="T2640" t="s">
        <v>8318</v>
      </c>
    </row>
    <row r="2641" spans="1:20" ht="60" hidden="1">
      <c r="A2641">
        <v>2639</v>
      </c>
      <c r="B2641" s="2" t="s">
        <v>2639</v>
      </c>
      <c r="C2641" s="2" t="s">
        <v>6749</v>
      </c>
      <c r="D2641">
        <v>5000</v>
      </c>
      <c r="E2641">
        <v>5481</v>
      </c>
      <c r="F2641" t="s">
        <v>8219</v>
      </c>
      <c r="G2641" t="s">
        <v>8224</v>
      </c>
      <c r="H2641" t="s">
        <v>8246</v>
      </c>
      <c r="I2641">
        <v>1427342400</v>
      </c>
      <c r="J2641" s="7">
        <f t="shared" si="194"/>
        <v>42061.212488425925</v>
      </c>
      <c r="K2641">
        <v>1424927159</v>
      </c>
      <c r="L2641" s="7">
        <f t="shared" si="195"/>
        <v>42089.166666666672</v>
      </c>
      <c r="M2641" t="b">
        <v>0</v>
      </c>
      <c r="N2641">
        <v>108</v>
      </c>
      <c r="O2641" t="b">
        <v>1</v>
      </c>
      <c r="P2641" t="s">
        <v>8271</v>
      </c>
      <c r="Q2641">
        <f t="shared" si="196"/>
        <v>109.62</v>
      </c>
      <c r="R2641" s="12">
        <f t="shared" si="197"/>
        <v>50.75</v>
      </c>
      <c r="S2641" t="s">
        <v>8317</v>
      </c>
      <c r="T2641" t="s">
        <v>8318</v>
      </c>
    </row>
    <row r="2642" spans="1:20" ht="75" hidden="1">
      <c r="A2642">
        <v>2640</v>
      </c>
      <c r="B2642" s="2" t="s">
        <v>2640</v>
      </c>
      <c r="C2642" s="2" t="s">
        <v>6750</v>
      </c>
      <c r="D2642">
        <v>5000</v>
      </c>
      <c r="E2642">
        <v>5035.6899999999996</v>
      </c>
      <c r="F2642" t="s">
        <v>8219</v>
      </c>
      <c r="G2642" t="s">
        <v>8224</v>
      </c>
      <c r="H2642" t="s">
        <v>8246</v>
      </c>
      <c r="I2642">
        <v>1407360720</v>
      </c>
      <c r="J2642" s="7">
        <f t="shared" si="194"/>
        <v>41827.909942129627</v>
      </c>
      <c r="K2642">
        <v>1404769819</v>
      </c>
      <c r="L2642" s="7">
        <f t="shared" si="195"/>
        <v>41857.897222222222</v>
      </c>
      <c r="M2642" t="b">
        <v>0</v>
      </c>
      <c r="N2642">
        <v>196</v>
      </c>
      <c r="O2642" t="b">
        <v>1</v>
      </c>
      <c r="P2642" t="s">
        <v>8271</v>
      </c>
      <c r="Q2642">
        <f t="shared" si="196"/>
        <v>100.71</v>
      </c>
      <c r="R2642" s="12">
        <f t="shared" si="197"/>
        <v>25.69</v>
      </c>
      <c r="S2642" t="s">
        <v>8317</v>
      </c>
      <c r="T2642" t="s">
        <v>8318</v>
      </c>
    </row>
    <row r="2643" spans="1:20" ht="15" customHeight="1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7">
        <f>(((I2643/60)/60)/24)+DATE(1970,1,1)</f>
        <v>41897.839583333334</v>
      </c>
      <c r="K2643">
        <v>1409341863</v>
      </c>
      <c r="L2643" s="7">
        <f>(((K2643/60)/60)/24)+DATE(1970,1,1)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196"/>
        <v>1</v>
      </c>
      <c r="R2643" s="12">
        <f t="shared" si="197"/>
        <v>15</v>
      </c>
      <c r="S2643" t="s">
        <v>8319</v>
      </c>
      <c r="T2643" t="s">
        <v>8355</v>
      </c>
    </row>
    <row r="2644" spans="1:20" ht="60" hidden="1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7">
        <f t="shared" si="194"/>
        <v>42536.246620370366</v>
      </c>
      <c r="K2644">
        <v>1465970108</v>
      </c>
      <c r="L2644" s="7">
        <f t="shared" si="19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>
        <f t="shared" si="196"/>
        <v>0</v>
      </c>
      <c r="R2644" s="12" t="str">
        <f t="shared" si="197"/>
        <v>No pledges</v>
      </c>
      <c r="S2644" t="s">
        <v>8319</v>
      </c>
      <c r="T2644" t="s">
        <v>8355</v>
      </c>
    </row>
    <row r="2645" spans="1:20" ht="60" hidden="1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7">
        <f t="shared" si="194"/>
        <v>42689.582349537035</v>
      </c>
      <c r="K2645">
        <v>1479218315</v>
      </c>
      <c r="L2645" s="7">
        <f t="shared" si="19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>
        <f t="shared" si="196"/>
        <v>33.56</v>
      </c>
      <c r="R2645" s="12">
        <f t="shared" si="197"/>
        <v>223.58</v>
      </c>
      <c r="S2645" t="s">
        <v>8319</v>
      </c>
      <c r="T2645" t="s">
        <v>8355</v>
      </c>
    </row>
    <row r="2646" spans="1:20" ht="45" hidden="1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7">
        <f t="shared" si="194"/>
        <v>42774.792071759264</v>
      </c>
      <c r="K2646">
        <v>1486580435</v>
      </c>
      <c r="L2646" s="7">
        <f t="shared" si="19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196"/>
        <v>2.0499999999999998</v>
      </c>
      <c r="R2646" s="12">
        <f t="shared" si="197"/>
        <v>39.479999999999997</v>
      </c>
      <c r="S2646" t="s">
        <v>8319</v>
      </c>
      <c r="T2646" t="s">
        <v>8355</v>
      </c>
    </row>
    <row r="2647" spans="1:20" ht="60" hidden="1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7">
        <f t="shared" si="194"/>
        <v>41921.842627314814</v>
      </c>
      <c r="K2647">
        <v>1412885603</v>
      </c>
      <c r="L2647" s="7">
        <f t="shared" si="19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>
        <f t="shared" si="196"/>
        <v>10.5</v>
      </c>
      <c r="R2647" s="12">
        <f t="shared" si="197"/>
        <v>91.3</v>
      </c>
      <c r="S2647" t="s">
        <v>8319</v>
      </c>
      <c r="T2647" t="s">
        <v>8355</v>
      </c>
    </row>
    <row r="2648" spans="1:20" ht="45" hidden="1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7">
        <f t="shared" si="194"/>
        <v>42226.313298611116</v>
      </c>
      <c r="K2648">
        <v>1439191869</v>
      </c>
      <c r="L2648" s="7">
        <f t="shared" si="19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196"/>
        <v>8.42</v>
      </c>
      <c r="R2648" s="12">
        <f t="shared" si="197"/>
        <v>78.67</v>
      </c>
      <c r="S2648" t="s">
        <v>8319</v>
      </c>
      <c r="T2648" t="s">
        <v>8355</v>
      </c>
    </row>
    <row r="2649" spans="1:20" ht="15" customHeight="1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7">
        <f>(((I2649/60)/60)/24)+DATE(1970,1,1)</f>
        <v>42230.261793981481</v>
      </c>
      <c r="K2649">
        <v>1436941019</v>
      </c>
      <c r="L2649" s="7">
        <f>(((K2649/60)/60)/24)+DATE(1970,1,1)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196"/>
        <v>1.44</v>
      </c>
      <c r="R2649" s="12">
        <f t="shared" si="197"/>
        <v>12</v>
      </c>
      <c r="S2649" t="s">
        <v>8319</v>
      </c>
      <c r="T2649" t="s">
        <v>8355</v>
      </c>
    </row>
    <row r="2650" spans="1:20" ht="60" hidden="1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7">
        <f t="shared" si="194"/>
        <v>42408.714814814812</v>
      </c>
      <c r="K2650">
        <v>1454951360</v>
      </c>
      <c r="L2650" s="7">
        <f t="shared" si="19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196"/>
        <v>0.88</v>
      </c>
      <c r="R2650" s="12">
        <f t="shared" si="197"/>
        <v>17.670000000000002</v>
      </c>
      <c r="S2650" t="s">
        <v>8319</v>
      </c>
      <c r="T2650" t="s">
        <v>8355</v>
      </c>
    </row>
    <row r="2651" spans="1:20" ht="30" hidden="1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7">
        <f t="shared" si="194"/>
        <v>42341.99700231482</v>
      </c>
      <c r="K2651">
        <v>1449186941</v>
      </c>
      <c r="L2651" s="7">
        <f t="shared" si="19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196"/>
        <v>0.1</v>
      </c>
      <c r="R2651" s="12">
        <f t="shared" si="197"/>
        <v>41.33</v>
      </c>
      <c r="S2651" t="s">
        <v>8319</v>
      </c>
      <c r="T2651" t="s">
        <v>8355</v>
      </c>
    </row>
    <row r="2652" spans="1:20" ht="60" hidden="1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7">
        <f t="shared" si="194"/>
        <v>42695.624340277776</v>
      </c>
      <c r="K2652">
        <v>1479740343</v>
      </c>
      <c r="L2652" s="7">
        <f t="shared" si="19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196"/>
        <v>0.6</v>
      </c>
      <c r="R2652" s="12">
        <f t="shared" si="197"/>
        <v>71.599999999999994</v>
      </c>
      <c r="S2652" t="s">
        <v>8319</v>
      </c>
      <c r="T2652" t="s">
        <v>8355</v>
      </c>
    </row>
    <row r="2653" spans="1:20" ht="60" hidden="1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7">
        <f t="shared" si="194"/>
        <v>42327.805659722217</v>
      </c>
      <c r="K2653">
        <v>1447960809</v>
      </c>
      <c r="L2653" s="7">
        <f t="shared" si="19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>
        <f t="shared" si="196"/>
        <v>1.87</v>
      </c>
      <c r="R2653" s="12">
        <f t="shared" si="197"/>
        <v>307.82</v>
      </c>
      <c r="S2653" t="s">
        <v>8319</v>
      </c>
      <c r="T2653" t="s">
        <v>8355</v>
      </c>
    </row>
    <row r="2654" spans="1:20" ht="60" hidden="1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7">
        <f t="shared" si="194"/>
        <v>41953.158854166672</v>
      </c>
      <c r="K2654">
        <v>1415591325</v>
      </c>
      <c r="L2654" s="7">
        <f t="shared" si="19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196"/>
        <v>0.89</v>
      </c>
      <c r="R2654" s="12">
        <f t="shared" si="197"/>
        <v>80.45</v>
      </c>
      <c r="S2654" t="s">
        <v>8319</v>
      </c>
      <c r="T2654" t="s">
        <v>8355</v>
      </c>
    </row>
    <row r="2655" spans="1:20" ht="45" hidden="1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7">
        <f t="shared" si="194"/>
        <v>41771.651932870373</v>
      </c>
      <c r="K2655">
        <v>1399909127</v>
      </c>
      <c r="L2655" s="7">
        <f t="shared" si="19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>
        <f t="shared" si="196"/>
        <v>11.52</v>
      </c>
      <c r="R2655" s="12">
        <f t="shared" si="197"/>
        <v>83.94</v>
      </c>
      <c r="S2655" t="s">
        <v>8319</v>
      </c>
      <c r="T2655" t="s">
        <v>8355</v>
      </c>
    </row>
    <row r="2656" spans="1:20" ht="60" hidden="1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7">
        <f t="shared" si="194"/>
        <v>42055.600995370376</v>
      </c>
      <c r="K2656">
        <v>1424442326</v>
      </c>
      <c r="L2656" s="7">
        <f t="shared" si="19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>
        <f t="shared" si="196"/>
        <v>0.05</v>
      </c>
      <c r="R2656" s="12">
        <f t="shared" si="197"/>
        <v>8.5</v>
      </c>
      <c r="S2656" t="s">
        <v>8319</v>
      </c>
      <c r="T2656" t="s">
        <v>8355</v>
      </c>
    </row>
    <row r="2657" spans="1:20" hidden="1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7">
        <f t="shared" si="194"/>
        <v>42381.866284722222</v>
      </c>
      <c r="K2657">
        <v>1452631647</v>
      </c>
      <c r="L2657" s="7">
        <f t="shared" si="19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>
        <f t="shared" si="196"/>
        <v>21.03</v>
      </c>
      <c r="R2657" s="12">
        <f t="shared" si="197"/>
        <v>73.37</v>
      </c>
      <c r="S2657" t="s">
        <v>8319</v>
      </c>
      <c r="T2657" t="s">
        <v>8355</v>
      </c>
    </row>
    <row r="2658" spans="1:20" ht="30" hidden="1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7">
        <f t="shared" si="194"/>
        <v>42767.688518518517</v>
      </c>
      <c r="K2658">
        <v>1485966688</v>
      </c>
      <c r="L2658" s="7">
        <f t="shared" si="19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>
        <f t="shared" si="196"/>
        <v>11.44</v>
      </c>
      <c r="R2658" s="12">
        <f t="shared" si="197"/>
        <v>112.86</v>
      </c>
      <c r="S2658" t="s">
        <v>8319</v>
      </c>
      <c r="T2658" t="s">
        <v>8355</v>
      </c>
    </row>
    <row r="2659" spans="1:20" ht="60" hidden="1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7">
        <f t="shared" si="194"/>
        <v>42551.928854166668</v>
      </c>
      <c r="K2659">
        <v>1467325053</v>
      </c>
      <c r="L2659" s="7">
        <f t="shared" si="195"/>
        <v>42585.0625</v>
      </c>
      <c r="M2659" t="b">
        <v>0</v>
      </c>
      <c r="N2659">
        <v>59</v>
      </c>
      <c r="O2659" t="b">
        <v>0</v>
      </c>
      <c r="P2659" t="s">
        <v>8301</v>
      </c>
      <c r="Q2659">
        <f t="shared" si="196"/>
        <v>18.739999999999998</v>
      </c>
      <c r="R2659" s="12">
        <f t="shared" si="197"/>
        <v>95.28</v>
      </c>
      <c r="S2659" t="s">
        <v>8319</v>
      </c>
      <c r="T2659" t="s">
        <v>8355</v>
      </c>
    </row>
    <row r="2660" spans="1:20" ht="45" hidden="1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7">
        <f t="shared" si="194"/>
        <v>42551.884189814817</v>
      </c>
      <c r="K2660">
        <v>1467321194</v>
      </c>
      <c r="L2660" s="7">
        <f t="shared" si="19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>
        <f t="shared" si="196"/>
        <v>0.09</v>
      </c>
      <c r="R2660" s="12">
        <f t="shared" si="197"/>
        <v>22.75</v>
      </c>
      <c r="S2660" t="s">
        <v>8319</v>
      </c>
      <c r="T2660" t="s">
        <v>8355</v>
      </c>
    </row>
    <row r="2661" spans="1:20" hidden="1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7">
        <f t="shared" si="194"/>
        <v>42082.069560185191</v>
      </c>
      <c r="K2661">
        <v>1426729210</v>
      </c>
      <c r="L2661" s="7">
        <f t="shared" si="19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>
        <f t="shared" si="196"/>
        <v>2.72</v>
      </c>
      <c r="R2661" s="12">
        <f t="shared" si="197"/>
        <v>133.30000000000001</v>
      </c>
      <c r="S2661" t="s">
        <v>8319</v>
      </c>
      <c r="T2661" t="s">
        <v>8355</v>
      </c>
    </row>
    <row r="2662" spans="1:20" ht="60" hidden="1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7">
        <f t="shared" si="194"/>
        <v>42272.713171296295</v>
      </c>
      <c r="K2662">
        <v>1443200818</v>
      </c>
      <c r="L2662" s="7">
        <f t="shared" si="19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>
        <f t="shared" si="196"/>
        <v>0.1</v>
      </c>
      <c r="R2662" s="12">
        <f t="shared" si="197"/>
        <v>3.8</v>
      </c>
      <c r="S2662" t="s">
        <v>8319</v>
      </c>
      <c r="T2662" t="s">
        <v>8355</v>
      </c>
    </row>
    <row r="2663" spans="1:20" ht="45" hidden="1">
      <c r="A2663">
        <v>2661</v>
      </c>
      <c r="B2663" s="2" t="s">
        <v>2661</v>
      </c>
      <c r="C2663" s="2" t="s">
        <v>6771</v>
      </c>
      <c r="D2663">
        <v>5000</v>
      </c>
      <c r="E2663">
        <v>5696</v>
      </c>
      <c r="F2663" t="s">
        <v>8219</v>
      </c>
      <c r="G2663" t="s">
        <v>8224</v>
      </c>
      <c r="H2663" t="s">
        <v>8246</v>
      </c>
      <c r="I2663">
        <v>1425872692</v>
      </c>
      <c r="J2663" s="7">
        <f t="shared" si="194"/>
        <v>42042.197824074072</v>
      </c>
      <c r="K2663">
        <v>1423284292</v>
      </c>
      <c r="L2663" s="7">
        <f t="shared" si="195"/>
        <v>42072.156157407408</v>
      </c>
      <c r="M2663" t="b">
        <v>0</v>
      </c>
      <c r="N2663">
        <v>71</v>
      </c>
      <c r="O2663" t="b">
        <v>1</v>
      </c>
      <c r="P2663" t="s">
        <v>8271</v>
      </c>
      <c r="Q2663">
        <f t="shared" si="196"/>
        <v>113.92</v>
      </c>
      <c r="R2663" s="12">
        <f t="shared" si="197"/>
        <v>80.23</v>
      </c>
      <c r="S2663" t="s">
        <v>8317</v>
      </c>
      <c r="T2663" t="s">
        <v>8318</v>
      </c>
    </row>
    <row r="2664" spans="1:20" ht="45" hidden="1">
      <c r="A2664">
        <v>2662</v>
      </c>
      <c r="B2664" s="2" t="s">
        <v>2662</v>
      </c>
      <c r="C2664" s="2" t="s">
        <v>6772</v>
      </c>
      <c r="D2664">
        <v>5000</v>
      </c>
      <c r="E2664">
        <v>8740</v>
      </c>
      <c r="F2664" t="s">
        <v>8219</v>
      </c>
      <c r="G2664" t="s">
        <v>8224</v>
      </c>
      <c r="H2664" t="s">
        <v>8246</v>
      </c>
      <c r="I2664">
        <v>1451620800</v>
      </c>
      <c r="J2664" s="7">
        <f t="shared" si="194"/>
        <v>42341.818379629629</v>
      </c>
      <c r="K2664">
        <v>1449171508</v>
      </c>
      <c r="L2664" s="7">
        <f t="shared" si="195"/>
        <v>42370.166666666672</v>
      </c>
      <c r="M2664" t="b">
        <v>0</v>
      </c>
      <c r="N2664">
        <v>33</v>
      </c>
      <c r="O2664" t="b">
        <v>1</v>
      </c>
      <c r="P2664" t="s">
        <v>8271</v>
      </c>
      <c r="Q2664">
        <f t="shared" si="196"/>
        <v>174.8</v>
      </c>
      <c r="R2664" s="12">
        <f t="shared" si="197"/>
        <v>264.85000000000002</v>
      </c>
      <c r="S2664" t="s">
        <v>8317</v>
      </c>
      <c r="T2664" t="s">
        <v>8318</v>
      </c>
    </row>
    <row r="2665" spans="1:20" ht="60" hidden="1">
      <c r="A2665">
        <v>2663</v>
      </c>
      <c r="B2665" s="2" t="s">
        <v>2663</v>
      </c>
      <c r="C2665" s="2" t="s">
        <v>6773</v>
      </c>
      <c r="D2665">
        <v>5000</v>
      </c>
      <c r="E2665">
        <v>5100</v>
      </c>
      <c r="F2665" t="s">
        <v>8219</v>
      </c>
      <c r="G2665" t="s">
        <v>8224</v>
      </c>
      <c r="H2665" t="s">
        <v>8246</v>
      </c>
      <c r="I2665">
        <v>1411695300</v>
      </c>
      <c r="J2665" s="7">
        <f t="shared" si="194"/>
        <v>41880.061006944445</v>
      </c>
      <c r="K2665">
        <v>1409275671</v>
      </c>
      <c r="L2665" s="7">
        <f t="shared" si="195"/>
        <v>41908.065972222219</v>
      </c>
      <c r="M2665" t="b">
        <v>0</v>
      </c>
      <c r="N2665">
        <v>87</v>
      </c>
      <c r="O2665" t="b">
        <v>1</v>
      </c>
      <c r="P2665" t="s">
        <v>8271</v>
      </c>
      <c r="Q2665">
        <f t="shared" si="196"/>
        <v>102</v>
      </c>
      <c r="R2665" s="12">
        <f t="shared" si="197"/>
        <v>58.62</v>
      </c>
      <c r="S2665" t="s">
        <v>8317</v>
      </c>
      <c r="T2665" t="s">
        <v>8318</v>
      </c>
    </row>
    <row r="2666" spans="1:20" ht="60" hidden="1">
      <c r="A2666">
        <v>2664</v>
      </c>
      <c r="B2666" s="2" t="s">
        <v>2664</v>
      </c>
      <c r="C2666" s="2" t="s">
        <v>6774</v>
      </c>
      <c r="D2666">
        <v>5000</v>
      </c>
      <c r="E2666">
        <v>5070</v>
      </c>
      <c r="F2666" t="s">
        <v>8219</v>
      </c>
      <c r="G2666" t="s">
        <v>8224</v>
      </c>
      <c r="H2666" t="s">
        <v>8246</v>
      </c>
      <c r="I2666">
        <v>1420524000</v>
      </c>
      <c r="J2666" s="7">
        <f t="shared" si="194"/>
        <v>41993.824340277773</v>
      </c>
      <c r="K2666">
        <v>1419104823</v>
      </c>
      <c r="L2666" s="7">
        <f t="shared" si="195"/>
        <v>42010.25</v>
      </c>
      <c r="M2666" t="b">
        <v>0</v>
      </c>
      <c r="N2666">
        <v>46</v>
      </c>
      <c r="O2666" t="b">
        <v>1</v>
      </c>
      <c r="P2666" t="s">
        <v>8271</v>
      </c>
      <c r="Q2666">
        <f t="shared" si="196"/>
        <v>101.4</v>
      </c>
      <c r="R2666" s="12">
        <f t="shared" si="197"/>
        <v>110.22</v>
      </c>
      <c r="S2666" t="s">
        <v>8317</v>
      </c>
      <c r="T2666" t="s">
        <v>8318</v>
      </c>
    </row>
    <row r="2667" spans="1:20" ht="60" hidden="1">
      <c r="A2667">
        <v>2665</v>
      </c>
      <c r="B2667" s="2" t="s">
        <v>2665</v>
      </c>
      <c r="C2667" s="2" t="s">
        <v>6775</v>
      </c>
      <c r="D2667">
        <v>5000</v>
      </c>
      <c r="E2667">
        <v>5103</v>
      </c>
      <c r="F2667" t="s">
        <v>8219</v>
      </c>
      <c r="G2667" t="s">
        <v>8225</v>
      </c>
      <c r="H2667" t="s">
        <v>8247</v>
      </c>
      <c r="I2667">
        <v>1455208143</v>
      </c>
      <c r="J2667" s="7">
        <f t="shared" si="194"/>
        <v>42381.686840277776</v>
      </c>
      <c r="K2667">
        <v>1452616143</v>
      </c>
      <c r="L2667" s="7">
        <f t="shared" si="195"/>
        <v>42411.686840277776</v>
      </c>
      <c r="M2667" t="b">
        <v>1</v>
      </c>
      <c r="N2667">
        <v>59</v>
      </c>
      <c r="O2667" t="b">
        <v>1</v>
      </c>
      <c r="P2667" t="s">
        <v>8303</v>
      </c>
      <c r="Q2667">
        <f t="shared" si="196"/>
        <v>102.06</v>
      </c>
      <c r="R2667" s="12">
        <f t="shared" si="197"/>
        <v>86.49</v>
      </c>
      <c r="S2667" t="s">
        <v>8317</v>
      </c>
      <c r="T2667" t="s">
        <v>8357</v>
      </c>
    </row>
    <row r="2668" spans="1:20" ht="60" hidden="1">
      <c r="A2668">
        <v>2666</v>
      </c>
      <c r="B2668" s="2" t="s">
        <v>2666</v>
      </c>
      <c r="C2668" s="2" t="s">
        <v>6776</v>
      </c>
      <c r="D2668">
        <v>5000</v>
      </c>
      <c r="E2668">
        <v>12321</v>
      </c>
      <c r="F2668" t="s">
        <v>8219</v>
      </c>
      <c r="G2668" t="s">
        <v>8224</v>
      </c>
      <c r="H2668" t="s">
        <v>8246</v>
      </c>
      <c r="I2668">
        <v>1349567475</v>
      </c>
      <c r="J2668" s="7">
        <f t="shared" si="194"/>
        <v>41158.993923611109</v>
      </c>
      <c r="K2668">
        <v>1346975475</v>
      </c>
      <c r="L2668" s="7">
        <f t="shared" si="195"/>
        <v>41188.993923611109</v>
      </c>
      <c r="M2668" t="b">
        <v>0</v>
      </c>
      <c r="N2668">
        <v>182</v>
      </c>
      <c r="O2668" t="b">
        <v>1</v>
      </c>
      <c r="P2668" t="s">
        <v>8303</v>
      </c>
      <c r="Q2668">
        <f t="shared" si="196"/>
        <v>246.42</v>
      </c>
      <c r="R2668" s="12">
        <f t="shared" si="197"/>
        <v>67.7</v>
      </c>
      <c r="S2668" t="s">
        <v>8317</v>
      </c>
      <c r="T2668" t="s">
        <v>8357</v>
      </c>
    </row>
    <row r="2669" spans="1:20" ht="60" hidden="1">
      <c r="A2669">
        <v>2667</v>
      </c>
      <c r="B2669" s="2" t="s">
        <v>2667</v>
      </c>
      <c r="C2669" s="2" t="s">
        <v>6777</v>
      </c>
      <c r="D2669">
        <v>5000</v>
      </c>
      <c r="E2669">
        <v>8401</v>
      </c>
      <c r="F2669" t="s">
        <v>8219</v>
      </c>
      <c r="G2669" t="s">
        <v>8224</v>
      </c>
      <c r="H2669" t="s">
        <v>8246</v>
      </c>
      <c r="I2669">
        <v>1471242025</v>
      </c>
      <c r="J2669" s="7">
        <f t="shared" si="194"/>
        <v>42567.264178240745</v>
      </c>
      <c r="K2669">
        <v>1468650025</v>
      </c>
      <c r="L2669" s="7">
        <f t="shared" si="195"/>
        <v>42597.264178240745</v>
      </c>
      <c r="M2669" t="b">
        <v>0</v>
      </c>
      <c r="N2669">
        <v>99</v>
      </c>
      <c r="O2669" t="b">
        <v>1</v>
      </c>
      <c r="P2669" t="s">
        <v>8303</v>
      </c>
      <c r="Q2669">
        <f t="shared" si="196"/>
        <v>168.02</v>
      </c>
      <c r="R2669" s="12">
        <f t="shared" si="197"/>
        <v>84.86</v>
      </c>
      <c r="S2669" t="s">
        <v>8317</v>
      </c>
      <c r="T2669" t="s">
        <v>8357</v>
      </c>
    </row>
    <row r="2670" spans="1:20" ht="30" hidden="1">
      <c r="A2670">
        <v>2668</v>
      </c>
      <c r="B2670" s="2" t="s">
        <v>2668</v>
      </c>
      <c r="C2670" s="2" t="s">
        <v>6778</v>
      </c>
      <c r="D2670">
        <v>5000</v>
      </c>
      <c r="E2670">
        <v>8320</v>
      </c>
      <c r="F2670" t="s">
        <v>8219</v>
      </c>
      <c r="G2670" t="s">
        <v>8224</v>
      </c>
      <c r="H2670" t="s">
        <v>8246</v>
      </c>
      <c r="I2670">
        <v>1420060920</v>
      </c>
      <c r="J2670" s="7">
        <f t="shared" si="194"/>
        <v>41975.901180555549</v>
      </c>
      <c r="K2670">
        <v>1417556262</v>
      </c>
      <c r="L2670" s="7">
        <f t="shared" si="195"/>
        <v>42004.890277777777</v>
      </c>
      <c r="M2670" t="b">
        <v>0</v>
      </c>
      <c r="N2670">
        <v>47</v>
      </c>
      <c r="O2670" t="b">
        <v>1</v>
      </c>
      <c r="P2670" t="s">
        <v>8303</v>
      </c>
      <c r="Q2670">
        <f t="shared" si="196"/>
        <v>166.4</v>
      </c>
      <c r="R2670" s="12">
        <f t="shared" si="197"/>
        <v>177.02</v>
      </c>
      <c r="S2670" t="s">
        <v>8317</v>
      </c>
      <c r="T2670" t="s">
        <v>8357</v>
      </c>
    </row>
    <row r="2671" spans="1:20" ht="60" hidden="1">
      <c r="A2671">
        <v>2669</v>
      </c>
      <c r="B2671" s="2" t="s">
        <v>2669</v>
      </c>
      <c r="C2671" s="2" t="s">
        <v>6779</v>
      </c>
      <c r="D2671">
        <v>5000</v>
      </c>
      <c r="E2671">
        <v>9425.23</v>
      </c>
      <c r="F2671" t="s">
        <v>8219</v>
      </c>
      <c r="G2671" t="s">
        <v>8225</v>
      </c>
      <c r="H2671" t="s">
        <v>8247</v>
      </c>
      <c r="I2671">
        <v>1356004725</v>
      </c>
      <c r="J2671" s="7">
        <f t="shared" si="194"/>
        <v>41233.499131944445</v>
      </c>
      <c r="K2671">
        <v>1353412725</v>
      </c>
      <c r="L2671" s="7">
        <f t="shared" si="195"/>
        <v>41263.499131944445</v>
      </c>
      <c r="M2671" t="b">
        <v>1</v>
      </c>
      <c r="N2671">
        <v>302</v>
      </c>
      <c r="O2671" t="b">
        <v>1</v>
      </c>
      <c r="P2671" t="s">
        <v>8271</v>
      </c>
      <c r="Q2671">
        <f t="shared" si="196"/>
        <v>188.5</v>
      </c>
      <c r="R2671" s="12">
        <f t="shared" si="197"/>
        <v>31.21</v>
      </c>
      <c r="S2671" t="s">
        <v>8317</v>
      </c>
      <c r="T2671" t="s">
        <v>8318</v>
      </c>
    </row>
    <row r="2672" spans="1:20" ht="60" hidden="1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7">
        <f t="shared" si="194"/>
        <v>41821.020601851851</v>
      </c>
      <c r="K2672">
        <v>1404174580</v>
      </c>
      <c r="L2672" s="7">
        <f t="shared" si="19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196"/>
        <v>6.42</v>
      </c>
      <c r="R2672" s="12">
        <f t="shared" si="197"/>
        <v>41.58</v>
      </c>
      <c r="S2672" t="s">
        <v>8319</v>
      </c>
      <c r="T2672" t="s">
        <v>8356</v>
      </c>
    </row>
    <row r="2673" spans="1:20" ht="45" hidden="1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7">
        <f t="shared" si="194"/>
        <v>41962.749027777783</v>
      </c>
      <c r="K2673">
        <v>1416419916</v>
      </c>
      <c r="L2673" s="7">
        <f t="shared" si="19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>
        <f t="shared" si="196"/>
        <v>11.34</v>
      </c>
      <c r="R2673" s="12">
        <f t="shared" si="197"/>
        <v>33.76</v>
      </c>
      <c r="S2673" t="s">
        <v>8319</v>
      </c>
      <c r="T2673" t="s">
        <v>8356</v>
      </c>
    </row>
    <row r="2674" spans="1:20" ht="60" hidden="1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7">
        <f t="shared" si="194"/>
        <v>42344.884143518517</v>
      </c>
      <c r="K2674">
        <v>1449436390</v>
      </c>
      <c r="L2674" s="7">
        <f t="shared" si="195"/>
        <v>42366.25</v>
      </c>
      <c r="M2674" t="b">
        <v>1</v>
      </c>
      <c r="N2674">
        <v>47</v>
      </c>
      <c r="O2674" t="b">
        <v>0</v>
      </c>
      <c r="P2674" t="s">
        <v>8302</v>
      </c>
      <c r="Q2674">
        <f t="shared" si="196"/>
        <v>33.19</v>
      </c>
      <c r="R2674" s="12">
        <f t="shared" si="197"/>
        <v>70.62</v>
      </c>
      <c r="S2674" t="s">
        <v>8319</v>
      </c>
      <c r="T2674" t="s">
        <v>8356</v>
      </c>
    </row>
    <row r="2675" spans="1:20" ht="60" hidden="1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7">
        <f t="shared" si="194"/>
        <v>41912.541655092595</v>
      </c>
      <c r="K2675">
        <v>1412081999</v>
      </c>
      <c r="L2675" s="7">
        <f t="shared" si="19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>
        <f t="shared" si="196"/>
        <v>27.58</v>
      </c>
      <c r="R2675" s="12">
        <f t="shared" si="197"/>
        <v>167.15</v>
      </c>
      <c r="S2675" t="s">
        <v>8319</v>
      </c>
      <c r="T2675" t="s">
        <v>8356</v>
      </c>
    </row>
    <row r="2676" spans="1:20" ht="60" hidden="1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7">
        <f t="shared" si="194"/>
        <v>42529.632754629631</v>
      </c>
      <c r="K2676">
        <v>1465398670</v>
      </c>
      <c r="L2676" s="7">
        <f t="shared" si="19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>
        <f t="shared" si="196"/>
        <v>62.84</v>
      </c>
      <c r="R2676" s="12">
        <f t="shared" si="197"/>
        <v>128.62</v>
      </c>
      <c r="S2676" t="s">
        <v>8319</v>
      </c>
      <c r="T2676" t="s">
        <v>8356</v>
      </c>
    </row>
    <row r="2677" spans="1:20" ht="60" hidden="1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7">
        <f t="shared" si="194"/>
        <v>41923.857511574075</v>
      </c>
      <c r="K2677">
        <v>1413059689</v>
      </c>
      <c r="L2677" s="7">
        <f t="shared" si="19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>
        <f t="shared" si="196"/>
        <v>7.59</v>
      </c>
      <c r="R2677" s="12">
        <f t="shared" si="197"/>
        <v>65.41</v>
      </c>
      <c r="S2677" t="s">
        <v>8319</v>
      </c>
      <c r="T2677" t="s">
        <v>8356</v>
      </c>
    </row>
    <row r="2678" spans="1:20" ht="15" customHeight="1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7">
        <f>(((I2678/60)/60)/24)+DATE(1970,1,1)</f>
        <v>42512.624699074076</v>
      </c>
      <c r="K2678">
        <v>1461337174</v>
      </c>
      <c r="L2678" s="7">
        <f>(((K2678/60)/60)/24)+DATE(1970,1,1)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196"/>
        <v>50.38</v>
      </c>
      <c r="R2678" s="12">
        <f t="shared" si="197"/>
        <v>117.56</v>
      </c>
      <c r="S2678" t="s">
        <v>8319</v>
      </c>
      <c r="T2678" t="s">
        <v>8356</v>
      </c>
    </row>
    <row r="2679" spans="1:20" ht="45" hidden="1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7">
        <f t="shared" si="194"/>
        <v>41793.029432870368</v>
      </c>
      <c r="K2679">
        <v>1401756143</v>
      </c>
      <c r="L2679" s="7">
        <f t="shared" si="19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>
        <f t="shared" si="196"/>
        <v>17.510000000000002</v>
      </c>
      <c r="R2679" s="12">
        <f t="shared" si="197"/>
        <v>126.48</v>
      </c>
      <c r="S2679" t="s">
        <v>8319</v>
      </c>
      <c r="T2679" t="s">
        <v>8356</v>
      </c>
    </row>
    <row r="2680" spans="1:20" ht="60" hidden="1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7">
        <f t="shared" si="194"/>
        <v>42241.798206018517</v>
      </c>
      <c r="K2680">
        <v>1440529765</v>
      </c>
      <c r="L2680" s="7">
        <f t="shared" si="19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196"/>
        <v>0.01</v>
      </c>
      <c r="R2680" s="12">
        <f t="shared" si="197"/>
        <v>550</v>
      </c>
      <c r="S2680" t="s">
        <v>8319</v>
      </c>
      <c r="T2680" t="s">
        <v>8356</v>
      </c>
    </row>
    <row r="2681" spans="1:20" ht="60" hidden="1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7">
        <f t="shared" si="194"/>
        <v>42033.001087962963</v>
      </c>
      <c r="K2681">
        <v>1422489694</v>
      </c>
      <c r="L2681" s="7">
        <f t="shared" si="19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196"/>
        <v>0.33</v>
      </c>
      <c r="R2681" s="12">
        <f t="shared" si="197"/>
        <v>44</v>
      </c>
      <c r="S2681" t="s">
        <v>8319</v>
      </c>
      <c r="T2681" t="s">
        <v>8356</v>
      </c>
    </row>
    <row r="2682" spans="1:20" hidden="1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7">
        <f t="shared" si="194"/>
        <v>42436.211701388893</v>
      </c>
      <c r="K2682">
        <v>1457327091</v>
      </c>
      <c r="L2682" s="7">
        <f t="shared" si="19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>
        <f t="shared" si="196"/>
        <v>0.86</v>
      </c>
      <c r="R2682" s="12">
        <f t="shared" si="197"/>
        <v>69</v>
      </c>
      <c r="S2682" t="s">
        <v>8319</v>
      </c>
      <c r="T2682" t="s">
        <v>8356</v>
      </c>
    </row>
    <row r="2683" spans="1:20" ht="45" hidden="1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7">
        <f t="shared" si="194"/>
        <v>41805.895254629628</v>
      </c>
      <c r="K2683">
        <v>1402867750</v>
      </c>
      <c r="L2683" s="7">
        <f t="shared" si="19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196"/>
        <v>0.69</v>
      </c>
      <c r="R2683" s="12">
        <f t="shared" si="197"/>
        <v>27.5</v>
      </c>
      <c r="S2683" t="s">
        <v>8336</v>
      </c>
      <c r="T2683" t="s">
        <v>8337</v>
      </c>
    </row>
    <row r="2684" spans="1:20" ht="45" hidden="1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7">
        <f t="shared" si="194"/>
        <v>41932.871990740743</v>
      </c>
      <c r="K2684">
        <v>1413838540</v>
      </c>
      <c r="L2684" s="7">
        <f t="shared" si="19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>
        <f t="shared" si="196"/>
        <v>28.3</v>
      </c>
      <c r="R2684" s="12">
        <f t="shared" si="197"/>
        <v>84.9</v>
      </c>
      <c r="S2684" t="s">
        <v>8336</v>
      </c>
      <c r="T2684" t="s">
        <v>8337</v>
      </c>
    </row>
    <row r="2685" spans="1:20" ht="60" hidden="1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7">
        <f t="shared" si="194"/>
        <v>42034.75509259259</v>
      </c>
      <c r="K2685">
        <v>1422641240</v>
      </c>
      <c r="L2685" s="7">
        <f t="shared" si="19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196"/>
        <v>0.24</v>
      </c>
      <c r="R2685" s="12">
        <f t="shared" si="197"/>
        <v>12</v>
      </c>
      <c r="S2685" t="s">
        <v>8336</v>
      </c>
      <c r="T2685" t="s">
        <v>8337</v>
      </c>
    </row>
    <row r="2686" spans="1:20" ht="60" hidden="1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7">
        <f t="shared" si="194"/>
        <v>41820.914641203701</v>
      </c>
      <c r="K2686">
        <v>1404165425</v>
      </c>
      <c r="L2686" s="7">
        <f t="shared" si="19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>
        <f t="shared" si="196"/>
        <v>1.1399999999999999</v>
      </c>
      <c r="R2686" s="12">
        <f t="shared" si="197"/>
        <v>200</v>
      </c>
      <c r="S2686" t="s">
        <v>8336</v>
      </c>
      <c r="T2686" t="s">
        <v>8337</v>
      </c>
    </row>
    <row r="2687" spans="1:20" ht="60" hidden="1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7">
        <f t="shared" si="194"/>
        <v>42061.69594907407</v>
      </c>
      <c r="K2687">
        <v>1424968930</v>
      </c>
      <c r="L2687" s="7">
        <f t="shared" si="19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>
        <f t="shared" si="196"/>
        <v>0.02</v>
      </c>
      <c r="R2687" s="12">
        <f t="shared" si="197"/>
        <v>10</v>
      </c>
      <c r="S2687" t="s">
        <v>8336</v>
      </c>
      <c r="T2687" t="s">
        <v>8337</v>
      </c>
    </row>
    <row r="2688" spans="1:20" ht="60" hidden="1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7">
        <f t="shared" si="194"/>
        <v>41892.974803240737</v>
      </c>
      <c r="K2688">
        <v>1410391423</v>
      </c>
      <c r="L2688" s="7">
        <f t="shared" si="19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196"/>
        <v>0</v>
      </c>
      <c r="R2688" s="12" t="str">
        <f t="shared" si="197"/>
        <v>No pledges</v>
      </c>
      <c r="S2688" t="s">
        <v>8336</v>
      </c>
      <c r="T2688" t="s">
        <v>8337</v>
      </c>
    </row>
    <row r="2689" spans="1:20" ht="45" hidden="1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7">
        <f t="shared" si="194"/>
        <v>42154.64025462963</v>
      </c>
      <c r="K2689">
        <v>1432999318</v>
      </c>
      <c r="L2689" s="7">
        <f t="shared" si="19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196"/>
        <v>0</v>
      </c>
      <c r="R2689" s="12" t="str">
        <f t="shared" si="197"/>
        <v>No pledges</v>
      </c>
      <c r="S2689" t="s">
        <v>8336</v>
      </c>
      <c r="T2689" t="s">
        <v>8337</v>
      </c>
    </row>
    <row r="2690" spans="1:20" ht="30" hidden="1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7">
        <f t="shared" ref="J2690:J2753" si="198">(((K2690/60)/60)/24)+DATE(1970,1,1)</f>
        <v>42028.118865740747</v>
      </c>
      <c r="K2690">
        <v>1422067870</v>
      </c>
      <c r="L2690" s="7">
        <f t="shared" ref="L2690:L2753" si="199">(((I2690/60)/60)/24)+DATE(1970,1,1)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200">ROUND(E2690/D2690*100,2)</f>
        <v>0.15</v>
      </c>
      <c r="R2690" s="12">
        <f t="shared" ref="R2690:R2753" si="201">IFERROR(ROUND(IFERROR(E2690/N2690,""),2),"No pledges")</f>
        <v>5.29</v>
      </c>
      <c r="S2690" t="s">
        <v>8336</v>
      </c>
      <c r="T2690" t="s">
        <v>8337</v>
      </c>
    </row>
    <row r="2691" spans="1:20" ht="60" hidden="1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7">
        <f t="shared" si="198"/>
        <v>42551.961689814809</v>
      </c>
      <c r="K2691">
        <v>1467327890</v>
      </c>
      <c r="L2691" s="7">
        <f t="shared" si="199"/>
        <v>42581.961689814809</v>
      </c>
      <c r="M2691" t="b">
        <v>0</v>
      </c>
      <c r="N2691">
        <v>1</v>
      </c>
      <c r="O2691" t="b">
        <v>0</v>
      </c>
      <c r="P2691" t="s">
        <v>8284</v>
      </c>
      <c r="Q2691">
        <f t="shared" si="200"/>
        <v>0</v>
      </c>
      <c r="R2691" s="12">
        <f t="shared" si="201"/>
        <v>1</v>
      </c>
      <c r="S2691" t="s">
        <v>8336</v>
      </c>
      <c r="T2691" t="s">
        <v>8337</v>
      </c>
    </row>
    <row r="2692" spans="1:20" ht="60" hidden="1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7">
        <f t="shared" si="198"/>
        <v>42113.105046296296</v>
      </c>
      <c r="K2692">
        <v>1429410676</v>
      </c>
      <c r="L2692" s="7">
        <f t="shared" si="19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200"/>
        <v>10.73</v>
      </c>
      <c r="R2692" s="12">
        <f t="shared" si="201"/>
        <v>72.760000000000005</v>
      </c>
      <c r="S2692" t="s">
        <v>8336</v>
      </c>
      <c r="T2692" t="s">
        <v>8337</v>
      </c>
    </row>
    <row r="2693" spans="1:20" ht="30" hidden="1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7">
        <f t="shared" si="198"/>
        <v>42089.724039351851</v>
      </c>
      <c r="K2693">
        <v>1427390557</v>
      </c>
      <c r="L2693" s="7">
        <f t="shared" si="19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200"/>
        <v>0.05</v>
      </c>
      <c r="R2693" s="12">
        <f t="shared" si="201"/>
        <v>17.5</v>
      </c>
      <c r="S2693" t="s">
        <v>8336</v>
      </c>
      <c r="T2693" t="s">
        <v>8337</v>
      </c>
    </row>
    <row r="2694" spans="1:20" ht="15" customHeight="1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7">
        <f>(((I2694/60)/60)/24)+DATE(1970,1,1)</f>
        <v>42088.292361111111</v>
      </c>
      <c r="K2694">
        <v>1424678460</v>
      </c>
      <c r="L2694" s="7">
        <f>(((K2694/60)/60)/24)+DATE(1970,1,1)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200"/>
        <v>0.71</v>
      </c>
      <c r="R2694" s="12">
        <f t="shared" si="201"/>
        <v>25</v>
      </c>
      <c r="S2694" t="s">
        <v>8336</v>
      </c>
      <c r="T2694" t="s">
        <v>8337</v>
      </c>
    </row>
    <row r="2695" spans="1:20" ht="60" hidden="1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7">
        <f t="shared" si="198"/>
        <v>41834.138495370367</v>
      </c>
      <c r="K2695">
        <v>1405307966</v>
      </c>
      <c r="L2695" s="7">
        <f t="shared" si="19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200"/>
        <v>0.8</v>
      </c>
      <c r="R2695" s="12">
        <f t="shared" si="201"/>
        <v>13.33</v>
      </c>
      <c r="S2695" t="s">
        <v>8336</v>
      </c>
      <c r="T2695" t="s">
        <v>8337</v>
      </c>
    </row>
    <row r="2696" spans="1:20" ht="60" hidden="1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7">
        <f t="shared" si="198"/>
        <v>41878.140497685185</v>
      </c>
      <c r="K2696">
        <v>1409109739</v>
      </c>
      <c r="L2696" s="7">
        <f t="shared" si="19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200"/>
        <v>0</v>
      </c>
      <c r="R2696" s="12">
        <f t="shared" si="201"/>
        <v>1</v>
      </c>
      <c r="S2696" t="s">
        <v>8336</v>
      </c>
      <c r="T2696" t="s">
        <v>8337</v>
      </c>
    </row>
    <row r="2697" spans="1:20" ht="45" hidden="1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7">
        <f t="shared" si="198"/>
        <v>42048.181921296295</v>
      </c>
      <c r="K2697">
        <v>1423801318</v>
      </c>
      <c r="L2697" s="7">
        <f t="shared" si="19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>
        <f t="shared" si="200"/>
        <v>0.47</v>
      </c>
      <c r="R2697" s="12">
        <f t="shared" si="201"/>
        <v>23.67</v>
      </c>
      <c r="S2697" t="s">
        <v>8336</v>
      </c>
      <c r="T2697" t="s">
        <v>8337</v>
      </c>
    </row>
    <row r="2698" spans="1:20" ht="60" hidden="1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7">
        <f t="shared" si="198"/>
        <v>41964.844444444447</v>
      </c>
      <c r="K2698">
        <v>1416600960</v>
      </c>
      <c r="L2698" s="7">
        <f t="shared" si="19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200"/>
        <v>5.65</v>
      </c>
      <c r="R2698" s="12">
        <f t="shared" si="201"/>
        <v>89.21</v>
      </c>
      <c r="S2698" t="s">
        <v>8336</v>
      </c>
      <c r="T2698" t="s">
        <v>8337</v>
      </c>
    </row>
    <row r="2699" spans="1:20" ht="45" hidden="1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7">
        <f t="shared" si="198"/>
        <v>42187.940081018518</v>
      </c>
      <c r="K2699">
        <v>1435876423</v>
      </c>
      <c r="L2699" s="7">
        <f t="shared" si="19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>
        <f t="shared" si="200"/>
        <v>26.35</v>
      </c>
      <c r="R2699" s="12">
        <f t="shared" si="201"/>
        <v>116.56</v>
      </c>
      <c r="S2699" t="s">
        <v>8336</v>
      </c>
      <c r="T2699" t="s">
        <v>8337</v>
      </c>
    </row>
    <row r="2700" spans="1:20" ht="45" hidden="1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7">
        <f t="shared" si="198"/>
        <v>41787.898240740738</v>
      </c>
      <c r="K2700">
        <v>1401312808</v>
      </c>
      <c r="L2700" s="7">
        <f t="shared" si="19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200"/>
        <v>0.33</v>
      </c>
      <c r="R2700" s="12">
        <f t="shared" si="201"/>
        <v>13.01</v>
      </c>
      <c r="S2700" t="s">
        <v>8336</v>
      </c>
      <c r="T2700" t="s">
        <v>8337</v>
      </c>
    </row>
    <row r="2701" spans="1:20" ht="45" hidden="1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7">
        <f t="shared" si="198"/>
        <v>41829.896562499998</v>
      </c>
      <c r="K2701">
        <v>1404941463</v>
      </c>
      <c r="L2701" s="7">
        <f t="shared" si="19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200"/>
        <v>0</v>
      </c>
      <c r="R2701" s="12" t="str">
        <f t="shared" si="201"/>
        <v>No pledges</v>
      </c>
      <c r="S2701" t="s">
        <v>8336</v>
      </c>
      <c r="T2701" t="s">
        <v>8337</v>
      </c>
    </row>
    <row r="2702" spans="1:20" ht="45" hidden="1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7">
        <f t="shared" si="198"/>
        <v>41870.87467592593</v>
      </c>
      <c r="K2702">
        <v>1408481972</v>
      </c>
      <c r="L2702" s="7">
        <f t="shared" si="19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>
        <f t="shared" si="200"/>
        <v>0.7</v>
      </c>
      <c r="R2702" s="12">
        <f t="shared" si="201"/>
        <v>17.5</v>
      </c>
      <c r="S2702" t="s">
        <v>8336</v>
      </c>
      <c r="T2702" t="s">
        <v>8337</v>
      </c>
    </row>
    <row r="2703" spans="1:20" ht="15" customHeight="1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7">
        <f>(((I2703/60)/60)/24)+DATE(1970,1,1)</f>
        <v>42832.733032407406</v>
      </c>
      <c r="K2703">
        <v>1488911734</v>
      </c>
      <c r="L2703" s="7">
        <f>(((K2703/60)/60)/24)+DATE(1970,1,1)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200"/>
        <v>46.18</v>
      </c>
      <c r="R2703" s="12">
        <f t="shared" si="201"/>
        <v>34.130000000000003</v>
      </c>
      <c r="S2703" t="s">
        <v>8317</v>
      </c>
      <c r="T2703" t="s">
        <v>8357</v>
      </c>
    </row>
    <row r="2704" spans="1:20" ht="60" hidden="1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7">
        <f t="shared" si="198"/>
        <v>42800.801817129628</v>
      </c>
      <c r="K2704">
        <v>1488827677</v>
      </c>
      <c r="L2704" s="7">
        <f t="shared" si="19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>
        <f t="shared" si="200"/>
        <v>34.409999999999997</v>
      </c>
      <c r="R2704" s="12">
        <f t="shared" si="201"/>
        <v>132.35</v>
      </c>
      <c r="S2704" t="s">
        <v>8317</v>
      </c>
      <c r="T2704" t="s">
        <v>8357</v>
      </c>
    </row>
    <row r="2705" spans="1:20" ht="45" hidden="1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7">
        <f t="shared" si="198"/>
        <v>42756.690162037034</v>
      </c>
      <c r="K2705">
        <v>1485016430</v>
      </c>
      <c r="L2705" s="7">
        <f t="shared" si="19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>
        <f t="shared" si="200"/>
        <v>103.75</v>
      </c>
      <c r="R2705" s="12">
        <f t="shared" si="201"/>
        <v>922.22</v>
      </c>
      <c r="S2705" t="s">
        <v>8317</v>
      </c>
      <c r="T2705" t="s">
        <v>8357</v>
      </c>
    </row>
    <row r="2706" spans="1:20" ht="60" hidden="1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7">
        <f t="shared" si="198"/>
        <v>42787.862430555557</v>
      </c>
      <c r="K2706">
        <v>1487709714</v>
      </c>
      <c r="L2706" s="7">
        <f t="shared" si="19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>
        <f t="shared" si="200"/>
        <v>6.03</v>
      </c>
      <c r="R2706" s="12">
        <f t="shared" si="201"/>
        <v>163.57</v>
      </c>
      <c r="S2706" t="s">
        <v>8317</v>
      </c>
      <c r="T2706" t="s">
        <v>8357</v>
      </c>
    </row>
    <row r="2707" spans="1:20" ht="30" hidden="1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7">
        <f t="shared" si="198"/>
        <v>42773.916180555556</v>
      </c>
      <c r="K2707">
        <v>1486504758</v>
      </c>
      <c r="L2707" s="7">
        <f t="shared" si="19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>
        <f t="shared" si="200"/>
        <v>10.54</v>
      </c>
      <c r="R2707" s="12">
        <f t="shared" si="201"/>
        <v>217.38</v>
      </c>
      <c r="S2707" t="s">
        <v>8317</v>
      </c>
      <c r="T2707" t="s">
        <v>8357</v>
      </c>
    </row>
    <row r="2708" spans="1:20" ht="45" hidden="1">
      <c r="A2708">
        <v>2706</v>
      </c>
      <c r="B2708" s="2" t="s">
        <v>2706</v>
      </c>
      <c r="C2708" s="2" t="s">
        <v>6816</v>
      </c>
      <c r="D2708">
        <v>5000</v>
      </c>
      <c r="E2708">
        <v>5700</v>
      </c>
      <c r="F2708" t="s">
        <v>8219</v>
      </c>
      <c r="G2708" t="s">
        <v>8224</v>
      </c>
      <c r="H2708" t="s">
        <v>8246</v>
      </c>
      <c r="I2708">
        <v>1374523752</v>
      </c>
      <c r="J2708" s="7">
        <f t="shared" si="198"/>
        <v>41447.839722222219</v>
      </c>
      <c r="K2708">
        <v>1371931752</v>
      </c>
      <c r="L2708" s="7">
        <f t="shared" si="199"/>
        <v>41477.839722222219</v>
      </c>
      <c r="M2708" t="b">
        <v>1</v>
      </c>
      <c r="N2708">
        <v>69</v>
      </c>
      <c r="O2708" t="b">
        <v>1</v>
      </c>
      <c r="P2708" t="s">
        <v>8271</v>
      </c>
      <c r="Q2708">
        <f t="shared" si="200"/>
        <v>114</v>
      </c>
      <c r="R2708" s="12">
        <f t="shared" si="201"/>
        <v>82.61</v>
      </c>
      <c r="S2708" t="s">
        <v>8317</v>
      </c>
      <c r="T2708" t="s">
        <v>8318</v>
      </c>
    </row>
    <row r="2709" spans="1:20" ht="45" hidden="1">
      <c r="A2709">
        <v>2707</v>
      </c>
      <c r="B2709" s="2" t="s">
        <v>2707</v>
      </c>
      <c r="C2709" s="2" t="s">
        <v>6817</v>
      </c>
      <c r="D2709">
        <v>5000</v>
      </c>
      <c r="E2709">
        <v>5478</v>
      </c>
      <c r="F2709" t="s">
        <v>8219</v>
      </c>
      <c r="G2709" t="s">
        <v>8224</v>
      </c>
      <c r="H2709" t="s">
        <v>8246</v>
      </c>
      <c r="I2709">
        <v>1297977427</v>
      </c>
      <c r="J2709" s="7">
        <f t="shared" si="198"/>
        <v>40531.886886574073</v>
      </c>
      <c r="K2709">
        <v>1292793427</v>
      </c>
      <c r="L2709" s="7">
        <f t="shared" si="199"/>
        <v>40591.886886574073</v>
      </c>
      <c r="M2709" t="b">
        <v>1</v>
      </c>
      <c r="N2709">
        <v>60</v>
      </c>
      <c r="O2709" t="b">
        <v>1</v>
      </c>
      <c r="P2709" t="s">
        <v>8271</v>
      </c>
      <c r="Q2709">
        <f t="shared" si="200"/>
        <v>109.56</v>
      </c>
      <c r="R2709" s="12">
        <f t="shared" si="201"/>
        <v>91.3</v>
      </c>
      <c r="S2709" t="s">
        <v>8317</v>
      </c>
      <c r="T2709" t="s">
        <v>8318</v>
      </c>
    </row>
    <row r="2710" spans="1:20" ht="45" hidden="1">
      <c r="A2710">
        <v>2708</v>
      </c>
      <c r="B2710" s="2" t="s">
        <v>2708</v>
      </c>
      <c r="C2710" s="2" t="s">
        <v>6818</v>
      </c>
      <c r="D2710">
        <v>5000</v>
      </c>
      <c r="E2710">
        <v>5175</v>
      </c>
      <c r="F2710" t="s">
        <v>8219</v>
      </c>
      <c r="G2710" t="s">
        <v>8224</v>
      </c>
      <c r="H2710" t="s">
        <v>8246</v>
      </c>
      <c r="I2710">
        <v>1406557877</v>
      </c>
      <c r="J2710" s="7">
        <f t="shared" si="198"/>
        <v>41827.605057870373</v>
      </c>
      <c r="K2710">
        <v>1404743477</v>
      </c>
      <c r="L2710" s="7">
        <f t="shared" si="199"/>
        <v>41848.605057870373</v>
      </c>
      <c r="M2710" t="b">
        <v>1</v>
      </c>
      <c r="N2710">
        <v>82</v>
      </c>
      <c r="O2710" t="b">
        <v>1</v>
      </c>
      <c r="P2710" t="s">
        <v>8271</v>
      </c>
      <c r="Q2710">
        <f t="shared" si="200"/>
        <v>103.5</v>
      </c>
      <c r="R2710" s="12">
        <f t="shared" si="201"/>
        <v>63.11</v>
      </c>
      <c r="S2710" t="s">
        <v>8317</v>
      </c>
      <c r="T2710" t="s">
        <v>8318</v>
      </c>
    </row>
    <row r="2711" spans="1:20" ht="45" hidden="1">
      <c r="A2711">
        <v>2709</v>
      </c>
      <c r="B2711" s="2" t="s">
        <v>2709</v>
      </c>
      <c r="C2711" s="2" t="s">
        <v>6819</v>
      </c>
      <c r="D2711">
        <v>5000</v>
      </c>
      <c r="E2711">
        <v>5940</v>
      </c>
      <c r="F2711" t="s">
        <v>8219</v>
      </c>
      <c r="G2711" t="s">
        <v>8224</v>
      </c>
      <c r="H2711" t="s">
        <v>8246</v>
      </c>
      <c r="I2711">
        <v>1488482355</v>
      </c>
      <c r="J2711" s="7">
        <f t="shared" si="198"/>
        <v>42766.805034722223</v>
      </c>
      <c r="K2711">
        <v>1485890355</v>
      </c>
      <c r="L2711" s="7">
        <f t="shared" si="199"/>
        <v>42796.805034722223</v>
      </c>
      <c r="M2711" t="b">
        <v>0</v>
      </c>
      <c r="N2711">
        <v>61</v>
      </c>
      <c r="O2711" t="b">
        <v>1</v>
      </c>
      <c r="P2711" t="s">
        <v>8271</v>
      </c>
      <c r="Q2711">
        <f t="shared" si="200"/>
        <v>118.8</v>
      </c>
      <c r="R2711" s="12">
        <f t="shared" si="201"/>
        <v>97.38</v>
      </c>
      <c r="S2711" t="s">
        <v>8317</v>
      </c>
      <c r="T2711" t="s">
        <v>8318</v>
      </c>
    </row>
    <row r="2712" spans="1:20" ht="30" hidden="1">
      <c r="A2712">
        <v>2710</v>
      </c>
      <c r="B2712" s="2" t="s">
        <v>2710</v>
      </c>
      <c r="C2712" s="2" t="s">
        <v>6820</v>
      </c>
      <c r="D2712">
        <v>5000</v>
      </c>
      <c r="E2712">
        <v>5462</v>
      </c>
      <c r="F2712" t="s">
        <v>8219</v>
      </c>
      <c r="G2712" t="s">
        <v>8224</v>
      </c>
      <c r="H2712" t="s">
        <v>8246</v>
      </c>
      <c r="I2712">
        <v>1448903318</v>
      </c>
      <c r="J2712" s="7">
        <f t="shared" si="198"/>
        <v>42303.672662037032</v>
      </c>
      <c r="K2712">
        <v>1445875718</v>
      </c>
      <c r="L2712" s="7">
        <f t="shared" si="199"/>
        <v>42338.714328703703</v>
      </c>
      <c r="M2712" t="b">
        <v>1</v>
      </c>
      <c r="N2712">
        <v>73</v>
      </c>
      <c r="O2712" t="b">
        <v>1</v>
      </c>
      <c r="P2712" t="s">
        <v>8271</v>
      </c>
      <c r="Q2712">
        <f t="shared" si="200"/>
        <v>109.24</v>
      </c>
      <c r="R2712" s="12">
        <f t="shared" si="201"/>
        <v>74.819999999999993</v>
      </c>
      <c r="S2712" t="s">
        <v>8317</v>
      </c>
      <c r="T2712" t="s">
        <v>8318</v>
      </c>
    </row>
    <row r="2713" spans="1:20" ht="60" hidden="1">
      <c r="A2713">
        <v>2711</v>
      </c>
      <c r="B2713" s="2" t="s">
        <v>2711</v>
      </c>
      <c r="C2713" s="2" t="s">
        <v>6821</v>
      </c>
      <c r="D2713">
        <v>5000</v>
      </c>
      <c r="E2713">
        <v>5430</v>
      </c>
      <c r="F2713" t="s">
        <v>8219</v>
      </c>
      <c r="G2713" t="s">
        <v>8225</v>
      </c>
      <c r="H2713" t="s">
        <v>8247</v>
      </c>
      <c r="I2713">
        <v>1416331406</v>
      </c>
      <c r="J2713" s="7">
        <f t="shared" si="198"/>
        <v>41931.682939814818</v>
      </c>
      <c r="K2713">
        <v>1413735806</v>
      </c>
      <c r="L2713" s="7">
        <f t="shared" si="199"/>
        <v>41961.724606481483</v>
      </c>
      <c r="M2713" t="b">
        <v>1</v>
      </c>
      <c r="N2713">
        <v>100</v>
      </c>
      <c r="O2713" t="b">
        <v>1</v>
      </c>
      <c r="P2713" t="s">
        <v>8271</v>
      </c>
      <c r="Q2713">
        <f t="shared" si="200"/>
        <v>108.6</v>
      </c>
      <c r="R2713" s="12">
        <f t="shared" si="201"/>
        <v>54.3</v>
      </c>
      <c r="S2713" t="s">
        <v>8317</v>
      </c>
      <c r="T2713" t="s">
        <v>8318</v>
      </c>
    </row>
    <row r="2714" spans="1:20" ht="60" hidden="1">
      <c r="A2714">
        <v>2712</v>
      </c>
      <c r="B2714" s="2" t="s">
        <v>2712</v>
      </c>
      <c r="C2714" s="2" t="s">
        <v>6822</v>
      </c>
      <c r="D2714">
        <v>5000</v>
      </c>
      <c r="E2714">
        <v>6080</v>
      </c>
      <c r="F2714" t="s">
        <v>8219</v>
      </c>
      <c r="G2714" t="s">
        <v>8224</v>
      </c>
      <c r="H2714" t="s">
        <v>8246</v>
      </c>
      <c r="I2714">
        <v>1441153705</v>
      </c>
      <c r="J2714" s="7">
        <f t="shared" si="198"/>
        <v>42219.019733796296</v>
      </c>
      <c r="K2714">
        <v>1438561705</v>
      </c>
      <c r="L2714" s="7">
        <f t="shared" si="199"/>
        <v>42249.019733796296</v>
      </c>
      <c r="M2714" t="b">
        <v>0</v>
      </c>
      <c r="N2714">
        <v>47</v>
      </c>
      <c r="O2714" t="b">
        <v>1</v>
      </c>
      <c r="P2714" t="s">
        <v>8271</v>
      </c>
      <c r="Q2714">
        <f t="shared" si="200"/>
        <v>121.6</v>
      </c>
      <c r="R2714" s="12">
        <f t="shared" si="201"/>
        <v>129.36000000000001</v>
      </c>
      <c r="S2714" t="s">
        <v>8317</v>
      </c>
      <c r="T2714" t="s">
        <v>8318</v>
      </c>
    </row>
    <row r="2715" spans="1:20" ht="60" hidden="1">
      <c r="A2715">
        <v>2713</v>
      </c>
      <c r="B2715" s="2" t="s">
        <v>2713</v>
      </c>
      <c r="C2715" s="2" t="s">
        <v>6823</v>
      </c>
      <c r="D2715">
        <v>5000</v>
      </c>
      <c r="E2715">
        <v>5226</v>
      </c>
      <c r="F2715" t="s">
        <v>8219</v>
      </c>
      <c r="G2715" t="s">
        <v>8224</v>
      </c>
      <c r="H2715" t="s">
        <v>8246</v>
      </c>
      <c r="I2715">
        <v>1444149886</v>
      </c>
      <c r="J2715" s="7">
        <f t="shared" si="198"/>
        <v>42248.697754629626</v>
      </c>
      <c r="K2715">
        <v>1441125886</v>
      </c>
      <c r="L2715" s="7">
        <f t="shared" si="199"/>
        <v>42283.697754629626</v>
      </c>
      <c r="M2715" t="b">
        <v>0</v>
      </c>
      <c r="N2715">
        <v>65</v>
      </c>
      <c r="O2715" t="b">
        <v>1</v>
      </c>
      <c r="P2715" t="s">
        <v>8271</v>
      </c>
      <c r="Q2715">
        <f t="shared" si="200"/>
        <v>104.52</v>
      </c>
      <c r="R2715" s="12">
        <f t="shared" si="201"/>
        <v>80.400000000000006</v>
      </c>
      <c r="S2715" t="s">
        <v>8317</v>
      </c>
      <c r="T2715" t="s">
        <v>8318</v>
      </c>
    </row>
    <row r="2716" spans="1:20" ht="45" hidden="1">
      <c r="A2716">
        <v>2714</v>
      </c>
      <c r="B2716" s="2" t="s">
        <v>2714</v>
      </c>
      <c r="C2716" s="2" t="s">
        <v>6824</v>
      </c>
      <c r="D2716">
        <v>5000</v>
      </c>
      <c r="E2716">
        <v>5016</v>
      </c>
      <c r="F2716" t="s">
        <v>8219</v>
      </c>
      <c r="G2716" t="s">
        <v>8225</v>
      </c>
      <c r="H2716" t="s">
        <v>8247</v>
      </c>
      <c r="I2716">
        <v>1407106800</v>
      </c>
      <c r="J2716" s="7">
        <f t="shared" si="198"/>
        <v>41827.674143518518</v>
      </c>
      <c r="K2716">
        <v>1404749446</v>
      </c>
      <c r="L2716" s="7">
        <f t="shared" si="199"/>
        <v>41854.958333333336</v>
      </c>
      <c r="M2716" t="b">
        <v>0</v>
      </c>
      <c r="N2716">
        <v>63</v>
      </c>
      <c r="O2716" t="b">
        <v>1</v>
      </c>
      <c r="P2716" t="s">
        <v>8271</v>
      </c>
      <c r="Q2716">
        <f t="shared" si="200"/>
        <v>100.32</v>
      </c>
      <c r="R2716" s="12">
        <f t="shared" si="201"/>
        <v>79.62</v>
      </c>
      <c r="S2716" t="s">
        <v>8317</v>
      </c>
      <c r="T2716" t="s">
        <v>8318</v>
      </c>
    </row>
    <row r="2717" spans="1:20" ht="60" hidden="1">
      <c r="A2717">
        <v>2715</v>
      </c>
      <c r="B2717" s="2" t="s">
        <v>2715</v>
      </c>
      <c r="C2717" s="2" t="s">
        <v>6825</v>
      </c>
      <c r="D2717">
        <v>5000</v>
      </c>
      <c r="E2717">
        <v>5055</v>
      </c>
      <c r="F2717" t="s">
        <v>8219</v>
      </c>
      <c r="G2717" t="s">
        <v>8225</v>
      </c>
      <c r="H2717" t="s">
        <v>8247</v>
      </c>
      <c r="I2717">
        <v>1406113200</v>
      </c>
      <c r="J2717" s="7">
        <f t="shared" si="198"/>
        <v>41806.395428240743</v>
      </c>
      <c r="K2717">
        <v>1402910965</v>
      </c>
      <c r="L2717" s="7">
        <f t="shared" si="199"/>
        <v>41843.458333333336</v>
      </c>
      <c r="M2717" t="b">
        <v>0</v>
      </c>
      <c r="N2717">
        <v>54</v>
      </c>
      <c r="O2717" t="b">
        <v>1</v>
      </c>
      <c r="P2717" t="s">
        <v>8271</v>
      </c>
      <c r="Q2717">
        <f t="shared" si="200"/>
        <v>101.1</v>
      </c>
      <c r="R2717" s="12">
        <f t="shared" si="201"/>
        <v>93.61</v>
      </c>
      <c r="S2717" t="s">
        <v>8317</v>
      </c>
      <c r="T2717" t="s">
        <v>8318</v>
      </c>
    </row>
    <row r="2718" spans="1:20" ht="75" hidden="1">
      <c r="A2718">
        <v>2716</v>
      </c>
      <c r="B2718" s="2" t="s">
        <v>2716</v>
      </c>
      <c r="C2718" s="2" t="s">
        <v>6826</v>
      </c>
      <c r="D2718">
        <v>5000</v>
      </c>
      <c r="E2718">
        <v>5376</v>
      </c>
      <c r="F2718" t="s">
        <v>8219</v>
      </c>
      <c r="G2718" t="s">
        <v>8225</v>
      </c>
      <c r="H2718" t="s">
        <v>8247</v>
      </c>
      <c r="I2718">
        <v>1467414000</v>
      </c>
      <c r="J2718" s="7">
        <f t="shared" si="198"/>
        <v>42495.992800925931</v>
      </c>
      <c r="K2718">
        <v>1462492178</v>
      </c>
      <c r="L2718" s="7">
        <f t="shared" si="199"/>
        <v>42552.958333333328</v>
      </c>
      <c r="M2718" t="b">
        <v>0</v>
      </c>
      <c r="N2718">
        <v>70</v>
      </c>
      <c r="O2718" t="b">
        <v>1</v>
      </c>
      <c r="P2718" t="s">
        <v>8271</v>
      </c>
      <c r="Q2718">
        <f t="shared" si="200"/>
        <v>107.52</v>
      </c>
      <c r="R2718" s="12">
        <f t="shared" si="201"/>
        <v>76.8</v>
      </c>
      <c r="S2718" t="s">
        <v>8317</v>
      </c>
      <c r="T2718" t="s">
        <v>8318</v>
      </c>
    </row>
    <row r="2719" spans="1:20" ht="45" hidden="1">
      <c r="A2719">
        <v>2717</v>
      </c>
      <c r="B2719" s="2" t="s">
        <v>2717</v>
      </c>
      <c r="C2719" s="2" t="s">
        <v>6827</v>
      </c>
      <c r="D2719">
        <v>5000</v>
      </c>
      <c r="E2719">
        <v>5673</v>
      </c>
      <c r="F2719" t="s">
        <v>8219</v>
      </c>
      <c r="G2719" t="s">
        <v>8224</v>
      </c>
      <c r="H2719" t="s">
        <v>8246</v>
      </c>
      <c r="I2719">
        <v>1409587140</v>
      </c>
      <c r="J2719" s="7">
        <f t="shared" si="198"/>
        <v>41866.025347222225</v>
      </c>
      <c r="K2719">
        <v>1408062990</v>
      </c>
      <c r="L2719" s="7">
        <f t="shared" si="199"/>
        <v>41883.665972222225</v>
      </c>
      <c r="M2719" t="b">
        <v>0</v>
      </c>
      <c r="N2719">
        <v>68</v>
      </c>
      <c r="O2719" t="b">
        <v>1</v>
      </c>
      <c r="P2719" t="s">
        <v>8271</v>
      </c>
      <c r="Q2719">
        <f t="shared" si="200"/>
        <v>113.46</v>
      </c>
      <c r="R2719" s="12">
        <f t="shared" si="201"/>
        <v>83.43</v>
      </c>
      <c r="S2719" t="s">
        <v>8317</v>
      </c>
      <c r="T2719" t="s">
        <v>8318</v>
      </c>
    </row>
    <row r="2720" spans="1:20" ht="60" hidden="1">
      <c r="A2720">
        <v>2718</v>
      </c>
      <c r="B2720" s="2" t="s">
        <v>2718</v>
      </c>
      <c r="C2720" s="2" t="s">
        <v>6828</v>
      </c>
      <c r="D2720">
        <v>5000</v>
      </c>
      <c r="E2720">
        <v>5195</v>
      </c>
      <c r="F2720" t="s">
        <v>8219</v>
      </c>
      <c r="G2720" t="s">
        <v>8241</v>
      </c>
      <c r="H2720" t="s">
        <v>8249</v>
      </c>
      <c r="I2720">
        <v>1484441980</v>
      </c>
      <c r="J2720" s="7">
        <f t="shared" si="198"/>
        <v>42690.041435185187</v>
      </c>
      <c r="K2720">
        <v>1479257980</v>
      </c>
      <c r="L2720" s="7">
        <f t="shared" si="199"/>
        <v>42750.041435185187</v>
      </c>
      <c r="M2720" t="b">
        <v>0</v>
      </c>
      <c r="N2720">
        <v>54</v>
      </c>
      <c r="O2720" t="b">
        <v>1</v>
      </c>
      <c r="P2720" t="s">
        <v>8271</v>
      </c>
      <c r="Q2720">
        <f t="shared" si="200"/>
        <v>103.9</v>
      </c>
      <c r="R2720" s="12">
        <f t="shared" si="201"/>
        <v>96.2</v>
      </c>
      <c r="S2720" t="s">
        <v>8317</v>
      </c>
      <c r="T2720" t="s">
        <v>8318</v>
      </c>
    </row>
    <row r="2721" spans="1:20" ht="60" hidden="1">
      <c r="A2721">
        <v>2719</v>
      </c>
      <c r="B2721" s="2" t="s">
        <v>2719</v>
      </c>
      <c r="C2721" s="2" t="s">
        <v>6829</v>
      </c>
      <c r="D2721">
        <v>5000</v>
      </c>
      <c r="E2721">
        <v>5295</v>
      </c>
      <c r="F2721" t="s">
        <v>8219</v>
      </c>
      <c r="G2721" t="s">
        <v>8224</v>
      </c>
      <c r="H2721" t="s">
        <v>8246</v>
      </c>
      <c r="I2721">
        <v>1408638480</v>
      </c>
      <c r="J2721" s="7">
        <f t="shared" si="198"/>
        <v>41851.541585648149</v>
      </c>
      <c r="K2721">
        <v>1406811593</v>
      </c>
      <c r="L2721" s="7">
        <f t="shared" si="199"/>
        <v>41872.686111111114</v>
      </c>
      <c r="M2721" t="b">
        <v>0</v>
      </c>
      <c r="N2721">
        <v>37</v>
      </c>
      <c r="O2721" t="b">
        <v>1</v>
      </c>
      <c r="P2721" t="s">
        <v>8271</v>
      </c>
      <c r="Q2721">
        <f t="shared" si="200"/>
        <v>105.9</v>
      </c>
      <c r="R2721" s="12">
        <f t="shared" si="201"/>
        <v>143.11000000000001</v>
      </c>
      <c r="S2721" t="s">
        <v>8317</v>
      </c>
      <c r="T2721" t="s">
        <v>8318</v>
      </c>
    </row>
    <row r="2722" spans="1:20" ht="45" hidden="1">
      <c r="A2722">
        <v>2720</v>
      </c>
      <c r="B2722" s="2" t="s">
        <v>2720</v>
      </c>
      <c r="C2722" s="2" t="s">
        <v>6830</v>
      </c>
      <c r="D2722">
        <v>5000</v>
      </c>
      <c r="E2722">
        <v>5260.92</v>
      </c>
      <c r="F2722" t="s">
        <v>8219</v>
      </c>
      <c r="G2722" t="s">
        <v>8224</v>
      </c>
      <c r="H2722" t="s">
        <v>8246</v>
      </c>
      <c r="I2722">
        <v>1405095300</v>
      </c>
      <c r="J2722" s="7">
        <f t="shared" si="198"/>
        <v>41809.12300925926</v>
      </c>
      <c r="K2722">
        <v>1403146628</v>
      </c>
      <c r="L2722" s="7">
        <f t="shared" si="199"/>
        <v>41831.677083333336</v>
      </c>
      <c r="M2722" t="b">
        <v>0</v>
      </c>
      <c r="N2722">
        <v>82</v>
      </c>
      <c r="O2722" t="b">
        <v>1</v>
      </c>
      <c r="P2722" t="s">
        <v>8271</v>
      </c>
      <c r="Q2722">
        <f t="shared" si="200"/>
        <v>105.22</v>
      </c>
      <c r="R2722" s="12">
        <f t="shared" si="201"/>
        <v>64.16</v>
      </c>
      <c r="S2722" t="s">
        <v>8317</v>
      </c>
      <c r="T2722" t="s">
        <v>8318</v>
      </c>
    </row>
    <row r="2723" spans="1:20" ht="60" hidden="1">
      <c r="A2723">
        <v>2721</v>
      </c>
      <c r="B2723" s="2" t="s">
        <v>2721</v>
      </c>
      <c r="C2723" s="2" t="s">
        <v>6831</v>
      </c>
      <c r="D2723">
        <v>5000</v>
      </c>
      <c r="E2723">
        <v>5116.18</v>
      </c>
      <c r="F2723" t="s">
        <v>8219</v>
      </c>
      <c r="G2723" t="s">
        <v>8224</v>
      </c>
      <c r="H2723" t="s">
        <v>8246</v>
      </c>
      <c r="I2723">
        <v>1471921637</v>
      </c>
      <c r="J2723" s="7">
        <f t="shared" si="198"/>
        <v>42575.130057870367</v>
      </c>
      <c r="K2723">
        <v>1469329637</v>
      </c>
      <c r="L2723" s="7">
        <f t="shared" si="199"/>
        <v>42605.130057870367</v>
      </c>
      <c r="M2723" t="b">
        <v>0</v>
      </c>
      <c r="N2723">
        <v>93</v>
      </c>
      <c r="O2723" t="b">
        <v>1</v>
      </c>
      <c r="P2723" t="s">
        <v>8271</v>
      </c>
      <c r="Q2723">
        <f t="shared" si="200"/>
        <v>102.32</v>
      </c>
      <c r="R2723" s="12">
        <f t="shared" si="201"/>
        <v>55.01</v>
      </c>
      <c r="S2723" t="s">
        <v>8317</v>
      </c>
      <c r="T2723" t="s">
        <v>8318</v>
      </c>
    </row>
    <row r="2724" spans="1:20" ht="60" hidden="1">
      <c r="A2724">
        <v>2722</v>
      </c>
      <c r="B2724" s="2" t="s">
        <v>2722</v>
      </c>
      <c r="C2724" s="2" t="s">
        <v>6832</v>
      </c>
      <c r="D2724">
        <v>5000</v>
      </c>
      <c r="E2724">
        <v>5635</v>
      </c>
      <c r="F2724" t="s">
        <v>8219</v>
      </c>
      <c r="G2724" t="s">
        <v>8225</v>
      </c>
      <c r="H2724" t="s">
        <v>8247</v>
      </c>
      <c r="I2724">
        <v>1400965200</v>
      </c>
      <c r="J2724" s="7">
        <f t="shared" si="198"/>
        <v>41753.635775462964</v>
      </c>
      <c r="K2724">
        <v>1398352531</v>
      </c>
      <c r="L2724" s="7">
        <f t="shared" si="199"/>
        <v>41783.875</v>
      </c>
      <c r="M2724" t="b">
        <v>0</v>
      </c>
      <c r="N2724">
        <v>72</v>
      </c>
      <c r="O2724" t="b">
        <v>1</v>
      </c>
      <c r="P2724" t="s">
        <v>8271</v>
      </c>
      <c r="Q2724">
        <f t="shared" si="200"/>
        <v>112.7</v>
      </c>
      <c r="R2724" s="12">
        <f t="shared" si="201"/>
        <v>78.260000000000005</v>
      </c>
      <c r="S2724" t="s">
        <v>8317</v>
      </c>
      <c r="T2724" t="s">
        <v>8318</v>
      </c>
    </row>
    <row r="2725" spans="1:20" ht="60" hidden="1">
      <c r="A2725">
        <v>2723</v>
      </c>
      <c r="B2725" s="2" t="s">
        <v>2723</v>
      </c>
      <c r="C2725" s="2" t="s">
        <v>6833</v>
      </c>
      <c r="D2725">
        <v>5000</v>
      </c>
      <c r="E2725">
        <v>5343</v>
      </c>
      <c r="F2725" t="s">
        <v>8219</v>
      </c>
      <c r="G2725" t="s">
        <v>8229</v>
      </c>
      <c r="H2725" t="s">
        <v>8251</v>
      </c>
      <c r="I2725">
        <v>1414862280</v>
      </c>
      <c r="J2725" s="7">
        <f t="shared" si="198"/>
        <v>41915.762835648151</v>
      </c>
      <c r="K2725">
        <v>1412360309</v>
      </c>
      <c r="L2725" s="7">
        <f t="shared" si="199"/>
        <v>41944.720833333333</v>
      </c>
      <c r="M2725" t="b">
        <v>0</v>
      </c>
      <c r="N2725">
        <v>72</v>
      </c>
      <c r="O2725" t="b">
        <v>1</v>
      </c>
      <c r="P2725" t="s">
        <v>8271</v>
      </c>
      <c r="Q2725">
        <f t="shared" si="200"/>
        <v>106.86</v>
      </c>
      <c r="R2725" s="12">
        <f t="shared" si="201"/>
        <v>74.209999999999994</v>
      </c>
      <c r="S2725" t="s">
        <v>8317</v>
      </c>
      <c r="T2725" t="s">
        <v>8318</v>
      </c>
    </row>
    <row r="2726" spans="1:20" ht="60" hidden="1">
      <c r="A2726">
        <v>2724</v>
      </c>
      <c r="B2726" s="2" t="s">
        <v>2724</v>
      </c>
      <c r="C2726" s="2" t="s">
        <v>6834</v>
      </c>
      <c r="D2726">
        <v>5000</v>
      </c>
      <c r="E2726">
        <v>7810</v>
      </c>
      <c r="F2726" t="s">
        <v>8219</v>
      </c>
      <c r="G2726" t="s">
        <v>8224</v>
      </c>
      <c r="H2726" t="s">
        <v>8246</v>
      </c>
      <c r="I2726">
        <v>1443711623</v>
      </c>
      <c r="J2726" s="7">
        <f t="shared" si="198"/>
        <v>42243.6252662037</v>
      </c>
      <c r="K2726">
        <v>1440687623</v>
      </c>
      <c r="L2726" s="7">
        <f t="shared" si="199"/>
        <v>42278.6252662037</v>
      </c>
      <c r="M2726" t="b">
        <v>0</v>
      </c>
      <c r="N2726">
        <v>204</v>
      </c>
      <c r="O2726" t="b">
        <v>1</v>
      </c>
      <c r="P2726" t="s">
        <v>8271</v>
      </c>
      <c r="Q2726">
        <f t="shared" si="200"/>
        <v>156.19999999999999</v>
      </c>
      <c r="R2726" s="12">
        <f t="shared" si="201"/>
        <v>38.28</v>
      </c>
      <c r="S2726" t="s">
        <v>8317</v>
      </c>
      <c r="T2726" t="s">
        <v>8318</v>
      </c>
    </row>
    <row r="2727" spans="1:20" ht="45" hidden="1">
      <c r="A2727">
        <v>2725</v>
      </c>
      <c r="B2727" s="2" t="s">
        <v>2725</v>
      </c>
      <c r="C2727" s="2" t="s">
        <v>6835</v>
      </c>
      <c r="D2727">
        <v>5000</v>
      </c>
      <c r="E2727">
        <v>5671.11</v>
      </c>
      <c r="F2727" t="s">
        <v>8219</v>
      </c>
      <c r="G2727" t="s">
        <v>8224</v>
      </c>
      <c r="H2727" t="s">
        <v>8246</v>
      </c>
      <c r="I2727">
        <v>1423674000</v>
      </c>
      <c r="J2727" s="7">
        <f t="shared" si="198"/>
        <v>42016.050451388888</v>
      </c>
      <c r="K2727">
        <v>1421025159</v>
      </c>
      <c r="L2727" s="7">
        <f t="shared" si="199"/>
        <v>42046.708333333328</v>
      </c>
      <c r="M2727" t="b">
        <v>0</v>
      </c>
      <c r="N2727">
        <v>53</v>
      </c>
      <c r="O2727" t="b">
        <v>1</v>
      </c>
      <c r="P2727" t="s">
        <v>8271</v>
      </c>
      <c r="Q2727">
        <f t="shared" si="200"/>
        <v>113.42</v>
      </c>
      <c r="R2727" s="12">
        <f t="shared" si="201"/>
        <v>107</v>
      </c>
      <c r="S2727" t="s">
        <v>8317</v>
      </c>
      <c r="T2727" t="s">
        <v>8318</v>
      </c>
    </row>
    <row r="2728" spans="1:20" hidden="1">
      <c r="A2728">
        <v>2726</v>
      </c>
      <c r="B2728" s="2" t="s">
        <v>2726</v>
      </c>
      <c r="C2728" s="2" t="s">
        <v>6836</v>
      </c>
      <c r="D2728">
        <v>5000</v>
      </c>
      <c r="E2728">
        <v>5024</v>
      </c>
      <c r="F2728" t="s">
        <v>8219</v>
      </c>
      <c r="G2728" t="s">
        <v>8224</v>
      </c>
      <c r="H2728" t="s">
        <v>8246</v>
      </c>
      <c r="I2728">
        <v>1420734696</v>
      </c>
      <c r="J2728" s="7">
        <f t="shared" si="198"/>
        <v>41982.688611111109</v>
      </c>
      <c r="K2728">
        <v>1418142696</v>
      </c>
      <c r="L2728" s="7">
        <f t="shared" si="199"/>
        <v>42012.688611111109</v>
      </c>
      <c r="M2728" t="b">
        <v>0</v>
      </c>
      <c r="N2728">
        <v>41</v>
      </c>
      <c r="O2728" t="b">
        <v>1</v>
      </c>
      <c r="P2728" t="s">
        <v>8271</v>
      </c>
      <c r="Q2728">
        <f t="shared" si="200"/>
        <v>100.48</v>
      </c>
      <c r="R2728" s="12">
        <f t="shared" si="201"/>
        <v>122.54</v>
      </c>
      <c r="S2728" t="s">
        <v>8317</v>
      </c>
      <c r="T2728" t="s">
        <v>8318</v>
      </c>
    </row>
    <row r="2729" spans="1:20" ht="45" hidden="1">
      <c r="A2729">
        <v>2727</v>
      </c>
      <c r="B2729" s="2" t="s">
        <v>2727</v>
      </c>
      <c r="C2729" s="2" t="s">
        <v>6837</v>
      </c>
      <c r="D2729">
        <v>5000</v>
      </c>
      <c r="E2729">
        <v>5003</v>
      </c>
      <c r="F2729" t="s">
        <v>8219</v>
      </c>
      <c r="G2729" t="s">
        <v>8225</v>
      </c>
      <c r="H2729" t="s">
        <v>8247</v>
      </c>
      <c r="I2729">
        <v>1413792034</v>
      </c>
      <c r="J2729" s="7">
        <f t="shared" si="198"/>
        <v>41902.333726851852</v>
      </c>
      <c r="K2729">
        <v>1411200034</v>
      </c>
      <c r="L2729" s="7">
        <f t="shared" si="199"/>
        <v>41932.333726851852</v>
      </c>
      <c r="M2729" t="b">
        <v>0</v>
      </c>
      <c r="N2729">
        <v>73</v>
      </c>
      <c r="O2729" t="b">
        <v>1</v>
      </c>
      <c r="P2729" t="s">
        <v>8271</v>
      </c>
      <c r="Q2729">
        <f t="shared" si="200"/>
        <v>100.06</v>
      </c>
      <c r="R2729" s="12">
        <f t="shared" si="201"/>
        <v>68.53</v>
      </c>
      <c r="S2729" t="s">
        <v>8317</v>
      </c>
      <c r="T2729" t="s">
        <v>8318</v>
      </c>
    </row>
    <row r="2730" spans="1:20" ht="30" hidden="1">
      <c r="A2730">
        <v>2728</v>
      </c>
      <c r="B2730" s="2" t="s">
        <v>2728</v>
      </c>
      <c r="C2730" s="2" t="s">
        <v>6838</v>
      </c>
      <c r="D2730">
        <v>5000</v>
      </c>
      <c r="E2730">
        <v>7220</v>
      </c>
      <c r="F2730" t="s">
        <v>8219</v>
      </c>
      <c r="G2730" t="s">
        <v>8229</v>
      </c>
      <c r="H2730" t="s">
        <v>8251</v>
      </c>
      <c r="I2730">
        <v>1402334811</v>
      </c>
      <c r="J2730" s="7">
        <f t="shared" si="198"/>
        <v>41789.726979166669</v>
      </c>
      <c r="K2730">
        <v>1401470811</v>
      </c>
      <c r="L2730" s="7">
        <f t="shared" si="199"/>
        <v>41799.726979166669</v>
      </c>
      <c r="M2730" t="b">
        <v>0</v>
      </c>
      <c r="N2730">
        <v>57</v>
      </c>
      <c r="O2730" t="b">
        <v>1</v>
      </c>
      <c r="P2730" t="s">
        <v>8271</v>
      </c>
      <c r="Q2730">
        <f t="shared" si="200"/>
        <v>144.4</v>
      </c>
      <c r="R2730" s="12">
        <f t="shared" si="201"/>
        <v>126.67</v>
      </c>
      <c r="S2730" t="s">
        <v>8317</v>
      </c>
      <c r="T2730" t="s">
        <v>8318</v>
      </c>
    </row>
    <row r="2731" spans="1:20" ht="30" hidden="1">
      <c r="A2731">
        <v>2729</v>
      </c>
      <c r="B2731" s="2" t="s">
        <v>2729</v>
      </c>
      <c r="C2731" s="2" t="s">
        <v>6839</v>
      </c>
      <c r="D2731">
        <v>5000</v>
      </c>
      <c r="E2731">
        <v>5813</v>
      </c>
      <c r="F2731" t="s">
        <v>8219</v>
      </c>
      <c r="G2731" t="s">
        <v>8224</v>
      </c>
      <c r="H2731" t="s">
        <v>8246</v>
      </c>
      <c r="I2731">
        <v>1437202740</v>
      </c>
      <c r="J2731" s="7">
        <f t="shared" si="198"/>
        <v>42173.803217592591</v>
      </c>
      <c r="K2731">
        <v>1434654998</v>
      </c>
      <c r="L2731" s="7">
        <f t="shared" si="199"/>
        <v>42203.290972222225</v>
      </c>
      <c r="M2731" t="b">
        <v>0</v>
      </c>
      <c r="N2731">
        <v>79</v>
      </c>
      <c r="O2731" t="b">
        <v>1</v>
      </c>
      <c r="P2731" t="s">
        <v>8271</v>
      </c>
      <c r="Q2731">
        <f t="shared" si="200"/>
        <v>116.26</v>
      </c>
      <c r="R2731" s="12">
        <f t="shared" si="201"/>
        <v>73.58</v>
      </c>
      <c r="S2731" t="s">
        <v>8317</v>
      </c>
      <c r="T2731" t="s">
        <v>8318</v>
      </c>
    </row>
    <row r="2732" spans="1:20" ht="45" hidden="1">
      <c r="A2732">
        <v>2730</v>
      </c>
      <c r="B2732" s="2" t="s">
        <v>2730</v>
      </c>
      <c r="C2732" s="2" t="s">
        <v>6840</v>
      </c>
      <c r="D2732">
        <v>5000</v>
      </c>
      <c r="E2732">
        <v>5291</v>
      </c>
      <c r="F2732" t="s">
        <v>8219</v>
      </c>
      <c r="G2732" t="s">
        <v>8240</v>
      </c>
      <c r="H2732" t="s">
        <v>8257</v>
      </c>
      <c r="I2732">
        <v>1485989940</v>
      </c>
      <c r="J2732" s="7">
        <f t="shared" si="198"/>
        <v>42737.910138888896</v>
      </c>
      <c r="K2732">
        <v>1483393836</v>
      </c>
      <c r="L2732" s="7">
        <f t="shared" si="199"/>
        <v>42767.957638888889</v>
      </c>
      <c r="M2732" t="b">
        <v>0</v>
      </c>
      <c r="N2732">
        <v>46</v>
      </c>
      <c r="O2732" t="b">
        <v>1</v>
      </c>
      <c r="P2732" t="s">
        <v>8271</v>
      </c>
      <c r="Q2732">
        <f t="shared" si="200"/>
        <v>105.82</v>
      </c>
      <c r="R2732" s="12">
        <f t="shared" si="201"/>
        <v>115.02</v>
      </c>
      <c r="S2732" t="s">
        <v>8317</v>
      </c>
      <c r="T2732" t="s">
        <v>8318</v>
      </c>
    </row>
    <row r="2733" spans="1:20" ht="60" hidden="1">
      <c r="A2733">
        <v>2731</v>
      </c>
      <c r="B2733" s="2" t="s">
        <v>2731</v>
      </c>
      <c r="C2733" s="2" t="s">
        <v>6841</v>
      </c>
      <c r="D2733">
        <v>5000</v>
      </c>
      <c r="E2733">
        <v>5285</v>
      </c>
      <c r="F2733" t="s">
        <v>8219</v>
      </c>
      <c r="G2733" t="s">
        <v>8224</v>
      </c>
      <c r="H2733" t="s">
        <v>8246</v>
      </c>
      <c r="I2733">
        <v>1400533200</v>
      </c>
      <c r="J2733" s="7">
        <f t="shared" si="198"/>
        <v>41753.593275462961</v>
      </c>
      <c r="K2733">
        <v>1398348859</v>
      </c>
      <c r="L2733" s="7">
        <f t="shared" si="199"/>
        <v>41778.875</v>
      </c>
      <c r="M2733" t="b">
        <v>0</v>
      </c>
      <c r="N2733">
        <v>126</v>
      </c>
      <c r="O2733" t="b">
        <v>1</v>
      </c>
      <c r="P2733" t="s">
        <v>8271</v>
      </c>
      <c r="Q2733">
        <f t="shared" si="200"/>
        <v>105.7</v>
      </c>
      <c r="R2733" s="12">
        <f t="shared" si="201"/>
        <v>41.94</v>
      </c>
      <c r="S2733" t="s">
        <v>8317</v>
      </c>
      <c r="T2733" t="s">
        <v>8318</v>
      </c>
    </row>
    <row r="2734" spans="1:20" ht="60" hidden="1">
      <c r="A2734">
        <v>2732</v>
      </c>
      <c r="B2734" s="2" t="s">
        <v>2732</v>
      </c>
      <c r="C2734" s="2" t="s">
        <v>6842</v>
      </c>
      <c r="D2734">
        <v>5000</v>
      </c>
      <c r="E2734">
        <v>5012.25</v>
      </c>
      <c r="F2734" t="s">
        <v>8219</v>
      </c>
      <c r="G2734" t="s">
        <v>8224</v>
      </c>
      <c r="H2734" t="s">
        <v>8246</v>
      </c>
      <c r="I2734">
        <v>1403846055</v>
      </c>
      <c r="J2734" s="7">
        <f t="shared" si="198"/>
        <v>41787.218229166669</v>
      </c>
      <c r="K2734">
        <v>1401254055</v>
      </c>
      <c r="L2734" s="7">
        <f t="shared" si="199"/>
        <v>41817.218229166669</v>
      </c>
      <c r="M2734" t="b">
        <v>0</v>
      </c>
      <c r="N2734">
        <v>25</v>
      </c>
      <c r="O2734" t="b">
        <v>1</v>
      </c>
      <c r="P2734" t="s">
        <v>8271</v>
      </c>
      <c r="Q2734">
        <f t="shared" si="200"/>
        <v>100.25</v>
      </c>
      <c r="R2734" s="12">
        <f t="shared" si="201"/>
        <v>200.49</v>
      </c>
      <c r="S2734" t="s">
        <v>8317</v>
      </c>
      <c r="T2734" t="s">
        <v>8318</v>
      </c>
    </row>
    <row r="2735" spans="1:20" ht="60" hidden="1">
      <c r="A2735">
        <v>2733</v>
      </c>
      <c r="B2735" s="2" t="s">
        <v>2733</v>
      </c>
      <c r="C2735" s="2" t="s">
        <v>6843</v>
      </c>
      <c r="D2735">
        <v>5000</v>
      </c>
      <c r="E2735">
        <v>5526</v>
      </c>
      <c r="F2735" t="s">
        <v>8219</v>
      </c>
      <c r="G2735" t="s">
        <v>8224</v>
      </c>
      <c r="H2735" t="s">
        <v>8246</v>
      </c>
      <c r="I2735">
        <v>1456946487</v>
      </c>
      <c r="J2735" s="7">
        <f t="shared" si="198"/>
        <v>42401.806562500002</v>
      </c>
      <c r="K2735">
        <v>1454354487</v>
      </c>
      <c r="L2735" s="7">
        <f t="shared" si="199"/>
        <v>42431.806562500002</v>
      </c>
      <c r="M2735" t="b">
        <v>0</v>
      </c>
      <c r="N2735">
        <v>136</v>
      </c>
      <c r="O2735" t="b">
        <v>1</v>
      </c>
      <c r="P2735" t="s">
        <v>8271</v>
      </c>
      <c r="Q2735">
        <f t="shared" si="200"/>
        <v>110.52</v>
      </c>
      <c r="R2735" s="12">
        <f t="shared" si="201"/>
        <v>40.630000000000003</v>
      </c>
      <c r="S2735" t="s">
        <v>8317</v>
      </c>
      <c r="T2735" t="s">
        <v>8318</v>
      </c>
    </row>
    <row r="2736" spans="1:20" ht="60" hidden="1">
      <c r="A2736">
        <v>2734</v>
      </c>
      <c r="B2736" s="2" t="s">
        <v>2734</v>
      </c>
      <c r="C2736" s="2" t="s">
        <v>6844</v>
      </c>
      <c r="D2736">
        <v>5000</v>
      </c>
      <c r="E2736">
        <v>5040</v>
      </c>
      <c r="F2736" t="s">
        <v>8219</v>
      </c>
      <c r="G2736" t="s">
        <v>8224</v>
      </c>
      <c r="H2736" t="s">
        <v>8246</v>
      </c>
      <c r="I2736">
        <v>1415230084</v>
      </c>
      <c r="J2736" s="7">
        <f t="shared" si="198"/>
        <v>41927.936157407406</v>
      </c>
      <c r="K2736">
        <v>1413412084</v>
      </c>
      <c r="L2736" s="7">
        <f t="shared" si="199"/>
        <v>41948.977824074071</v>
      </c>
      <c r="M2736" t="b">
        <v>0</v>
      </c>
      <c r="N2736">
        <v>44</v>
      </c>
      <c r="O2736" t="b">
        <v>1</v>
      </c>
      <c r="P2736" t="s">
        <v>8271</v>
      </c>
      <c r="Q2736">
        <f t="shared" si="200"/>
        <v>100.8</v>
      </c>
      <c r="R2736" s="12">
        <f t="shared" si="201"/>
        <v>114.55</v>
      </c>
      <c r="S2736" t="s">
        <v>8317</v>
      </c>
      <c r="T2736" t="s">
        <v>8318</v>
      </c>
    </row>
    <row r="2737" spans="1:20" ht="60" hidden="1">
      <c r="A2737">
        <v>2735</v>
      </c>
      <c r="B2737" s="2" t="s">
        <v>2735</v>
      </c>
      <c r="C2737" s="2" t="s">
        <v>6845</v>
      </c>
      <c r="D2737">
        <v>5000</v>
      </c>
      <c r="E2737">
        <v>5176</v>
      </c>
      <c r="F2737" t="s">
        <v>8219</v>
      </c>
      <c r="G2737" t="s">
        <v>8224</v>
      </c>
      <c r="H2737" t="s">
        <v>8246</v>
      </c>
      <c r="I2737">
        <v>1455602340</v>
      </c>
      <c r="J2737" s="7">
        <f t="shared" si="198"/>
        <v>42395.706435185188</v>
      </c>
      <c r="K2737">
        <v>1453827436</v>
      </c>
      <c r="L2737" s="7">
        <f t="shared" si="199"/>
        <v>42416.249305555553</v>
      </c>
      <c r="M2737" t="b">
        <v>0</v>
      </c>
      <c r="N2737">
        <v>52</v>
      </c>
      <c r="O2737" t="b">
        <v>1</v>
      </c>
      <c r="P2737" t="s">
        <v>8305</v>
      </c>
      <c r="Q2737">
        <f t="shared" si="200"/>
        <v>103.52</v>
      </c>
      <c r="R2737" s="12">
        <f t="shared" si="201"/>
        <v>99.54</v>
      </c>
      <c r="S2737" t="s">
        <v>8317</v>
      </c>
      <c r="T2737" t="s">
        <v>8359</v>
      </c>
    </row>
    <row r="2738" spans="1:20" ht="75" hidden="1">
      <c r="A2738">
        <v>2736</v>
      </c>
      <c r="B2738" s="2" t="s">
        <v>2736</v>
      </c>
      <c r="C2738" s="2" t="s">
        <v>6846</v>
      </c>
      <c r="D2738">
        <v>5000</v>
      </c>
      <c r="E2738">
        <v>5167</v>
      </c>
      <c r="F2738" t="s">
        <v>8219</v>
      </c>
      <c r="G2738" t="s">
        <v>8224</v>
      </c>
      <c r="H2738" t="s">
        <v>8246</v>
      </c>
      <c r="I2738">
        <v>1433289600</v>
      </c>
      <c r="J2738" s="7">
        <f t="shared" si="198"/>
        <v>42128.824074074073</v>
      </c>
      <c r="K2738">
        <v>1430768800</v>
      </c>
      <c r="L2738" s="7">
        <f t="shared" si="199"/>
        <v>42158</v>
      </c>
      <c r="M2738" t="b">
        <v>0</v>
      </c>
      <c r="N2738">
        <v>30</v>
      </c>
      <c r="O2738" t="b">
        <v>1</v>
      </c>
      <c r="P2738" t="s">
        <v>8305</v>
      </c>
      <c r="Q2738">
        <f t="shared" si="200"/>
        <v>103.34</v>
      </c>
      <c r="R2738" s="12">
        <f t="shared" si="201"/>
        <v>172.23</v>
      </c>
      <c r="S2738" t="s">
        <v>8317</v>
      </c>
      <c r="T2738" t="s">
        <v>8359</v>
      </c>
    </row>
    <row r="2739" spans="1:20" ht="60" hidden="1">
      <c r="A2739">
        <v>2737</v>
      </c>
      <c r="B2739" s="2" t="s">
        <v>2737</v>
      </c>
      <c r="C2739" s="2" t="s">
        <v>6847</v>
      </c>
      <c r="D2739">
        <v>5000</v>
      </c>
      <c r="E2739">
        <v>5050.7700000000004</v>
      </c>
      <c r="F2739" t="s">
        <v>8219</v>
      </c>
      <c r="G2739" t="s">
        <v>8224</v>
      </c>
      <c r="H2739" t="s">
        <v>8246</v>
      </c>
      <c r="I2739">
        <v>1399293386</v>
      </c>
      <c r="J2739" s="7">
        <f t="shared" si="198"/>
        <v>41739.525300925925</v>
      </c>
      <c r="K2739">
        <v>1397133386</v>
      </c>
      <c r="L2739" s="7">
        <f t="shared" si="199"/>
        <v>41764.525300925925</v>
      </c>
      <c r="M2739" t="b">
        <v>0</v>
      </c>
      <c r="N2739">
        <v>91</v>
      </c>
      <c r="O2739" t="b">
        <v>1</v>
      </c>
      <c r="P2739" t="s">
        <v>8305</v>
      </c>
      <c r="Q2739">
        <f t="shared" si="200"/>
        <v>101.02</v>
      </c>
      <c r="R2739" s="12">
        <f t="shared" si="201"/>
        <v>55.5</v>
      </c>
      <c r="S2739" t="s">
        <v>8317</v>
      </c>
      <c r="T2739" t="s">
        <v>8359</v>
      </c>
    </row>
    <row r="2740" spans="1:20" ht="45" hidden="1">
      <c r="A2740">
        <v>2738</v>
      </c>
      <c r="B2740" s="2" t="s">
        <v>2738</v>
      </c>
      <c r="C2740" s="2" t="s">
        <v>6848</v>
      </c>
      <c r="D2740">
        <v>5000</v>
      </c>
      <c r="E2740">
        <v>5000</v>
      </c>
      <c r="F2740" t="s">
        <v>8219</v>
      </c>
      <c r="G2740" t="s">
        <v>8224</v>
      </c>
      <c r="H2740" t="s">
        <v>8246</v>
      </c>
      <c r="I2740">
        <v>1427907626</v>
      </c>
      <c r="J2740" s="7">
        <f t="shared" si="198"/>
        <v>42065.750300925924</v>
      </c>
      <c r="K2740">
        <v>1425319226</v>
      </c>
      <c r="L2740" s="7">
        <f t="shared" si="199"/>
        <v>42095.708634259259</v>
      </c>
      <c r="M2740" t="b">
        <v>0</v>
      </c>
      <c r="N2740">
        <v>77</v>
      </c>
      <c r="O2740" t="b">
        <v>1</v>
      </c>
      <c r="P2740" t="s">
        <v>8305</v>
      </c>
      <c r="Q2740">
        <f t="shared" si="200"/>
        <v>100</v>
      </c>
      <c r="R2740" s="12">
        <f t="shared" si="201"/>
        <v>64.94</v>
      </c>
      <c r="S2740" t="s">
        <v>8317</v>
      </c>
      <c r="T2740" t="s">
        <v>8359</v>
      </c>
    </row>
    <row r="2741" spans="1:20" ht="60" hidden="1">
      <c r="A2741">
        <v>2739</v>
      </c>
      <c r="B2741" s="2" t="s">
        <v>2739</v>
      </c>
      <c r="C2741" s="2" t="s">
        <v>6849</v>
      </c>
      <c r="D2741">
        <v>5000</v>
      </c>
      <c r="E2741">
        <v>5510</v>
      </c>
      <c r="F2741" t="s">
        <v>8219</v>
      </c>
      <c r="G2741" t="s">
        <v>8224</v>
      </c>
      <c r="H2741" t="s">
        <v>8246</v>
      </c>
      <c r="I2741">
        <v>1480399200</v>
      </c>
      <c r="J2741" s="7">
        <f t="shared" si="198"/>
        <v>42682.616967592592</v>
      </c>
      <c r="K2741">
        <v>1478616506</v>
      </c>
      <c r="L2741" s="7">
        <f t="shared" si="199"/>
        <v>42703.25</v>
      </c>
      <c r="M2741" t="b">
        <v>0</v>
      </c>
      <c r="N2741">
        <v>33</v>
      </c>
      <c r="O2741" t="b">
        <v>1</v>
      </c>
      <c r="P2741" t="s">
        <v>8305</v>
      </c>
      <c r="Q2741">
        <f t="shared" si="200"/>
        <v>110.2</v>
      </c>
      <c r="R2741" s="12">
        <f t="shared" si="201"/>
        <v>166.97</v>
      </c>
      <c r="S2741" t="s">
        <v>8317</v>
      </c>
      <c r="T2741" t="s">
        <v>8359</v>
      </c>
    </row>
    <row r="2742" spans="1:20" ht="45" hidden="1">
      <c r="A2742">
        <v>2740</v>
      </c>
      <c r="B2742" s="2" t="s">
        <v>2740</v>
      </c>
      <c r="C2742" s="2" t="s">
        <v>6850</v>
      </c>
      <c r="D2742">
        <v>5000</v>
      </c>
      <c r="E2742">
        <v>5410</v>
      </c>
      <c r="F2742" t="s">
        <v>8219</v>
      </c>
      <c r="G2742" t="s">
        <v>8224</v>
      </c>
      <c r="H2742" t="s">
        <v>8246</v>
      </c>
      <c r="I2742">
        <v>1479175680</v>
      </c>
      <c r="J2742" s="7">
        <f t="shared" si="198"/>
        <v>42656.005173611105</v>
      </c>
      <c r="K2742">
        <v>1476317247</v>
      </c>
      <c r="L2742" s="7">
        <f t="shared" si="199"/>
        <v>42689.088888888888</v>
      </c>
      <c r="M2742" t="b">
        <v>0</v>
      </c>
      <c r="N2742">
        <v>57</v>
      </c>
      <c r="O2742" t="b">
        <v>1</v>
      </c>
      <c r="P2742" t="s">
        <v>8305</v>
      </c>
      <c r="Q2742">
        <f t="shared" si="200"/>
        <v>108.2</v>
      </c>
      <c r="R2742" s="12">
        <f t="shared" si="201"/>
        <v>94.91</v>
      </c>
      <c r="S2742" t="s">
        <v>8317</v>
      </c>
      <c r="T2742" t="s">
        <v>8359</v>
      </c>
    </row>
    <row r="2743" spans="1:20" ht="30" hidden="1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7">
        <f t="shared" si="198"/>
        <v>41911.657430555555</v>
      </c>
      <c r="K2743">
        <v>1412005602</v>
      </c>
      <c r="L2743" s="7">
        <f t="shared" si="19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>
        <f t="shared" si="200"/>
        <v>0.44</v>
      </c>
      <c r="R2743" s="12">
        <f t="shared" si="201"/>
        <v>8.75</v>
      </c>
      <c r="S2743" t="s">
        <v>8322</v>
      </c>
      <c r="T2743" t="s">
        <v>8358</v>
      </c>
    </row>
    <row r="2744" spans="1:20" ht="15" customHeight="1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7">
        <f>(((I2744/60)/60)/24)+DATE(1970,1,1)</f>
        <v>41044.719756944447</v>
      </c>
      <c r="K2744">
        <v>1335892587</v>
      </c>
      <c r="L2744" s="7">
        <f>(((K2744/60)/60)/24)+DATE(1970,1,1)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200"/>
        <v>29.24</v>
      </c>
      <c r="R2744" s="12">
        <f t="shared" si="201"/>
        <v>40.61</v>
      </c>
      <c r="S2744" t="s">
        <v>8322</v>
      </c>
      <c r="T2744" t="s">
        <v>8358</v>
      </c>
    </row>
    <row r="2745" spans="1:20" ht="60" hidden="1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7">
        <f t="shared" si="198"/>
        <v>42632.328784722224</v>
      </c>
      <c r="K2745">
        <v>1474271607</v>
      </c>
      <c r="L2745" s="7">
        <f t="shared" si="19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200"/>
        <v>0</v>
      </c>
      <c r="R2745" s="12" t="str">
        <f t="shared" si="201"/>
        <v>No pledges</v>
      </c>
      <c r="S2745" t="s">
        <v>8322</v>
      </c>
      <c r="T2745" t="s">
        <v>8358</v>
      </c>
    </row>
    <row r="2746" spans="1:20" ht="60" hidden="1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7">
        <f t="shared" si="198"/>
        <v>40938.062476851854</v>
      </c>
      <c r="K2746">
        <v>1327886998</v>
      </c>
      <c r="L2746" s="7">
        <f t="shared" si="19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200"/>
        <v>5.22</v>
      </c>
      <c r="R2746" s="12">
        <f t="shared" si="201"/>
        <v>37.950000000000003</v>
      </c>
      <c r="S2746" t="s">
        <v>8322</v>
      </c>
      <c r="T2746" t="s">
        <v>8358</v>
      </c>
    </row>
    <row r="2747" spans="1:20" ht="60" hidden="1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7">
        <f t="shared" si="198"/>
        <v>41044.988055555557</v>
      </c>
      <c r="K2747">
        <v>1337125368</v>
      </c>
      <c r="L2747" s="7">
        <f t="shared" si="19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200"/>
        <v>21.89</v>
      </c>
      <c r="R2747" s="12">
        <f t="shared" si="201"/>
        <v>35.729999999999997</v>
      </c>
      <c r="S2747" t="s">
        <v>8322</v>
      </c>
      <c r="T2747" t="s">
        <v>8358</v>
      </c>
    </row>
    <row r="2748" spans="1:20" ht="15" customHeight="1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7">
        <f>(((I2748/60)/60)/24)+DATE(1970,1,1)</f>
        <v>41880.781377314815</v>
      </c>
      <c r="K2748">
        <v>1406745911</v>
      </c>
      <c r="L2748" s="7">
        <f>(((K2748/60)/60)/24)+DATE(1970,1,1)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200"/>
        <v>26.7</v>
      </c>
      <c r="R2748" s="12">
        <f t="shared" si="201"/>
        <v>42.16</v>
      </c>
      <c r="S2748" t="s">
        <v>8322</v>
      </c>
      <c r="T2748" t="s">
        <v>8358</v>
      </c>
    </row>
    <row r="2749" spans="1:20" ht="45" hidden="1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7">
        <f t="shared" si="198"/>
        <v>41044.64811342593</v>
      </c>
      <c r="K2749">
        <v>1337095997</v>
      </c>
      <c r="L2749" s="7">
        <f t="shared" si="19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>
        <f t="shared" si="200"/>
        <v>28</v>
      </c>
      <c r="R2749" s="12">
        <f t="shared" si="201"/>
        <v>35</v>
      </c>
      <c r="S2749" t="s">
        <v>8322</v>
      </c>
      <c r="T2749" t="s">
        <v>8358</v>
      </c>
    </row>
    <row r="2750" spans="1:20" ht="45" hidden="1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7">
        <f t="shared" si="198"/>
        <v>42585.7106712963</v>
      </c>
      <c r="K2750">
        <v>1470243802</v>
      </c>
      <c r="L2750" s="7">
        <f t="shared" si="199"/>
        <v>42615.7106712963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200"/>
        <v>1.06</v>
      </c>
      <c r="R2750" s="12">
        <f t="shared" si="201"/>
        <v>13.25</v>
      </c>
      <c r="S2750" t="s">
        <v>8322</v>
      </c>
      <c r="T2750" t="s">
        <v>8358</v>
      </c>
    </row>
    <row r="2751" spans="1:20" ht="30" hidden="1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7">
        <f t="shared" si="198"/>
        <v>42068.799039351856</v>
      </c>
      <c r="K2751">
        <v>1425582637</v>
      </c>
      <c r="L2751" s="7">
        <f t="shared" si="19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>
        <f t="shared" si="200"/>
        <v>1.1000000000000001</v>
      </c>
      <c r="R2751" s="12">
        <f t="shared" si="201"/>
        <v>55</v>
      </c>
      <c r="S2751" t="s">
        <v>8322</v>
      </c>
      <c r="T2751" t="s">
        <v>8358</v>
      </c>
    </row>
    <row r="2752" spans="1:20" ht="45" hidden="1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7">
        <f t="shared" si="198"/>
        <v>41078.899826388886</v>
      </c>
      <c r="K2752">
        <v>1340055345</v>
      </c>
      <c r="L2752" s="7">
        <f t="shared" si="19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>
        <f t="shared" si="200"/>
        <v>0</v>
      </c>
      <c r="R2752" s="12" t="str">
        <f t="shared" si="201"/>
        <v>No pledges</v>
      </c>
      <c r="S2752" t="s">
        <v>8322</v>
      </c>
      <c r="T2752" t="s">
        <v>8358</v>
      </c>
    </row>
    <row r="2753" spans="1:20" ht="60" hidden="1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7">
        <f t="shared" si="198"/>
        <v>41747.887060185189</v>
      </c>
      <c r="K2753">
        <v>1397855842</v>
      </c>
      <c r="L2753" s="7">
        <f t="shared" si="19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>
        <f t="shared" si="200"/>
        <v>0</v>
      </c>
      <c r="R2753" s="12" t="str">
        <f t="shared" si="201"/>
        <v>No pledges</v>
      </c>
      <c r="S2753" t="s">
        <v>8322</v>
      </c>
      <c r="T2753" t="s">
        <v>8358</v>
      </c>
    </row>
    <row r="2754" spans="1:20" ht="15" customHeight="1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7">
        <f t="shared" ref="J2754:J2755" si="202">(((I2754/60)/60)/24)+DATE(1970,1,1)</f>
        <v>40895.765092592592</v>
      </c>
      <c r="K2754">
        <v>1320776504</v>
      </c>
      <c r="L2754" s="7">
        <f t="shared" ref="L2754:L2755" si="203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204">ROUND(E2754/D2754*100,2)</f>
        <v>11.46</v>
      </c>
      <c r="R2754" s="12">
        <f t="shared" ref="R2754:R2817" si="205">IFERROR(ROUND(IFERROR(E2754/N2754,""),2),"No pledges")</f>
        <v>39.29</v>
      </c>
      <c r="S2754" t="s">
        <v>8322</v>
      </c>
      <c r="T2754" t="s">
        <v>8358</v>
      </c>
    </row>
    <row r="2755" spans="1:20" ht="15" customHeight="1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7">
        <f t="shared" si="202"/>
        <v>41147.900729166664</v>
      </c>
      <c r="K2755">
        <v>1343425023</v>
      </c>
      <c r="L2755" s="7">
        <f t="shared" si="203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204"/>
        <v>19</v>
      </c>
      <c r="R2755" s="12">
        <f t="shared" si="205"/>
        <v>47.5</v>
      </c>
      <c r="S2755" t="s">
        <v>8322</v>
      </c>
      <c r="T2755" t="s">
        <v>8358</v>
      </c>
    </row>
    <row r="2756" spans="1:20" ht="45" hidden="1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7">
        <f t="shared" ref="J2754:J2817" si="206">(((K2756/60)/60)/24)+DATE(1970,1,1)</f>
        <v>41863.636006944449</v>
      </c>
      <c r="K2756">
        <v>1407856551</v>
      </c>
      <c r="L2756" s="7">
        <f t="shared" ref="L2754:L2817" si="207">(((I2756/60)/60)/24)+DATE(1970,1,1)</f>
        <v>41893.636006944449</v>
      </c>
      <c r="M2756" t="b">
        <v>0</v>
      </c>
      <c r="N2756">
        <v>0</v>
      </c>
      <c r="O2756" t="b">
        <v>0</v>
      </c>
      <c r="P2756" t="s">
        <v>8304</v>
      </c>
      <c r="Q2756">
        <f t="shared" si="204"/>
        <v>0</v>
      </c>
      <c r="R2756" s="12" t="str">
        <f t="shared" si="205"/>
        <v>No pledges</v>
      </c>
      <c r="S2756" t="s">
        <v>8322</v>
      </c>
      <c r="T2756" t="s">
        <v>8358</v>
      </c>
    </row>
    <row r="2757" spans="1:20" ht="45" hidden="1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7">
        <f t="shared" si="206"/>
        <v>42072.790821759263</v>
      </c>
      <c r="K2757">
        <v>1425927527</v>
      </c>
      <c r="L2757" s="7">
        <f t="shared" si="207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204"/>
        <v>52</v>
      </c>
      <c r="R2757" s="12">
        <f t="shared" si="205"/>
        <v>17.329999999999998</v>
      </c>
      <c r="S2757" t="s">
        <v>8322</v>
      </c>
      <c r="T2757" t="s">
        <v>8358</v>
      </c>
    </row>
    <row r="2758" spans="1:20" ht="45" hidden="1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7">
        <f t="shared" si="206"/>
        <v>41620.90047453704</v>
      </c>
      <c r="K2758">
        <v>1386884201</v>
      </c>
      <c r="L2758" s="7">
        <f t="shared" si="207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>
        <f t="shared" si="204"/>
        <v>10.48</v>
      </c>
      <c r="R2758" s="12">
        <f t="shared" si="205"/>
        <v>31.76</v>
      </c>
      <c r="S2758" t="s">
        <v>8322</v>
      </c>
      <c r="T2758" t="s">
        <v>8358</v>
      </c>
    </row>
    <row r="2759" spans="1:20" ht="15" customHeight="1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7">
        <f t="shared" ref="J2759:J2761" si="208">(((I2759/60)/60)/24)+DATE(1970,1,1)</f>
        <v>42588.65662037037</v>
      </c>
      <c r="K2759">
        <v>1469202332</v>
      </c>
      <c r="L2759" s="7">
        <f t="shared" ref="L2759:L2761" si="209">(((K2759/60)/60)/24)+DATE(1970,1,1)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204"/>
        <v>0.67</v>
      </c>
      <c r="R2759" s="12">
        <f t="shared" si="205"/>
        <v>5</v>
      </c>
      <c r="S2759" t="s">
        <v>8322</v>
      </c>
      <c r="T2759" t="s">
        <v>8358</v>
      </c>
    </row>
    <row r="2760" spans="1:20" ht="15" customHeight="1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7">
        <f t="shared" si="208"/>
        <v>42653.441932870366</v>
      </c>
      <c r="K2760">
        <v>1474886183</v>
      </c>
      <c r="L2760" s="7">
        <f t="shared" si="20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204"/>
        <v>11.7</v>
      </c>
      <c r="R2760" s="12">
        <f t="shared" si="205"/>
        <v>39</v>
      </c>
      <c r="S2760" t="s">
        <v>8322</v>
      </c>
      <c r="T2760" t="s">
        <v>8358</v>
      </c>
    </row>
    <row r="2761" spans="1:20" ht="15" customHeight="1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7">
        <f t="shared" si="208"/>
        <v>42567.36650462963</v>
      </c>
      <c r="K2761">
        <v>1464943666</v>
      </c>
      <c r="L2761" s="7">
        <f t="shared" si="20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204"/>
        <v>10.5</v>
      </c>
      <c r="R2761" s="12">
        <f t="shared" si="205"/>
        <v>52.5</v>
      </c>
      <c r="S2761" t="s">
        <v>8322</v>
      </c>
      <c r="T2761" t="s">
        <v>8358</v>
      </c>
    </row>
    <row r="2762" spans="1:20" ht="60" hidden="1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7">
        <f t="shared" si="206"/>
        <v>41415.461319444446</v>
      </c>
      <c r="K2762">
        <v>1369134258</v>
      </c>
      <c r="L2762" s="7">
        <f t="shared" si="207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204"/>
        <v>0</v>
      </c>
      <c r="R2762" s="12" t="str">
        <f t="shared" si="205"/>
        <v>No pledges</v>
      </c>
      <c r="S2762" t="s">
        <v>8322</v>
      </c>
      <c r="T2762" t="s">
        <v>8358</v>
      </c>
    </row>
    <row r="2763" spans="1:20" ht="30" hidden="1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7">
        <f t="shared" si="206"/>
        <v>41247.063576388886</v>
      </c>
      <c r="K2763">
        <v>1354584693</v>
      </c>
      <c r="L2763" s="7">
        <f t="shared" si="207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204"/>
        <v>0.72</v>
      </c>
      <c r="R2763" s="12">
        <f t="shared" si="205"/>
        <v>9</v>
      </c>
      <c r="S2763" t="s">
        <v>8322</v>
      </c>
      <c r="T2763" t="s">
        <v>8358</v>
      </c>
    </row>
    <row r="2764" spans="1:20" ht="15" customHeight="1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7">
        <f>(((I2764/60)/60)/24)+DATE(1970,1,1)</f>
        <v>40986.995312500003</v>
      </c>
      <c r="K2764">
        <v>1326934395</v>
      </c>
      <c r="L2764" s="7">
        <f>(((K2764/60)/60)/24)+DATE(1970,1,1)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204"/>
        <v>0.77</v>
      </c>
      <c r="R2764" s="12">
        <f t="shared" si="205"/>
        <v>25</v>
      </c>
      <c r="S2764" t="s">
        <v>8322</v>
      </c>
      <c r="T2764" t="s">
        <v>8358</v>
      </c>
    </row>
    <row r="2765" spans="1:20" ht="30" hidden="1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7">
        <f t="shared" si="206"/>
        <v>41373.579675925925</v>
      </c>
      <c r="K2765">
        <v>1365515684</v>
      </c>
      <c r="L2765" s="7">
        <f t="shared" si="207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204"/>
        <v>0.23</v>
      </c>
      <c r="R2765" s="12">
        <f t="shared" si="205"/>
        <v>30</v>
      </c>
      <c r="S2765" t="s">
        <v>8322</v>
      </c>
      <c r="T2765" t="s">
        <v>8358</v>
      </c>
    </row>
    <row r="2766" spans="1:20" ht="15" customHeight="1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7">
        <f t="shared" ref="J2766:J2767" si="210">(((I2766/60)/60)/24)+DATE(1970,1,1)</f>
        <v>41059.791666666664</v>
      </c>
      <c r="K2766">
        <v>1335855631</v>
      </c>
      <c r="L2766" s="7">
        <f t="shared" ref="L2766:L2767" si="211">(((K2766/60)/60)/24)+DATE(1970,1,1)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204"/>
        <v>1.1299999999999999</v>
      </c>
      <c r="R2766" s="12">
        <f t="shared" si="205"/>
        <v>11.25</v>
      </c>
      <c r="S2766" t="s">
        <v>8322</v>
      </c>
      <c r="T2766" t="s">
        <v>8358</v>
      </c>
    </row>
    <row r="2767" spans="1:20" ht="15" customHeight="1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7">
        <f t="shared" si="210"/>
        <v>41210.579027777778</v>
      </c>
      <c r="K2767">
        <v>1350050028</v>
      </c>
      <c r="L2767" s="7">
        <f t="shared" si="21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204"/>
        <v>0</v>
      </c>
      <c r="R2767" s="12" t="str">
        <f t="shared" si="205"/>
        <v>No pledges</v>
      </c>
      <c r="S2767" t="s">
        <v>8322</v>
      </c>
      <c r="T2767" t="s">
        <v>8358</v>
      </c>
    </row>
    <row r="2768" spans="1:20" ht="60" hidden="1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7">
        <f t="shared" si="206"/>
        <v>40736.668032407404</v>
      </c>
      <c r="K2768">
        <v>1310486518</v>
      </c>
      <c r="L2768" s="7">
        <f t="shared" si="207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>
        <f t="shared" si="204"/>
        <v>2</v>
      </c>
      <c r="R2768" s="12">
        <f t="shared" si="205"/>
        <v>25</v>
      </c>
      <c r="S2768" t="s">
        <v>8322</v>
      </c>
      <c r="T2768" t="s">
        <v>8358</v>
      </c>
    </row>
    <row r="2769" spans="1:20" ht="15" customHeight="1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7">
        <f>(((I2769/60)/60)/24)+DATE(1970,1,1)</f>
        <v>42232.958912037036</v>
      </c>
      <c r="K2769">
        <v>1434582050</v>
      </c>
      <c r="L2769" s="7">
        <f>(((K2769/60)/60)/24)+DATE(1970,1,1)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204"/>
        <v>0.85</v>
      </c>
      <c r="R2769" s="12">
        <f t="shared" si="205"/>
        <v>11.33</v>
      </c>
      <c r="S2769" t="s">
        <v>8322</v>
      </c>
      <c r="T2769" t="s">
        <v>8358</v>
      </c>
    </row>
    <row r="2770" spans="1:20" ht="45" hidden="1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7">
        <f t="shared" si="206"/>
        <v>40967.614849537036</v>
      </c>
      <c r="K2770">
        <v>1330440323</v>
      </c>
      <c r="L2770" s="7">
        <f t="shared" si="207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>
        <f t="shared" si="204"/>
        <v>14.31</v>
      </c>
      <c r="R2770" s="12">
        <f t="shared" si="205"/>
        <v>29.47</v>
      </c>
      <c r="S2770" t="s">
        <v>8322</v>
      </c>
      <c r="T2770" t="s">
        <v>8358</v>
      </c>
    </row>
    <row r="2771" spans="1:20" ht="45" hidden="1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7">
        <f t="shared" si="206"/>
        <v>41745.826273148145</v>
      </c>
      <c r="K2771">
        <v>1397677790</v>
      </c>
      <c r="L2771" s="7">
        <f t="shared" si="207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>
        <f t="shared" si="204"/>
        <v>0.25</v>
      </c>
      <c r="R2771" s="12">
        <f t="shared" si="205"/>
        <v>1</v>
      </c>
      <c r="S2771" t="s">
        <v>8322</v>
      </c>
      <c r="T2771" t="s">
        <v>8358</v>
      </c>
    </row>
    <row r="2772" spans="1:20" ht="60" hidden="1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7">
        <f t="shared" si="206"/>
        <v>41686.705208333333</v>
      </c>
      <c r="K2772">
        <v>1392569730</v>
      </c>
      <c r="L2772" s="7">
        <f t="shared" si="207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>
        <f t="shared" si="204"/>
        <v>10.41</v>
      </c>
      <c r="R2772" s="12">
        <f t="shared" si="205"/>
        <v>63.1</v>
      </c>
      <c r="S2772" t="s">
        <v>8322</v>
      </c>
      <c r="T2772" t="s">
        <v>8358</v>
      </c>
    </row>
    <row r="2773" spans="1:20" ht="60" hidden="1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7">
        <f t="shared" si="206"/>
        <v>41257.531712962962</v>
      </c>
      <c r="K2773">
        <v>1355489140</v>
      </c>
      <c r="L2773" s="7">
        <f t="shared" si="207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>
        <f t="shared" si="204"/>
        <v>0</v>
      </c>
      <c r="R2773" s="12" t="str">
        <f t="shared" si="205"/>
        <v>No pledges</v>
      </c>
      <c r="S2773" t="s">
        <v>8322</v>
      </c>
      <c r="T2773" t="s">
        <v>8358</v>
      </c>
    </row>
    <row r="2774" spans="1:20" ht="45" hidden="1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7">
        <f t="shared" si="206"/>
        <v>41537.869143518517</v>
      </c>
      <c r="K2774">
        <v>1379710294</v>
      </c>
      <c r="L2774" s="7">
        <f t="shared" si="207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204"/>
        <v>0</v>
      </c>
      <c r="R2774" s="12" t="str">
        <f t="shared" si="205"/>
        <v>No pledges</v>
      </c>
      <c r="S2774" t="s">
        <v>8322</v>
      </c>
      <c r="T2774" t="s">
        <v>8358</v>
      </c>
    </row>
    <row r="2775" spans="1:20" ht="45" hidden="1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7">
        <f t="shared" si="206"/>
        <v>42474.86482638889</v>
      </c>
      <c r="K2775">
        <v>1460666721</v>
      </c>
      <c r="L2775" s="7">
        <f t="shared" si="207"/>
        <v>42484.86482638889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204"/>
        <v>0.19</v>
      </c>
      <c r="R2775" s="12">
        <f t="shared" si="205"/>
        <v>1</v>
      </c>
      <c r="S2775" t="s">
        <v>8322</v>
      </c>
      <c r="T2775" t="s">
        <v>8358</v>
      </c>
    </row>
    <row r="2776" spans="1:20" ht="15" customHeight="1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7">
        <f>(((I2776/60)/60)/24)+DATE(1970,1,1)</f>
        <v>41341.126481481479</v>
      </c>
      <c r="K2776">
        <v>1360119728</v>
      </c>
      <c r="L2776" s="7">
        <f>(((K2776/60)/60)/24)+DATE(1970,1,1)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204"/>
        <v>14.25</v>
      </c>
      <c r="R2776" s="12">
        <f t="shared" si="205"/>
        <v>43.85</v>
      </c>
      <c r="S2776" t="s">
        <v>8322</v>
      </c>
      <c r="T2776" t="s">
        <v>8358</v>
      </c>
    </row>
    <row r="2777" spans="1:20" ht="45" hidden="1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7">
        <f t="shared" si="206"/>
        <v>40863.013356481482</v>
      </c>
      <c r="K2777">
        <v>1321402754</v>
      </c>
      <c r="L2777" s="7">
        <f t="shared" si="207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204"/>
        <v>3</v>
      </c>
      <c r="R2777" s="12">
        <f t="shared" si="205"/>
        <v>75</v>
      </c>
      <c r="S2777" t="s">
        <v>8322</v>
      </c>
      <c r="T2777" t="s">
        <v>8358</v>
      </c>
    </row>
    <row r="2778" spans="1:20" ht="60" hidden="1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7">
        <f t="shared" si="206"/>
        <v>42136.297175925924</v>
      </c>
      <c r="K2778">
        <v>1431414476</v>
      </c>
      <c r="L2778" s="7">
        <f t="shared" si="207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204"/>
        <v>7.88</v>
      </c>
      <c r="R2778" s="12">
        <f t="shared" si="205"/>
        <v>45.97</v>
      </c>
      <c r="S2778" t="s">
        <v>8322</v>
      </c>
      <c r="T2778" t="s">
        <v>8358</v>
      </c>
    </row>
    <row r="2779" spans="1:20" ht="15" customHeight="1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7">
        <f>(((I2779/60)/60)/24)+DATE(1970,1,1)</f>
        <v>42202.669027777782</v>
      </c>
      <c r="K2779">
        <v>1434557004</v>
      </c>
      <c r="L2779" s="7">
        <f>(((K2779/60)/60)/24)+DATE(1970,1,1)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204"/>
        <v>0.33</v>
      </c>
      <c r="R2779" s="12">
        <f t="shared" si="205"/>
        <v>10</v>
      </c>
      <c r="S2779" t="s">
        <v>8322</v>
      </c>
      <c r="T2779" t="s">
        <v>8358</v>
      </c>
    </row>
    <row r="2780" spans="1:20" ht="60" hidden="1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7">
        <f t="shared" si="206"/>
        <v>41846.978078703702</v>
      </c>
      <c r="K2780">
        <v>1406417306</v>
      </c>
      <c r="L2780" s="7">
        <f t="shared" si="207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204"/>
        <v>25.55</v>
      </c>
      <c r="R2780" s="12">
        <f t="shared" si="205"/>
        <v>93.67</v>
      </c>
      <c r="S2780" t="s">
        <v>8322</v>
      </c>
      <c r="T2780" t="s">
        <v>8358</v>
      </c>
    </row>
    <row r="2781" spans="1:20" ht="15" customHeight="1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7">
        <f>(((I2781/60)/60)/24)+DATE(1970,1,1)</f>
        <v>42330.627557870372</v>
      </c>
      <c r="K2781">
        <v>1445609021</v>
      </c>
      <c r="L2781" s="7">
        <f>(((K2781/60)/60)/24)+DATE(1970,1,1)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204"/>
        <v>2.12</v>
      </c>
      <c r="R2781" s="12">
        <f t="shared" si="205"/>
        <v>53</v>
      </c>
      <c r="S2781" t="s">
        <v>8322</v>
      </c>
      <c r="T2781" t="s">
        <v>8358</v>
      </c>
    </row>
    <row r="2782" spans="1:20" ht="45" hidden="1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7">
        <f t="shared" si="206"/>
        <v>42774.447777777779</v>
      </c>
      <c r="K2782">
        <v>1486550688</v>
      </c>
      <c r="L2782" s="7">
        <f t="shared" si="207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204"/>
        <v>0</v>
      </c>
      <c r="R2782" s="12" t="str">
        <f t="shared" si="205"/>
        <v>No pledges</v>
      </c>
      <c r="S2782" t="s">
        <v>8322</v>
      </c>
      <c r="T2782" t="s">
        <v>8358</v>
      </c>
    </row>
    <row r="2783" spans="1:20" ht="45" hidden="1">
      <c r="A2783">
        <v>2781</v>
      </c>
      <c r="B2783" s="2" t="s">
        <v>2781</v>
      </c>
      <c r="C2783" s="2" t="s">
        <v>6891</v>
      </c>
      <c r="D2783">
        <v>5000</v>
      </c>
      <c r="E2783">
        <v>5501</v>
      </c>
      <c r="F2783" t="s">
        <v>8219</v>
      </c>
      <c r="G2783" t="s">
        <v>8236</v>
      </c>
      <c r="H2783" t="s">
        <v>8249</v>
      </c>
      <c r="I2783">
        <v>1453244340</v>
      </c>
      <c r="J2783" s="7">
        <f t="shared" si="206"/>
        <v>42329.838159722218</v>
      </c>
      <c r="K2783">
        <v>1448136417</v>
      </c>
      <c r="L2783" s="7">
        <f t="shared" si="207"/>
        <v>42388.957638888889</v>
      </c>
      <c r="M2783" t="b">
        <v>0</v>
      </c>
      <c r="N2783">
        <v>76</v>
      </c>
      <c r="O2783" t="b">
        <v>1</v>
      </c>
      <c r="P2783" t="s">
        <v>8271</v>
      </c>
      <c r="Q2783">
        <f t="shared" si="204"/>
        <v>110.02</v>
      </c>
      <c r="R2783" s="12">
        <f t="shared" si="205"/>
        <v>72.38</v>
      </c>
      <c r="S2783" t="s">
        <v>8317</v>
      </c>
      <c r="T2783" t="s">
        <v>8318</v>
      </c>
    </row>
    <row r="2784" spans="1:20" ht="45" hidden="1">
      <c r="A2784">
        <v>2782</v>
      </c>
      <c r="B2784" s="2" t="s">
        <v>2782</v>
      </c>
      <c r="C2784" s="2" t="s">
        <v>6892</v>
      </c>
      <c r="D2784">
        <v>5000</v>
      </c>
      <c r="E2784">
        <v>5271</v>
      </c>
      <c r="F2784" t="s">
        <v>8219</v>
      </c>
      <c r="G2784" t="s">
        <v>8224</v>
      </c>
      <c r="H2784" t="s">
        <v>8246</v>
      </c>
      <c r="I2784">
        <v>1434505214</v>
      </c>
      <c r="J2784" s="7">
        <f t="shared" si="206"/>
        <v>42151.069606481484</v>
      </c>
      <c r="K2784">
        <v>1432690814</v>
      </c>
      <c r="L2784" s="7">
        <f t="shared" si="207"/>
        <v>42172.069606481484</v>
      </c>
      <c r="M2784" t="b">
        <v>0</v>
      </c>
      <c r="N2784">
        <v>49</v>
      </c>
      <c r="O2784" t="b">
        <v>1</v>
      </c>
      <c r="P2784" t="s">
        <v>8271</v>
      </c>
      <c r="Q2784">
        <f t="shared" si="204"/>
        <v>105.42</v>
      </c>
      <c r="R2784" s="12">
        <f t="shared" si="205"/>
        <v>107.57</v>
      </c>
      <c r="S2784" t="s">
        <v>8317</v>
      </c>
      <c r="T2784" t="s">
        <v>8318</v>
      </c>
    </row>
    <row r="2785" spans="1:20" ht="60" hidden="1">
      <c r="A2785">
        <v>2783</v>
      </c>
      <c r="B2785" s="2" t="s">
        <v>2783</v>
      </c>
      <c r="C2785" s="2" t="s">
        <v>6893</v>
      </c>
      <c r="D2785">
        <v>5000</v>
      </c>
      <c r="E2785">
        <v>5000</v>
      </c>
      <c r="F2785" t="s">
        <v>8219</v>
      </c>
      <c r="G2785" t="s">
        <v>8224</v>
      </c>
      <c r="H2785" t="s">
        <v>8246</v>
      </c>
      <c r="I2785">
        <v>1420033187</v>
      </c>
      <c r="J2785" s="7">
        <f t="shared" si="206"/>
        <v>41944.527627314819</v>
      </c>
      <c r="K2785">
        <v>1414845587</v>
      </c>
      <c r="L2785" s="7">
        <f t="shared" si="207"/>
        <v>42004.569293981483</v>
      </c>
      <c r="M2785" t="b">
        <v>0</v>
      </c>
      <c r="N2785">
        <v>28</v>
      </c>
      <c r="O2785" t="b">
        <v>1</v>
      </c>
      <c r="P2785" t="s">
        <v>8271</v>
      </c>
      <c r="Q2785">
        <f t="shared" si="204"/>
        <v>100</v>
      </c>
      <c r="R2785" s="12">
        <f t="shared" si="205"/>
        <v>178.57</v>
      </c>
      <c r="S2785" t="s">
        <v>8317</v>
      </c>
      <c r="T2785" t="s">
        <v>8318</v>
      </c>
    </row>
    <row r="2786" spans="1:20" ht="45" hidden="1">
      <c r="A2786">
        <v>2784</v>
      </c>
      <c r="B2786" s="2" t="s">
        <v>2784</v>
      </c>
      <c r="C2786" s="2" t="s">
        <v>6894</v>
      </c>
      <c r="D2786">
        <v>5250</v>
      </c>
      <c r="E2786">
        <v>5360</v>
      </c>
      <c r="F2786" t="s">
        <v>8219</v>
      </c>
      <c r="G2786" t="s">
        <v>8224</v>
      </c>
      <c r="H2786" t="s">
        <v>8246</v>
      </c>
      <c r="I2786">
        <v>1447001501</v>
      </c>
      <c r="J2786" s="7">
        <f t="shared" si="206"/>
        <v>42286.660891203705</v>
      </c>
      <c r="K2786">
        <v>1444405901</v>
      </c>
      <c r="L2786" s="7">
        <f t="shared" si="207"/>
        <v>42316.702557870376</v>
      </c>
      <c r="M2786" t="b">
        <v>0</v>
      </c>
      <c r="N2786">
        <v>64</v>
      </c>
      <c r="O2786" t="b">
        <v>1</v>
      </c>
      <c r="P2786" t="s">
        <v>8265</v>
      </c>
      <c r="Q2786">
        <f t="shared" si="204"/>
        <v>102.1</v>
      </c>
      <c r="R2786" s="12">
        <f t="shared" si="205"/>
        <v>83.75</v>
      </c>
      <c r="S2786" t="s">
        <v>8310</v>
      </c>
      <c r="T2786" t="s">
        <v>8311</v>
      </c>
    </row>
    <row r="2787" spans="1:20" ht="45" hidden="1">
      <c r="A2787">
        <v>2785</v>
      </c>
      <c r="B2787" s="2" t="s">
        <v>2785</v>
      </c>
      <c r="C2787" s="2" t="s">
        <v>6895</v>
      </c>
      <c r="D2787">
        <v>5250</v>
      </c>
      <c r="E2787">
        <v>5617</v>
      </c>
      <c r="F2787" t="s">
        <v>8219</v>
      </c>
      <c r="G2787" t="s">
        <v>8224</v>
      </c>
      <c r="H2787" t="s">
        <v>8246</v>
      </c>
      <c r="I2787">
        <v>1327433173</v>
      </c>
      <c r="J2787" s="7">
        <f t="shared" si="206"/>
        <v>40911.809872685182</v>
      </c>
      <c r="K2787">
        <v>1325618773</v>
      </c>
      <c r="L2787" s="7">
        <f t="shared" si="207"/>
        <v>40932.809872685182</v>
      </c>
      <c r="M2787" t="b">
        <v>0</v>
      </c>
      <c r="N2787">
        <v>80</v>
      </c>
      <c r="O2787" t="b">
        <v>1</v>
      </c>
      <c r="P2787" t="s">
        <v>8279</v>
      </c>
      <c r="Q2787">
        <f t="shared" si="204"/>
        <v>106.99</v>
      </c>
      <c r="R2787" s="12">
        <f t="shared" si="205"/>
        <v>70.209999999999994</v>
      </c>
      <c r="S2787" t="s">
        <v>8325</v>
      </c>
      <c r="T2787" t="s">
        <v>8329</v>
      </c>
    </row>
    <row r="2788" spans="1:20" ht="30" hidden="1">
      <c r="A2788">
        <v>2786</v>
      </c>
      <c r="B2788" s="2" t="s">
        <v>2786</v>
      </c>
      <c r="C2788" s="2" t="s">
        <v>6896</v>
      </c>
      <c r="D2788">
        <v>5400</v>
      </c>
      <c r="E2788">
        <v>6646</v>
      </c>
      <c r="F2788" t="s">
        <v>8219</v>
      </c>
      <c r="G2788" t="s">
        <v>8224</v>
      </c>
      <c r="H2788" t="s">
        <v>8246</v>
      </c>
      <c r="I2788">
        <v>1482307140</v>
      </c>
      <c r="J2788" s="7">
        <f t="shared" si="206"/>
        <v>42697.32136574074</v>
      </c>
      <c r="K2788">
        <v>1479886966</v>
      </c>
      <c r="L2788" s="7">
        <f t="shared" si="207"/>
        <v>42725.332638888889</v>
      </c>
      <c r="M2788" t="b">
        <v>1</v>
      </c>
      <c r="N2788">
        <v>58</v>
      </c>
      <c r="O2788" t="b">
        <v>1</v>
      </c>
      <c r="P2788" t="s">
        <v>8269</v>
      </c>
      <c r="Q2788">
        <f t="shared" si="204"/>
        <v>123.07</v>
      </c>
      <c r="R2788" s="12">
        <f t="shared" si="205"/>
        <v>114.59</v>
      </c>
      <c r="S2788" t="s">
        <v>8310</v>
      </c>
      <c r="T2788" t="s">
        <v>8315</v>
      </c>
    </row>
    <row r="2789" spans="1:20" ht="60" hidden="1">
      <c r="A2789">
        <v>2787</v>
      </c>
      <c r="B2789" s="2" t="s">
        <v>2787</v>
      </c>
      <c r="C2789" s="2" t="s">
        <v>6897</v>
      </c>
      <c r="D2789">
        <v>5400</v>
      </c>
      <c r="E2789">
        <v>5858.84</v>
      </c>
      <c r="F2789" t="s">
        <v>8219</v>
      </c>
      <c r="G2789" t="s">
        <v>8224</v>
      </c>
      <c r="H2789" t="s">
        <v>8246</v>
      </c>
      <c r="I2789">
        <v>1466697625</v>
      </c>
      <c r="J2789" s="7">
        <f t="shared" si="206"/>
        <v>42514.666956018518</v>
      </c>
      <c r="K2789">
        <v>1464105625</v>
      </c>
      <c r="L2789" s="7">
        <f t="shared" si="207"/>
        <v>42544.666956018518</v>
      </c>
      <c r="M2789" t="b">
        <v>0</v>
      </c>
      <c r="N2789">
        <v>96</v>
      </c>
      <c r="O2789" t="b">
        <v>1</v>
      </c>
      <c r="P2789" t="s">
        <v>8280</v>
      </c>
      <c r="Q2789">
        <f t="shared" si="204"/>
        <v>108.5</v>
      </c>
      <c r="R2789" s="12">
        <f t="shared" si="205"/>
        <v>61.03</v>
      </c>
      <c r="S2789" t="s">
        <v>8325</v>
      </c>
      <c r="T2789" t="s">
        <v>8330</v>
      </c>
    </row>
    <row r="2790" spans="1:20" ht="45" hidden="1">
      <c r="A2790">
        <v>2788</v>
      </c>
      <c r="B2790" s="2" t="s">
        <v>2788</v>
      </c>
      <c r="C2790" s="2" t="s">
        <v>6898</v>
      </c>
      <c r="D2790">
        <v>5494</v>
      </c>
      <c r="E2790">
        <v>22645</v>
      </c>
      <c r="F2790" t="s">
        <v>8219</v>
      </c>
      <c r="G2790" t="s">
        <v>8226</v>
      </c>
      <c r="H2790" t="s">
        <v>8248</v>
      </c>
      <c r="I2790">
        <v>1477414800</v>
      </c>
      <c r="J2790" s="7">
        <f t="shared" si="206"/>
        <v>42633.586122685185</v>
      </c>
      <c r="K2790">
        <v>1474380241</v>
      </c>
      <c r="L2790" s="7">
        <f t="shared" si="207"/>
        <v>42668.708333333328</v>
      </c>
      <c r="M2790" t="b">
        <v>0</v>
      </c>
      <c r="N2790">
        <v>514</v>
      </c>
      <c r="O2790" t="b">
        <v>1</v>
      </c>
      <c r="P2790" t="s">
        <v>8297</v>
      </c>
      <c r="Q2790">
        <f t="shared" si="204"/>
        <v>412.18</v>
      </c>
      <c r="R2790" s="12">
        <f t="shared" si="205"/>
        <v>44.06</v>
      </c>
      <c r="S2790" t="s">
        <v>8333</v>
      </c>
      <c r="T2790" t="s">
        <v>8351</v>
      </c>
    </row>
    <row r="2791" spans="1:20" ht="30" hidden="1">
      <c r="A2791">
        <v>2789</v>
      </c>
      <c r="B2791" s="2" t="s">
        <v>2789</v>
      </c>
      <c r="C2791" s="2" t="s">
        <v>6899</v>
      </c>
      <c r="D2791">
        <v>5500</v>
      </c>
      <c r="E2791">
        <v>6632.32</v>
      </c>
      <c r="F2791" t="s">
        <v>8219</v>
      </c>
      <c r="G2791" t="s">
        <v>8224</v>
      </c>
      <c r="H2791" t="s">
        <v>8246</v>
      </c>
      <c r="I2791">
        <v>1249932360</v>
      </c>
      <c r="J2791" s="7">
        <f t="shared" si="206"/>
        <v>39950.163344907407</v>
      </c>
      <c r="K2791">
        <v>1242532513</v>
      </c>
      <c r="L2791" s="7">
        <f t="shared" si="207"/>
        <v>40035.80972222222</v>
      </c>
      <c r="M2791" t="b">
        <v>1</v>
      </c>
      <c r="N2791">
        <v>79</v>
      </c>
      <c r="O2791" t="b">
        <v>1</v>
      </c>
      <c r="P2791" t="s">
        <v>8269</v>
      </c>
      <c r="Q2791">
        <f t="shared" si="204"/>
        <v>120.59</v>
      </c>
      <c r="R2791" s="12">
        <f t="shared" si="205"/>
        <v>83.95</v>
      </c>
      <c r="S2791" t="s">
        <v>8310</v>
      </c>
      <c r="T2791" t="s">
        <v>8315</v>
      </c>
    </row>
    <row r="2792" spans="1:20" ht="60" hidden="1">
      <c r="A2792">
        <v>2790</v>
      </c>
      <c r="B2792" s="2" t="s">
        <v>2790</v>
      </c>
      <c r="C2792" s="2" t="s">
        <v>6900</v>
      </c>
      <c r="D2792">
        <v>5500</v>
      </c>
      <c r="E2792">
        <v>5500</v>
      </c>
      <c r="F2792" t="s">
        <v>8219</v>
      </c>
      <c r="G2792" t="s">
        <v>8224</v>
      </c>
      <c r="H2792" t="s">
        <v>8246</v>
      </c>
      <c r="I2792">
        <v>1311393540</v>
      </c>
      <c r="J2792" s="7">
        <f t="shared" si="206"/>
        <v>40730.105625000004</v>
      </c>
      <c r="K2792">
        <v>1309919526</v>
      </c>
      <c r="L2792" s="7">
        <f t="shared" si="207"/>
        <v>40747.165972222225</v>
      </c>
      <c r="M2792" t="b">
        <v>0</v>
      </c>
      <c r="N2792">
        <v>18</v>
      </c>
      <c r="O2792" t="b">
        <v>1</v>
      </c>
      <c r="P2792" t="s">
        <v>8276</v>
      </c>
      <c r="Q2792">
        <f t="shared" si="204"/>
        <v>100</v>
      </c>
      <c r="R2792" s="12">
        <f t="shared" si="205"/>
        <v>305.56</v>
      </c>
      <c r="S2792" t="s">
        <v>8325</v>
      </c>
      <c r="T2792" t="s">
        <v>8326</v>
      </c>
    </row>
    <row r="2793" spans="1:20" ht="60" hidden="1">
      <c r="A2793">
        <v>2791</v>
      </c>
      <c r="B2793" s="2" t="s">
        <v>2791</v>
      </c>
      <c r="C2793" s="2" t="s">
        <v>6901</v>
      </c>
      <c r="D2793">
        <v>5500</v>
      </c>
      <c r="E2793">
        <v>5580</v>
      </c>
      <c r="F2793" t="s">
        <v>8219</v>
      </c>
      <c r="G2793" t="s">
        <v>8224</v>
      </c>
      <c r="H2793" t="s">
        <v>8246</v>
      </c>
      <c r="I2793">
        <v>1332719730</v>
      </c>
      <c r="J2793" s="7">
        <f t="shared" si="206"/>
        <v>40973.038541666669</v>
      </c>
      <c r="K2793">
        <v>1330908930</v>
      </c>
      <c r="L2793" s="7">
        <f t="shared" si="207"/>
        <v>40993.996874999997</v>
      </c>
      <c r="M2793" t="b">
        <v>0</v>
      </c>
      <c r="N2793">
        <v>49</v>
      </c>
      <c r="O2793" t="b">
        <v>1</v>
      </c>
      <c r="P2793" t="s">
        <v>8276</v>
      </c>
      <c r="Q2793">
        <f t="shared" si="204"/>
        <v>101.45</v>
      </c>
      <c r="R2793" s="12">
        <f t="shared" si="205"/>
        <v>113.88</v>
      </c>
      <c r="S2793" t="s">
        <v>8325</v>
      </c>
      <c r="T2793" t="s">
        <v>8326</v>
      </c>
    </row>
    <row r="2794" spans="1:20" ht="45" hidden="1">
      <c r="A2794">
        <v>2792</v>
      </c>
      <c r="B2794" s="2" t="s">
        <v>2792</v>
      </c>
      <c r="C2794" s="2" t="s">
        <v>6902</v>
      </c>
      <c r="D2794">
        <v>5500</v>
      </c>
      <c r="E2794">
        <v>7206</v>
      </c>
      <c r="F2794" t="s">
        <v>8219</v>
      </c>
      <c r="G2794" t="s">
        <v>8224</v>
      </c>
      <c r="H2794" t="s">
        <v>8246</v>
      </c>
      <c r="I2794">
        <v>1372651140</v>
      </c>
      <c r="J2794" s="7">
        <f t="shared" si="206"/>
        <v>41422.822824074072</v>
      </c>
      <c r="K2794">
        <v>1369770292</v>
      </c>
      <c r="L2794" s="7">
        <f t="shared" si="207"/>
        <v>41456.165972222225</v>
      </c>
      <c r="M2794" t="b">
        <v>0</v>
      </c>
      <c r="N2794">
        <v>75</v>
      </c>
      <c r="O2794" t="b">
        <v>1</v>
      </c>
      <c r="P2794" t="s">
        <v>8276</v>
      </c>
      <c r="Q2794">
        <f t="shared" si="204"/>
        <v>131.02000000000001</v>
      </c>
      <c r="R2794" s="12">
        <f t="shared" si="205"/>
        <v>96.08</v>
      </c>
      <c r="S2794" t="s">
        <v>8325</v>
      </c>
      <c r="T2794" t="s">
        <v>8326</v>
      </c>
    </row>
    <row r="2795" spans="1:20" ht="60" hidden="1">
      <c r="A2795">
        <v>2793</v>
      </c>
      <c r="B2795" s="2" t="s">
        <v>2793</v>
      </c>
      <c r="C2795" s="2" t="s">
        <v>6903</v>
      </c>
      <c r="D2795">
        <v>5500</v>
      </c>
      <c r="E2795">
        <v>16210</v>
      </c>
      <c r="F2795" t="s">
        <v>8219</v>
      </c>
      <c r="G2795" t="s">
        <v>8224</v>
      </c>
      <c r="H2795" t="s">
        <v>8246</v>
      </c>
      <c r="I2795">
        <v>1301792590</v>
      </c>
      <c r="J2795" s="7">
        <f t="shared" si="206"/>
        <v>40587.085532407407</v>
      </c>
      <c r="K2795">
        <v>1297562590</v>
      </c>
      <c r="L2795" s="7">
        <f t="shared" si="207"/>
        <v>40636.043865740743</v>
      </c>
      <c r="M2795" t="b">
        <v>1</v>
      </c>
      <c r="N2795">
        <v>176</v>
      </c>
      <c r="O2795" t="b">
        <v>1</v>
      </c>
      <c r="P2795" t="s">
        <v>8276</v>
      </c>
      <c r="Q2795">
        <f t="shared" si="204"/>
        <v>294.73</v>
      </c>
      <c r="R2795" s="12">
        <f t="shared" si="205"/>
        <v>92.1</v>
      </c>
      <c r="S2795" t="s">
        <v>8325</v>
      </c>
      <c r="T2795" t="s">
        <v>8326</v>
      </c>
    </row>
    <row r="2796" spans="1:20" ht="60" hidden="1">
      <c r="A2796">
        <v>2794</v>
      </c>
      <c r="B2796" s="2" t="s">
        <v>2794</v>
      </c>
      <c r="C2796" s="2" t="s">
        <v>6904</v>
      </c>
      <c r="D2796">
        <v>5500</v>
      </c>
      <c r="E2796">
        <v>6515</v>
      </c>
      <c r="F2796" t="s">
        <v>8219</v>
      </c>
      <c r="G2796" t="s">
        <v>8225</v>
      </c>
      <c r="H2796" t="s">
        <v>8247</v>
      </c>
      <c r="I2796">
        <v>1425821477</v>
      </c>
      <c r="J2796" s="7">
        <f t="shared" si="206"/>
        <v>42026.605057870373</v>
      </c>
      <c r="K2796">
        <v>1421937077</v>
      </c>
      <c r="L2796" s="7">
        <f t="shared" si="207"/>
        <v>42071.563391203701</v>
      </c>
      <c r="M2796" t="b">
        <v>0</v>
      </c>
      <c r="N2796">
        <v>70</v>
      </c>
      <c r="O2796" t="b">
        <v>1</v>
      </c>
      <c r="P2796" t="s">
        <v>8285</v>
      </c>
      <c r="Q2796">
        <f t="shared" si="204"/>
        <v>118.45</v>
      </c>
      <c r="R2796" s="12">
        <f t="shared" si="205"/>
        <v>93.07</v>
      </c>
      <c r="S2796" t="s">
        <v>8338</v>
      </c>
      <c r="T2796" t="s">
        <v>8339</v>
      </c>
    </row>
    <row r="2797" spans="1:20" ht="45" hidden="1">
      <c r="A2797">
        <v>2795</v>
      </c>
      <c r="B2797" s="2" t="s">
        <v>2795</v>
      </c>
      <c r="C2797" s="2" t="s">
        <v>6905</v>
      </c>
      <c r="D2797">
        <v>5500</v>
      </c>
      <c r="E2797">
        <v>5655.6</v>
      </c>
      <c r="F2797" t="s">
        <v>8219</v>
      </c>
      <c r="G2797" t="s">
        <v>8224</v>
      </c>
      <c r="H2797" t="s">
        <v>8246</v>
      </c>
      <c r="I2797">
        <v>1472443269</v>
      </c>
      <c r="J2797" s="7">
        <f t="shared" si="206"/>
        <v>42571.167465277773</v>
      </c>
      <c r="K2797">
        <v>1468987269</v>
      </c>
      <c r="L2797" s="7">
        <f t="shared" si="207"/>
        <v>42611.167465277773</v>
      </c>
      <c r="M2797" t="b">
        <v>0</v>
      </c>
      <c r="N2797">
        <v>120</v>
      </c>
      <c r="O2797" t="b">
        <v>1</v>
      </c>
      <c r="P2797" t="s">
        <v>8285</v>
      </c>
      <c r="Q2797">
        <f t="shared" si="204"/>
        <v>102.83</v>
      </c>
      <c r="R2797" s="12">
        <f t="shared" si="205"/>
        <v>47.13</v>
      </c>
      <c r="S2797" t="s">
        <v>8338</v>
      </c>
      <c r="T2797" t="s">
        <v>8339</v>
      </c>
    </row>
    <row r="2798" spans="1:20" ht="45" hidden="1">
      <c r="A2798">
        <v>2796</v>
      </c>
      <c r="B2798" s="2" t="s">
        <v>2796</v>
      </c>
      <c r="C2798" s="2" t="s">
        <v>6906</v>
      </c>
      <c r="D2798">
        <v>5500</v>
      </c>
      <c r="E2798">
        <v>5645</v>
      </c>
      <c r="F2798" t="s">
        <v>8219</v>
      </c>
      <c r="G2798" t="s">
        <v>8224</v>
      </c>
      <c r="H2798" t="s">
        <v>8246</v>
      </c>
      <c r="I2798">
        <v>1466827140</v>
      </c>
      <c r="J2798" s="7">
        <f t="shared" si="206"/>
        <v>42515.71775462963</v>
      </c>
      <c r="K2798">
        <v>1464196414</v>
      </c>
      <c r="L2798" s="7">
        <f t="shared" si="207"/>
        <v>42546.165972222225</v>
      </c>
      <c r="M2798" t="b">
        <v>0</v>
      </c>
      <c r="N2798">
        <v>83</v>
      </c>
      <c r="O2798" t="b">
        <v>1</v>
      </c>
      <c r="P2798" t="s">
        <v>8276</v>
      </c>
      <c r="Q2798">
        <f t="shared" si="204"/>
        <v>102.64</v>
      </c>
      <c r="R2798" s="12">
        <f t="shared" si="205"/>
        <v>68.010000000000005</v>
      </c>
      <c r="S2798" t="s">
        <v>8325</v>
      </c>
      <c r="T2798" t="s">
        <v>8326</v>
      </c>
    </row>
    <row r="2799" spans="1:20" ht="45" hidden="1">
      <c r="A2799">
        <v>2797</v>
      </c>
      <c r="B2799" s="2" t="s">
        <v>2797</v>
      </c>
      <c r="C2799" s="2" t="s">
        <v>6907</v>
      </c>
      <c r="D2799">
        <v>5500</v>
      </c>
      <c r="E2799">
        <v>6592</v>
      </c>
      <c r="F2799" t="s">
        <v>8219</v>
      </c>
      <c r="G2799" t="s">
        <v>8224</v>
      </c>
      <c r="H2799" t="s">
        <v>8246</v>
      </c>
      <c r="I2799">
        <v>1333560803</v>
      </c>
      <c r="J2799" s="7">
        <f t="shared" si="206"/>
        <v>40973.773182870369</v>
      </c>
      <c r="K2799">
        <v>1330972403</v>
      </c>
      <c r="L2799" s="7">
        <f t="shared" si="207"/>
        <v>41003.731516203705</v>
      </c>
      <c r="M2799" t="b">
        <v>0</v>
      </c>
      <c r="N2799">
        <v>134</v>
      </c>
      <c r="O2799" t="b">
        <v>1</v>
      </c>
      <c r="P2799" t="s">
        <v>8300</v>
      </c>
      <c r="Q2799">
        <f t="shared" si="204"/>
        <v>119.85</v>
      </c>
      <c r="R2799" s="12">
        <f t="shared" si="205"/>
        <v>49.19</v>
      </c>
      <c r="S2799" t="s">
        <v>8325</v>
      </c>
      <c r="T2799" t="s">
        <v>8354</v>
      </c>
    </row>
    <row r="2800" spans="1:20" ht="60" hidden="1">
      <c r="A2800">
        <v>2798</v>
      </c>
      <c r="B2800" s="2" t="s">
        <v>2798</v>
      </c>
      <c r="C2800" s="2" t="s">
        <v>6908</v>
      </c>
      <c r="D2800">
        <v>5500</v>
      </c>
      <c r="E2800">
        <v>7226</v>
      </c>
      <c r="F2800" t="s">
        <v>8219</v>
      </c>
      <c r="G2800" t="s">
        <v>8224</v>
      </c>
      <c r="H2800" t="s">
        <v>8246</v>
      </c>
      <c r="I2800">
        <v>1373738400</v>
      </c>
      <c r="J2800" s="7">
        <f t="shared" si="206"/>
        <v>41432.062037037038</v>
      </c>
      <c r="K2800">
        <v>1370568560</v>
      </c>
      <c r="L2800" s="7">
        <f t="shared" si="207"/>
        <v>41468.75</v>
      </c>
      <c r="M2800" t="b">
        <v>1</v>
      </c>
      <c r="N2800">
        <v>143</v>
      </c>
      <c r="O2800" t="b">
        <v>1</v>
      </c>
      <c r="P2800" t="s">
        <v>8303</v>
      </c>
      <c r="Q2800">
        <f t="shared" si="204"/>
        <v>131.38</v>
      </c>
      <c r="R2800" s="12">
        <f t="shared" si="205"/>
        <v>50.53</v>
      </c>
      <c r="S2800" t="s">
        <v>8317</v>
      </c>
      <c r="T2800" t="s">
        <v>8357</v>
      </c>
    </row>
    <row r="2801" spans="1:20" ht="60" hidden="1">
      <c r="A2801">
        <v>2799</v>
      </c>
      <c r="B2801" s="2" t="s">
        <v>2799</v>
      </c>
      <c r="C2801" s="2" t="s">
        <v>6909</v>
      </c>
      <c r="D2801">
        <v>5500</v>
      </c>
      <c r="E2801">
        <v>5600</v>
      </c>
      <c r="F2801" t="s">
        <v>8219</v>
      </c>
      <c r="G2801" t="s">
        <v>8224</v>
      </c>
      <c r="H2801" t="s">
        <v>8246</v>
      </c>
      <c r="I2801">
        <v>1338591144</v>
      </c>
      <c r="J2801" s="7">
        <f t="shared" si="206"/>
        <v>41026.953055555554</v>
      </c>
      <c r="K2801">
        <v>1335567144</v>
      </c>
      <c r="L2801" s="7">
        <f t="shared" si="207"/>
        <v>41061.953055555554</v>
      </c>
      <c r="M2801" t="b">
        <v>1</v>
      </c>
      <c r="N2801">
        <v>89</v>
      </c>
      <c r="O2801" t="b">
        <v>1</v>
      </c>
      <c r="P2801" t="s">
        <v>8271</v>
      </c>
      <c r="Q2801">
        <f t="shared" si="204"/>
        <v>101.82</v>
      </c>
      <c r="R2801" s="12">
        <f t="shared" si="205"/>
        <v>62.92</v>
      </c>
      <c r="S2801" t="s">
        <v>8317</v>
      </c>
      <c r="T2801" t="s">
        <v>8318</v>
      </c>
    </row>
    <row r="2802" spans="1:20" ht="45" hidden="1">
      <c r="A2802">
        <v>2800</v>
      </c>
      <c r="B2802" s="2" t="s">
        <v>2800</v>
      </c>
      <c r="C2802" s="2" t="s">
        <v>6910</v>
      </c>
      <c r="D2802">
        <v>5500</v>
      </c>
      <c r="E2802">
        <v>5771</v>
      </c>
      <c r="F2802" t="s">
        <v>8219</v>
      </c>
      <c r="G2802" t="s">
        <v>8224</v>
      </c>
      <c r="H2802" t="s">
        <v>8246</v>
      </c>
      <c r="I2802">
        <v>1434822914</v>
      </c>
      <c r="J2802" s="7">
        <f t="shared" si="206"/>
        <v>42145.746689814812</v>
      </c>
      <c r="K2802">
        <v>1432230914</v>
      </c>
      <c r="L2802" s="7">
        <f t="shared" si="207"/>
        <v>42175.746689814812</v>
      </c>
      <c r="M2802" t="b">
        <v>1</v>
      </c>
      <c r="N2802">
        <v>88</v>
      </c>
      <c r="O2802" t="b">
        <v>1</v>
      </c>
      <c r="P2802" t="s">
        <v>8271</v>
      </c>
      <c r="Q2802">
        <f t="shared" si="204"/>
        <v>104.93</v>
      </c>
      <c r="R2802" s="12">
        <f t="shared" si="205"/>
        <v>65.58</v>
      </c>
      <c r="S2802" t="s">
        <v>8317</v>
      </c>
      <c r="T2802" t="s">
        <v>8318</v>
      </c>
    </row>
    <row r="2803" spans="1:20" ht="45" hidden="1">
      <c r="A2803">
        <v>2801</v>
      </c>
      <c r="B2803" s="2" t="s">
        <v>2801</v>
      </c>
      <c r="C2803" s="2" t="s">
        <v>6911</v>
      </c>
      <c r="D2803">
        <v>5500</v>
      </c>
      <c r="E2803">
        <v>5504</v>
      </c>
      <c r="F2803" t="s">
        <v>8219</v>
      </c>
      <c r="G2803" t="s">
        <v>8225</v>
      </c>
      <c r="H2803" t="s">
        <v>8247</v>
      </c>
      <c r="I2803">
        <v>1438037940</v>
      </c>
      <c r="J2803" s="7">
        <f t="shared" si="206"/>
        <v>42193.771481481483</v>
      </c>
      <c r="K2803">
        <v>1436380256</v>
      </c>
      <c r="L2803" s="7">
        <f t="shared" si="207"/>
        <v>42212.957638888889</v>
      </c>
      <c r="M2803" t="b">
        <v>0</v>
      </c>
      <c r="N2803">
        <v>44</v>
      </c>
      <c r="O2803" t="b">
        <v>1</v>
      </c>
      <c r="P2803" t="s">
        <v>8271</v>
      </c>
      <c r="Q2803">
        <f t="shared" si="204"/>
        <v>100.07</v>
      </c>
      <c r="R2803" s="12">
        <f t="shared" si="205"/>
        <v>125.09</v>
      </c>
      <c r="S2803" t="s">
        <v>8317</v>
      </c>
      <c r="T2803" t="s">
        <v>8318</v>
      </c>
    </row>
    <row r="2804" spans="1:20" ht="60" hidden="1">
      <c r="A2804">
        <v>2802</v>
      </c>
      <c r="B2804" s="2" t="s">
        <v>2802</v>
      </c>
      <c r="C2804" s="2" t="s">
        <v>6912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 s="7">
        <f t="shared" si="206"/>
        <v>42466.558796296296</v>
      </c>
      <c r="K2804">
        <v>1459949080</v>
      </c>
      <c r="L2804" s="7">
        <f t="shared" si="207"/>
        <v>42490.165972222225</v>
      </c>
      <c r="M2804" t="b">
        <v>0</v>
      </c>
      <c r="N2804">
        <v>79</v>
      </c>
      <c r="O2804" t="b">
        <v>1</v>
      </c>
      <c r="P2804" t="s">
        <v>8271</v>
      </c>
      <c r="Q2804">
        <f t="shared" si="204"/>
        <v>100.29</v>
      </c>
      <c r="R2804" s="12">
        <f t="shared" si="205"/>
        <v>69.819999999999993</v>
      </c>
      <c r="S2804" t="s">
        <v>8317</v>
      </c>
      <c r="T2804" t="s">
        <v>8318</v>
      </c>
    </row>
    <row r="2805" spans="1:20" ht="60" hidden="1">
      <c r="A2805">
        <v>2803</v>
      </c>
      <c r="B2805" s="2" t="s">
        <v>2803</v>
      </c>
      <c r="C2805" s="2" t="s">
        <v>6913</v>
      </c>
      <c r="D2805">
        <v>5500</v>
      </c>
      <c r="E2805">
        <v>5623</v>
      </c>
      <c r="F2805" t="s">
        <v>8219</v>
      </c>
      <c r="G2805" t="s">
        <v>8224</v>
      </c>
      <c r="H2805" t="s">
        <v>8246</v>
      </c>
      <c r="I2805">
        <v>1410099822</v>
      </c>
      <c r="J2805" s="7">
        <f t="shared" si="206"/>
        <v>41829.599791666667</v>
      </c>
      <c r="K2805">
        <v>1404915822</v>
      </c>
      <c r="L2805" s="7">
        <f t="shared" si="207"/>
        <v>41889.599791666667</v>
      </c>
      <c r="M2805" t="b">
        <v>0</v>
      </c>
      <c r="N2805">
        <v>85</v>
      </c>
      <c r="O2805" t="b">
        <v>1</v>
      </c>
      <c r="P2805" t="s">
        <v>8271</v>
      </c>
      <c r="Q2805">
        <f t="shared" si="204"/>
        <v>102.24</v>
      </c>
      <c r="R2805" s="12">
        <f t="shared" si="205"/>
        <v>66.150000000000006</v>
      </c>
      <c r="S2805" t="s">
        <v>8317</v>
      </c>
      <c r="T2805" t="s">
        <v>8318</v>
      </c>
    </row>
    <row r="2806" spans="1:20" ht="60" hidden="1">
      <c r="A2806">
        <v>2804</v>
      </c>
      <c r="B2806" s="2" t="s">
        <v>2804</v>
      </c>
      <c r="C2806" s="2" t="s">
        <v>6914</v>
      </c>
      <c r="D2806">
        <v>5500</v>
      </c>
      <c r="E2806">
        <v>5845</v>
      </c>
      <c r="F2806" t="s">
        <v>8219</v>
      </c>
      <c r="G2806" t="s">
        <v>8224</v>
      </c>
      <c r="H2806" t="s">
        <v>8246</v>
      </c>
      <c r="I2806">
        <v>1439337600</v>
      </c>
      <c r="J2806" s="7">
        <f t="shared" si="206"/>
        <v>42196.028703703705</v>
      </c>
      <c r="K2806">
        <v>1436575280</v>
      </c>
      <c r="L2806" s="7">
        <f t="shared" si="207"/>
        <v>42228</v>
      </c>
      <c r="M2806" t="b">
        <v>0</v>
      </c>
      <c r="N2806">
        <v>104</v>
      </c>
      <c r="O2806" t="b">
        <v>1</v>
      </c>
      <c r="P2806" t="s">
        <v>8271</v>
      </c>
      <c r="Q2806">
        <f t="shared" si="204"/>
        <v>106.27</v>
      </c>
      <c r="R2806" s="12">
        <f t="shared" si="205"/>
        <v>56.2</v>
      </c>
      <c r="S2806" t="s">
        <v>8317</v>
      </c>
      <c r="T2806" t="s">
        <v>8318</v>
      </c>
    </row>
    <row r="2807" spans="1:20" ht="60" hidden="1">
      <c r="A2807">
        <v>2805</v>
      </c>
      <c r="B2807" s="2" t="s">
        <v>2805</v>
      </c>
      <c r="C2807" s="2" t="s">
        <v>6915</v>
      </c>
      <c r="D2807">
        <v>5555.55</v>
      </c>
      <c r="E2807">
        <v>6041.55</v>
      </c>
      <c r="F2807" t="s">
        <v>8219</v>
      </c>
      <c r="G2807" t="s">
        <v>8224</v>
      </c>
      <c r="H2807" t="s">
        <v>8246</v>
      </c>
      <c r="I2807">
        <v>1324014521</v>
      </c>
      <c r="J2807" s="7">
        <f t="shared" si="206"/>
        <v>40833.200474537036</v>
      </c>
      <c r="K2807">
        <v>1318826921</v>
      </c>
      <c r="L2807" s="7">
        <f t="shared" si="207"/>
        <v>40893.242141203707</v>
      </c>
      <c r="M2807" t="b">
        <v>0</v>
      </c>
      <c r="N2807">
        <v>149</v>
      </c>
      <c r="O2807" t="b">
        <v>1</v>
      </c>
      <c r="P2807" t="s">
        <v>8276</v>
      </c>
      <c r="Q2807">
        <f t="shared" si="204"/>
        <v>108.75</v>
      </c>
      <c r="R2807" s="12">
        <f t="shared" si="205"/>
        <v>40.549999999999997</v>
      </c>
      <c r="S2807" t="s">
        <v>8325</v>
      </c>
      <c r="T2807" t="s">
        <v>8326</v>
      </c>
    </row>
    <row r="2808" spans="1:20" ht="45" hidden="1">
      <c r="A2808">
        <v>2806</v>
      </c>
      <c r="B2808" s="2" t="s">
        <v>2806</v>
      </c>
      <c r="C2808" s="2" t="s">
        <v>6916</v>
      </c>
      <c r="D2808">
        <v>5800</v>
      </c>
      <c r="E2808">
        <v>6628</v>
      </c>
      <c r="F2808" t="s">
        <v>8219</v>
      </c>
      <c r="G2808" t="s">
        <v>8224</v>
      </c>
      <c r="H2808" t="s">
        <v>8246</v>
      </c>
      <c r="I2808">
        <v>1459474059</v>
      </c>
      <c r="J2808" s="7">
        <f t="shared" si="206"/>
        <v>42431.102534722217</v>
      </c>
      <c r="K2808">
        <v>1456885659</v>
      </c>
      <c r="L2808" s="7">
        <f t="shared" si="207"/>
        <v>42461.06086805556</v>
      </c>
      <c r="M2808" t="b">
        <v>0</v>
      </c>
      <c r="N2808">
        <v>63</v>
      </c>
      <c r="O2808" t="b">
        <v>1</v>
      </c>
      <c r="P2808" t="s">
        <v>8271</v>
      </c>
      <c r="Q2808">
        <f t="shared" si="204"/>
        <v>114.28</v>
      </c>
      <c r="R2808" s="12">
        <f t="shared" si="205"/>
        <v>105.21</v>
      </c>
      <c r="S2808" t="s">
        <v>8317</v>
      </c>
      <c r="T2808" t="s">
        <v>8318</v>
      </c>
    </row>
    <row r="2809" spans="1:20" ht="30" hidden="1">
      <c r="A2809">
        <v>2807</v>
      </c>
      <c r="B2809" s="2" t="s">
        <v>2807</v>
      </c>
      <c r="C2809" s="2" t="s">
        <v>6917</v>
      </c>
      <c r="D2809">
        <v>5800</v>
      </c>
      <c r="E2809">
        <v>6155</v>
      </c>
      <c r="F2809" t="s">
        <v>8219</v>
      </c>
      <c r="G2809" t="s">
        <v>8224</v>
      </c>
      <c r="H2809" t="s">
        <v>8246</v>
      </c>
      <c r="I2809">
        <v>1415921848</v>
      </c>
      <c r="J2809" s="7">
        <f t="shared" si="206"/>
        <v>41926.942685185182</v>
      </c>
      <c r="K2809">
        <v>1413326248</v>
      </c>
      <c r="L2809" s="7">
        <f t="shared" si="207"/>
        <v>41956.984351851846</v>
      </c>
      <c r="M2809" t="b">
        <v>0</v>
      </c>
      <c r="N2809">
        <v>45</v>
      </c>
      <c r="O2809" t="b">
        <v>1</v>
      </c>
      <c r="P2809" t="s">
        <v>8271</v>
      </c>
      <c r="Q2809">
        <f t="shared" si="204"/>
        <v>106.12</v>
      </c>
      <c r="R2809" s="12">
        <f t="shared" si="205"/>
        <v>136.78</v>
      </c>
      <c r="S2809" t="s">
        <v>8317</v>
      </c>
      <c r="T2809" t="s">
        <v>8318</v>
      </c>
    </row>
    <row r="2810" spans="1:20" ht="60" hidden="1">
      <c r="A2810">
        <v>2808</v>
      </c>
      <c r="B2810" s="2" t="s">
        <v>2808</v>
      </c>
      <c r="C2810" s="2" t="s">
        <v>6918</v>
      </c>
      <c r="D2810">
        <v>5862</v>
      </c>
      <c r="E2810">
        <v>6208.98</v>
      </c>
      <c r="F2810" t="s">
        <v>8219</v>
      </c>
      <c r="G2810" t="s">
        <v>8225</v>
      </c>
      <c r="H2810" t="s">
        <v>8247</v>
      </c>
      <c r="I2810">
        <v>1445817540</v>
      </c>
      <c r="J2810" s="7">
        <f t="shared" si="206"/>
        <v>42278.089039351849</v>
      </c>
      <c r="K2810">
        <v>1443665293</v>
      </c>
      <c r="L2810" s="7">
        <f t="shared" si="207"/>
        <v>42302.999305555553</v>
      </c>
      <c r="M2810" t="b">
        <v>1</v>
      </c>
      <c r="N2810">
        <v>104</v>
      </c>
      <c r="O2810" t="b">
        <v>1</v>
      </c>
      <c r="P2810" t="s">
        <v>8271</v>
      </c>
      <c r="Q2810">
        <f t="shared" si="204"/>
        <v>105.92</v>
      </c>
      <c r="R2810" s="12">
        <f t="shared" si="205"/>
        <v>59.7</v>
      </c>
      <c r="S2810" t="s">
        <v>8317</v>
      </c>
      <c r="T2810" t="s">
        <v>8318</v>
      </c>
    </row>
    <row r="2811" spans="1:20" ht="60" hidden="1">
      <c r="A2811">
        <v>2809</v>
      </c>
      <c r="B2811" s="2" t="s">
        <v>2809</v>
      </c>
      <c r="C2811" s="2" t="s">
        <v>6919</v>
      </c>
      <c r="D2811">
        <v>5875</v>
      </c>
      <c r="E2811">
        <v>5985</v>
      </c>
      <c r="F2811" t="s">
        <v>8219</v>
      </c>
      <c r="G2811" t="s">
        <v>8224</v>
      </c>
      <c r="H2811" t="s">
        <v>8246</v>
      </c>
      <c r="I2811">
        <v>1418904533</v>
      </c>
      <c r="J2811" s="7">
        <f t="shared" si="206"/>
        <v>41963.506168981476</v>
      </c>
      <c r="K2811">
        <v>1416485333</v>
      </c>
      <c r="L2811" s="7">
        <f t="shared" si="207"/>
        <v>41991.506168981476</v>
      </c>
      <c r="M2811" t="b">
        <v>0</v>
      </c>
      <c r="N2811">
        <v>26</v>
      </c>
      <c r="O2811" t="b">
        <v>1</v>
      </c>
      <c r="P2811" t="s">
        <v>8274</v>
      </c>
      <c r="Q2811">
        <f t="shared" si="204"/>
        <v>101.87</v>
      </c>
      <c r="R2811" s="12">
        <f t="shared" si="205"/>
        <v>230.19</v>
      </c>
      <c r="S2811" t="s">
        <v>8322</v>
      </c>
      <c r="T2811" t="s">
        <v>8323</v>
      </c>
    </row>
    <row r="2812" spans="1:20" ht="45" hidden="1">
      <c r="A2812">
        <v>2810</v>
      </c>
      <c r="B2812" s="2" t="s">
        <v>2810</v>
      </c>
      <c r="C2812" s="2" t="s">
        <v>6920</v>
      </c>
      <c r="D2812">
        <v>6000</v>
      </c>
      <c r="E2812">
        <v>6056</v>
      </c>
      <c r="F2812" t="s">
        <v>8219</v>
      </c>
      <c r="G2812" t="s">
        <v>8226</v>
      </c>
      <c r="H2812" t="s">
        <v>8248</v>
      </c>
      <c r="I2812">
        <v>1405259940</v>
      </c>
      <c r="J2812" s="7">
        <f t="shared" si="206"/>
        <v>41808.02648148148</v>
      </c>
      <c r="K2812">
        <v>1403051888</v>
      </c>
      <c r="L2812" s="7">
        <f t="shared" si="207"/>
        <v>41833.582638888889</v>
      </c>
      <c r="M2812" t="b">
        <v>0</v>
      </c>
      <c r="N2812">
        <v>41</v>
      </c>
      <c r="O2812" t="b">
        <v>1</v>
      </c>
      <c r="P2812" t="s">
        <v>8265</v>
      </c>
      <c r="Q2812">
        <f t="shared" si="204"/>
        <v>100.93</v>
      </c>
      <c r="R2812" s="12">
        <f t="shared" si="205"/>
        <v>147.71</v>
      </c>
      <c r="S2812" t="s">
        <v>8310</v>
      </c>
      <c r="T2812" t="s">
        <v>8311</v>
      </c>
    </row>
    <row r="2813" spans="1:20" ht="45" hidden="1">
      <c r="A2813">
        <v>2811</v>
      </c>
      <c r="B2813" s="2" t="s">
        <v>2811</v>
      </c>
      <c r="C2813" s="2" t="s">
        <v>6921</v>
      </c>
      <c r="D2813">
        <v>6000</v>
      </c>
      <c r="E2813">
        <v>8529</v>
      </c>
      <c r="F2813" t="s">
        <v>8219</v>
      </c>
      <c r="G2813" t="s">
        <v>8224</v>
      </c>
      <c r="H2813" t="s">
        <v>8246</v>
      </c>
      <c r="I2813">
        <v>1428128525</v>
      </c>
      <c r="J2813" s="7">
        <f t="shared" si="206"/>
        <v>42068.307002314818</v>
      </c>
      <c r="K2813">
        <v>1425540125</v>
      </c>
      <c r="L2813" s="7">
        <f t="shared" si="207"/>
        <v>42098.265335648146</v>
      </c>
      <c r="M2813" t="b">
        <v>0</v>
      </c>
      <c r="N2813">
        <v>44</v>
      </c>
      <c r="O2813" t="b">
        <v>1</v>
      </c>
      <c r="P2813" t="s">
        <v>8265</v>
      </c>
      <c r="Q2813">
        <f t="shared" si="204"/>
        <v>142.15</v>
      </c>
      <c r="R2813" s="12">
        <f t="shared" si="205"/>
        <v>193.84</v>
      </c>
      <c r="S2813" t="s">
        <v>8310</v>
      </c>
      <c r="T2813" t="s">
        <v>8311</v>
      </c>
    </row>
    <row r="2814" spans="1:20" ht="45" hidden="1">
      <c r="A2814">
        <v>2812</v>
      </c>
      <c r="B2814" s="2" t="s">
        <v>2812</v>
      </c>
      <c r="C2814" s="2" t="s">
        <v>6922</v>
      </c>
      <c r="D2814">
        <v>6000</v>
      </c>
      <c r="E2814">
        <v>6388</v>
      </c>
      <c r="F2814" t="s">
        <v>8219</v>
      </c>
      <c r="G2814" t="s">
        <v>8230</v>
      </c>
      <c r="H2814" t="s">
        <v>8249</v>
      </c>
      <c r="I2814">
        <v>1451226045</v>
      </c>
      <c r="J2814" s="7">
        <f t="shared" si="206"/>
        <v>42291.556076388893</v>
      </c>
      <c r="K2814">
        <v>1444828845</v>
      </c>
      <c r="L2814" s="7">
        <f t="shared" si="207"/>
        <v>42365.59774305555</v>
      </c>
      <c r="M2814" t="b">
        <v>0</v>
      </c>
      <c r="N2814">
        <v>17</v>
      </c>
      <c r="O2814" t="b">
        <v>1</v>
      </c>
      <c r="P2814" t="s">
        <v>8266</v>
      </c>
      <c r="Q2814">
        <f t="shared" si="204"/>
        <v>106.47</v>
      </c>
      <c r="R2814" s="12">
        <f t="shared" si="205"/>
        <v>375.76</v>
      </c>
      <c r="S2814" t="s">
        <v>8310</v>
      </c>
      <c r="T2814" t="s">
        <v>8312</v>
      </c>
    </row>
    <row r="2815" spans="1:20" ht="45" hidden="1">
      <c r="A2815">
        <v>2813</v>
      </c>
      <c r="B2815" s="2" t="s">
        <v>2813</v>
      </c>
      <c r="C2815" s="2" t="s">
        <v>6923</v>
      </c>
      <c r="D2815">
        <v>6000</v>
      </c>
      <c r="E2815">
        <v>6904</v>
      </c>
      <c r="F2815" t="s">
        <v>8219</v>
      </c>
      <c r="G2815" t="s">
        <v>8224</v>
      </c>
      <c r="H2815" t="s">
        <v>8246</v>
      </c>
      <c r="I2815">
        <v>1370196192</v>
      </c>
      <c r="J2815" s="7">
        <f t="shared" si="206"/>
        <v>41402.752222222225</v>
      </c>
      <c r="K2815">
        <v>1368036192</v>
      </c>
      <c r="L2815" s="7">
        <f t="shared" si="207"/>
        <v>41427.752222222225</v>
      </c>
      <c r="M2815" t="b">
        <v>0</v>
      </c>
      <c r="N2815">
        <v>56</v>
      </c>
      <c r="O2815" t="b">
        <v>1</v>
      </c>
      <c r="P2815" t="s">
        <v>8266</v>
      </c>
      <c r="Q2815">
        <f t="shared" si="204"/>
        <v>115.07</v>
      </c>
      <c r="R2815" s="12">
        <f t="shared" si="205"/>
        <v>123.29</v>
      </c>
      <c r="S2815" t="s">
        <v>8310</v>
      </c>
      <c r="T2815" t="s">
        <v>8312</v>
      </c>
    </row>
    <row r="2816" spans="1:20" ht="45" hidden="1">
      <c r="A2816">
        <v>2814</v>
      </c>
      <c r="B2816" s="2" t="s">
        <v>2814</v>
      </c>
      <c r="C2816" s="2" t="s">
        <v>6924</v>
      </c>
      <c r="D2816">
        <v>6000</v>
      </c>
      <c r="E2816">
        <v>7665</v>
      </c>
      <c r="F2816" t="s">
        <v>8219</v>
      </c>
      <c r="G2816" t="s">
        <v>8224</v>
      </c>
      <c r="H2816" t="s">
        <v>8246</v>
      </c>
      <c r="I2816">
        <v>1293073733</v>
      </c>
      <c r="J2816" s="7">
        <f t="shared" si="206"/>
        <v>40505.131168981483</v>
      </c>
      <c r="K2816">
        <v>1290481733</v>
      </c>
      <c r="L2816" s="7">
        <f t="shared" si="207"/>
        <v>40535.131168981483</v>
      </c>
      <c r="M2816" t="b">
        <v>0</v>
      </c>
      <c r="N2816">
        <v>65</v>
      </c>
      <c r="O2816" t="b">
        <v>1</v>
      </c>
      <c r="P2816" t="s">
        <v>8266</v>
      </c>
      <c r="Q2816">
        <f t="shared" si="204"/>
        <v>127.75</v>
      </c>
      <c r="R2816" s="12">
        <f t="shared" si="205"/>
        <v>117.92</v>
      </c>
      <c r="S2816" t="s">
        <v>8310</v>
      </c>
      <c r="T2816" t="s">
        <v>8312</v>
      </c>
    </row>
    <row r="2817" spans="1:20" ht="45" hidden="1">
      <c r="A2817">
        <v>2815</v>
      </c>
      <c r="B2817" s="2" t="s">
        <v>2815</v>
      </c>
      <c r="C2817" s="2" t="s">
        <v>6925</v>
      </c>
      <c r="D2817">
        <v>6000</v>
      </c>
      <c r="E2817">
        <v>6485</v>
      </c>
      <c r="F2817" t="s">
        <v>8219</v>
      </c>
      <c r="G2817" t="s">
        <v>8224</v>
      </c>
      <c r="H2817" t="s">
        <v>8246</v>
      </c>
      <c r="I2817">
        <v>1430331268</v>
      </c>
      <c r="J2817" s="7">
        <f t="shared" si="206"/>
        <v>42093.760046296295</v>
      </c>
      <c r="K2817">
        <v>1427739268</v>
      </c>
      <c r="L2817" s="7">
        <f t="shared" si="207"/>
        <v>42123.760046296295</v>
      </c>
      <c r="M2817" t="b">
        <v>1</v>
      </c>
      <c r="N2817">
        <v>89</v>
      </c>
      <c r="O2817" t="b">
        <v>1</v>
      </c>
      <c r="P2817" t="s">
        <v>8269</v>
      </c>
      <c r="Q2817">
        <f t="shared" si="204"/>
        <v>108.08</v>
      </c>
      <c r="R2817" s="12">
        <f t="shared" si="205"/>
        <v>72.87</v>
      </c>
      <c r="S2817" t="s">
        <v>8310</v>
      </c>
      <c r="T2817" t="s">
        <v>8315</v>
      </c>
    </row>
    <row r="2818" spans="1:20" ht="45" hidden="1">
      <c r="A2818">
        <v>2816</v>
      </c>
      <c r="B2818" s="2" t="s">
        <v>2816</v>
      </c>
      <c r="C2818" s="2" t="s">
        <v>6926</v>
      </c>
      <c r="D2818">
        <v>6000</v>
      </c>
      <c r="E2818">
        <v>7839</v>
      </c>
      <c r="F2818" t="s">
        <v>8219</v>
      </c>
      <c r="G2818" t="s">
        <v>8224</v>
      </c>
      <c r="H2818" t="s">
        <v>8246</v>
      </c>
      <c r="I2818">
        <v>1316208031</v>
      </c>
      <c r="J2818" s="7">
        <f t="shared" ref="J2818:J2881" si="212">(((K2818/60)/60)/24)+DATE(1970,1,1)</f>
        <v>40757.889247685183</v>
      </c>
      <c r="K2818">
        <v>1312320031</v>
      </c>
      <c r="L2818" s="7">
        <f t="shared" ref="L2818:L2881" si="213">(((I2818/60)/60)/24)+DATE(1970,1,1)</f>
        <v>40802.889247685183</v>
      </c>
      <c r="M2818" t="b">
        <v>0</v>
      </c>
      <c r="N2818">
        <v>174</v>
      </c>
      <c r="O2818" t="b">
        <v>1</v>
      </c>
      <c r="P2818" t="s">
        <v>8269</v>
      </c>
      <c r="Q2818">
        <f t="shared" ref="Q2818:Q2881" si="214">ROUND(E2818/D2818*100,2)</f>
        <v>130.65</v>
      </c>
      <c r="R2818" s="12">
        <f t="shared" ref="R2818:R2881" si="215">IFERROR(ROUND(IFERROR(E2818/N2818,""),2),"No pledges")</f>
        <v>45.05</v>
      </c>
      <c r="S2818" t="s">
        <v>8310</v>
      </c>
      <c r="T2818" t="s">
        <v>8315</v>
      </c>
    </row>
    <row r="2819" spans="1:20" ht="60" hidden="1">
      <c r="A2819">
        <v>2817</v>
      </c>
      <c r="B2819" s="2" t="s">
        <v>2817</v>
      </c>
      <c r="C2819" s="2" t="s">
        <v>6927</v>
      </c>
      <c r="D2819">
        <v>6000</v>
      </c>
      <c r="E2819">
        <v>6086.26</v>
      </c>
      <c r="F2819" t="s">
        <v>8219</v>
      </c>
      <c r="G2819" t="s">
        <v>8224</v>
      </c>
      <c r="H2819" t="s">
        <v>8246</v>
      </c>
      <c r="I2819">
        <v>1383676790</v>
      </c>
      <c r="J2819" s="7">
        <f t="shared" si="212"/>
        <v>41543.735995370371</v>
      </c>
      <c r="K2819">
        <v>1380217190</v>
      </c>
      <c r="L2819" s="7">
        <f t="shared" si="213"/>
        <v>41583.777662037035</v>
      </c>
      <c r="M2819" t="b">
        <v>0</v>
      </c>
      <c r="N2819">
        <v>38</v>
      </c>
      <c r="O2819" t="b">
        <v>1</v>
      </c>
      <c r="P2819" t="s">
        <v>8269</v>
      </c>
      <c r="Q2819">
        <f t="shared" si="214"/>
        <v>101.44</v>
      </c>
      <c r="R2819" s="12">
        <f t="shared" si="215"/>
        <v>160.16</v>
      </c>
      <c r="S2819" t="s">
        <v>8310</v>
      </c>
      <c r="T2819" t="s">
        <v>8315</v>
      </c>
    </row>
    <row r="2820" spans="1:20" ht="45" hidden="1">
      <c r="A2820">
        <v>2818</v>
      </c>
      <c r="B2820" s="2" t="s">
        <v>2818</v>
      </c>
      <c r="C2820" s="2" t="s">
        <v>6928</v>
      </c>
      <c r="D2820">
        <v>6000</v>
      </c>
      <c r="E2820">
        <v>9500</v>
      </c>
      <c r="F2820" t="s">
        <v>8219</v>
      </c>
      <c r="G2820" t="s">
        <v>8224</v>
      </c>
      <c r="H2820" t="s">
        <v>8246</v>
      </c>
      <c r="I2820">
        <v>1407758629</v>
      </c>
      <c r="J2820" s="7">
        <f t="shared" si="212"/>
        <v>41829.502650462964</v>
      </c>
      <c r="K2820">
        <v>1404907429</v>
      </c>
      <c r="L2820" s="7">
        <f t="shared" si="213"/>
        <v>41862.502650462964</v>
      </c>
      <c r="M2820" t="b">
        <v>0</v>
      </c>
      <c r="N2820">
        <v>139</v>
      </c>
      <c r="O2820" t="b">
        <v>1</v>
      </c>
      <c r="P2820" t="s">
        <v>8274</v>
      </c>
      <c r="Q2820">
        <f t="shared" si="214"/>
        <v>158.33000000000001</v>
      </c>
      <c r="R2820" s="12">
        <f t="shared" si="215"/>
        <v>68.349999999999994</v>
      </c>
      <c r="S2820" t="s">
        <v>8322</v>
      </c>
      <c r="T2820" t="s">
        <v>8323</v>
      </c>
    </row>
    <row r="2821" spans="1:20" ht="60" hidden="1">
      <c r="A2821">
        <v>2819</v>
      </c>
      <c r="B2821" s="2" t="s">
        <v>2819</v>
      </c>
      <c r="C2821" s="2" t="s">
        <v>6929</v>
      </c>
      <c r="D2821">
        <v>6000</v>
      </c>
      <c r="E2821">
        <v>6080</v>
      </c>
      <c r="F2821" t="s">
        <v>8219</v>
      </c>
      <c r="G2821" t="s">
        <v>8224</v>
      </c>
      <c r="H2821" t="s">
        <v>8246</v>
      </c>
      <c r="I2821">
        <v>1347854700</v>
      </c>
      <c r="J2821" s="7">
        <f t="shared" si="212"/>
        <v>41123.022268518522</v>
      </c>
      <c r="K2821">
        <v>1343867524</v>
      </c>
      <c r="L2821" s="7">
        <f t="shared" si="213"/>
        <v>41169.170138888891</v>
      </c>
      <c r="M2821" t="b">
        <v>0</v>
      </c>
      <c r="N2821">
        <v>75</v>
      </c>
      <c r="O2821" t="b">
        <v>1</v>
      </c>
      <c r="P2821" t="s">
        <v>8276</v>
      </c>
      <c r="Q2821">
        <f t="shared" si="214"/>
        <v>101.33</v>
      </c>
      <c r="R2821" s="12">
        <f t="shared" si="215"/>
        <v>81.069999999999993</v>
      </c>
      <c r="S2821" t="s">
        <v>8325</v>
      </c>
      <c r="T2821" t="s">
        <v>8326</v>
      </c>
    </row>
    <row r="2822" spans="1:20" ht="60" hidden="1">
      <c r="A2822">
        <v>2820</v>
      </c>
      <c r="B2822" s="2" t="s">
        <v>2820</v>
      </c>
      <c r="C2822" s="2" t="s">
        <v>6930</v>
      </c>
      <c r="D2822">
        <v>6000</v>
      </c>
      <c r="E2822">
        <v>6100</v>
      </c>
      <c r="F2822" t="s">
        <v>8219</v>
      </c>
      <c r="G2822" t="s">
        <v>8224</v>
      </c>
      <c r="H2822" t="s">
        <v>8246</v>
      </c>
      <c r="I2822">
        <v>1397941475</v>
      </c>
      <c r="J2822" s="7">
        <f t="shared" si="212"/>
        <v>41718.878182870372</v>
      </c>
      <c r="K2822">
        <v>1395349475</v>
      </c>
      <c r="L2822" s="7">
        <f t="shared" si="213"/>
        <v>41748.878182870372</v>
      </c>
      <c r="M2822" t="b">
        <v>0</v>
      </c>
      <c r="N2822">
        <v>41</v>
      </c>
      <c r="O2822" t="b">
        <v>1</v>
      </c>
      <c r="P2822" t="s">
        <v>8276</v>
      </c>
      <c r="Q2822">
        <f t="shared" si="214"/>
        <v>101.67</v>
      </c>
      <c r="R2822" s="12">
        <f t="shared" si="215"/>
        <v>148.78</v>
      </c>
      <c r="S2822" t="s">
        <v>8325</v>
      </c>
      <c r="T2822" t="s">
        <v>8326</v>
      </c>
    </row>
    <row r="2823" spans="1:20" ht="60" hidden="1">
      <c r="A2823">
        <v>2821</v>
      </c>
      <c r="B2823" s="2" t="s">
        <v>2821</v>
      </c>
      <c r="C2823" s="2" t="s">
        <v>6931</v>
      </c>
      <c r="D2823">
        <v>6000</v>
      </c>
      <c r="E2823">
        <v>6146.27</v>
      </c>
      <c r="F2823" t="s">
        <v>8219</v>
      </c>
      <c r="G2823" t="s">
        <v>8225</v>
      </c>
      <c r="H2823" t="s">
        <v>8247</v>
      </c>
      <c r="I2823">
        <v>1468593246</v>
      </c>
      <c r="J2823" s="7">
        <f t="shared" si="212"/>
        <v>42536.60701388889</v>
      </c>
      <c r="K2823">
        <v>1466001246</v>
      </c>
      <c r="L2823" s="7">
        <f t="shared" si="213"/>
        <v>42566.60701388889</v>
      </c>
      <c r="M2823" t="b">
        <v>0</v>
      </c>
      <c r="N2823">
        <v>111</v>
      </c>
      <c r="O2823" t="b">
        <v>1</v>
      </c>
      <c r="P2823" t="s">
        <v>8285</v>
      </c>
      <c r="Q2823">
        <f t="shared" si="214"/>
        <v>102.44</v>
      </c>
      <c r="R2823" s="12">
        <f t="shared" si="215"/>
        <v>55.37</v>
      </c>
      <c r="S2823" t="s">
        <v>8338</v>
      </c>
      <c r="T2823" t="s">
        <v>8339</v>
      </c>
    </row>
    <row r="2824" spans="1:20" ht="60" hidden="1">
      <c r="A2824">
        <v>2822</v>
      </c>
      <c r="B2824" s="2" t="s">
        <v>2822</v>
      </c>
      <c r="C2824" s="2" t="s">
        <v>6932</v>
      </c>
      <c r="D2824">
        <v>6000</v>
      </c>
      <c r="E2824">
        <v>6360</v>
      </c>
      <c r="F2824" t="s">
        <v>8219</v>
      </c>
      <c r="G2824" t="s">
        <v>8224</v>
      </c>
      <c r="H2824" t="s">
        <v>8246</v>
      </c>
      <c r="I2824">
        <v>1488053905</v>
      </c>
      <c r="J2824" s="7">
        <f t="shared" si="212"/>
        <v>42761.846122685187</v>
      </c>
      <c r="K2824">
        <v>1485461905</v>
      </c>
      <c r="L2824" s="7">
        <f t="shared" si="213"/>
        <v>42791.846122685187</v>
      </c>
      <c r="M2824" t="b">
        <v>0</v>
      </c>
      <c r="N2824">
        <v>46</v>
      </c>
      <c r="O2824" t="b">
        <v>1</v>
      </c>
      <c r="P2824" t="s">
        <v>8285</v>
      </c>
      <c r="Q2824">
        <f t="shared" si="214"/>
        <v>106</v>
      </c>
      <c r="R2824" s="12">
        <f t="shared" si="215"/>
        <v>138.26</v>
      </c>
      <c r="S2824" t="s">
        <v>8338</v>
      </c>
      <c r="T2824" t="s">
        <v>8339</v>
      </c>
    </row>
    <row r="2825" spans="1:20" ht="60" hidden="1">
      <c r="A2825">
        <v>2823</v>
      </c>
      <c r="B2825" s="2" t="s">
        <v>2823</v>
      </c>
      <c r="C2825" s="2" t="s">
        <v>6933</v>
      </c>
      <c r="D2825">
        <v>6000</v>
      </c>
      <c r="E2825">
        <v>6108</v>
      </c>
      <c r="F2825" t="s">
        <v>8219</v>
      </c>
      <c r="G2825" t="s">
        <v>8224</v>
      </c>
      <c r="H2825" t="s">
        <v>8246</v>
      </c>
      <c r="I2825">
        <v>1316979167</v>
      </c>
      <c r="J2825" s="7">
        <f t="shared" si="212"/>
        <v>40751.814432870371</v>
      </c>
      <c r="K2825">
        <v>1311795167</v>
      </c>
      <c r="L2825" s="7">
        <f t="shared" si="213"/>
        <v>40811.814432870371</v>
      </c>
      <c r="M2825" t="b">
        <v>1</v>
      </c>
      <c r="N2825">
        <v>74</v>
      </c>
      <c r="O2825" t="b">
        <v>1</v>
      </c>
      <c r="P2825" t="s">
        <v>8276</v>
      </c>
      <c r="Q2825">
        <f t="shared" si="214"/>
        <v>101.8</v>
      </c>
      <c r="R2825" s="12">
        <f t="shared" si="215"/>
        <v>82.54</v>
      </c>
      <c r="S2825" t="s">
        <v>8325</v>
      </c>
      <c r="T2825" t="s">
        <v>8326</v>
      </c>
    </row>
    <row r="2826" spans="1:20" ht="45" hidden="1">
      <c r="A2826">
        <v>2824</v>
      </c>
      <c r="B2826" s="2" t="s">
        <v>2824</v>
      </c>
      <c r="C2826" s="2" t="s">
        <v>6934</v>
      </c>
      <c r="D2826">
        <v>6000</v>
      </c>
      <c r="E2826">
        <v>7559</v>
      </c>
      <c r="F2826" t="s">
        <v>8219</v>
      </c>
      <c r="G2826" t="s">
        <v>8225</v>
      </c>
      <c r="H2826" t="s">
        <v>8247</v>
      </c>
      <c r="I2826">
        <v>1403370772</v>
      </c>
      <c r="J2826" s="7">
        <f t="shared" si="212"/>
        <v>41781.717268518521</v>
      </c>
      <c r="K2826">
        <v>1400778772</v>
      </c>
      <c r="L2826" s="7">
        <f t="shared" si="213"/>
        <v>41811.717268518521</v>
      </c>
      <c r="M2826" t="b">
        <v>0</v>
      </c>
      <c r="N2826">
        <v>264</v>
      </c>
      <c r="O2826" t="b">
        <v>1</v>
      </c>
      <c r="P2826" t="s">
        <v>8274</v>
      </c>
      <c r="Q2826">
        <f t="shared" si="214"/>
        <v>125.98</v>
      </c>
      <c r="R2826" s="12">
        <f t="shared" si="215"/>
        <v>28.63</v>
      </c>
      <c r="S2826" t="s">
        <v>8322</v>
      </c>
      <c r="T2826" t="s">
        <v>8323</v>
      </c>
    </row>
    <row r="2827" spans="1:20" ht="60" hidden="1">
      <c r="A2827">
        <v>2825</v>
      </c>
      <c r="B2827" s="2" t="s">
        <v>2825</v>
      </c>
      <c r="C2827" s="2" t="s">
        <v>6935</v>
      </c>
      <c r="D2827">
        <v>6000</v>
      </c>
      <c r="E2827">
        <v>6438</v>
      </c>
      <c r="F2827" t="s">
        <v>8219</v>
      </c>
      <c r="G2827" t="s">
        <v>8224</v>
      </c>
      <c r="H2827" t="s">
        <v>8246</v>
      </c>
      <c r="I2827">
        <v>1423871882</v>
      </c>
      <c r="J2827" s="7">
        <f t="shared" si="212"/>
        <v>42018.99863425926</v>
      </c>
      <c r="K2827">
        <v>1421279882</v>
      </c>
      <c r="L2827" s="7">
        <f t="shared" si="213"/>
        <v>42048.99863425926</v>
      </c>
      <c r="M2827" t="b">
        <v>0</v>
      </c>
      <c r="N2827">
        <v>73</v>
      </c>
      <c r="O2827" t="b">
        <v>1</v>
      </c>
      <c r="P2827" t="s">
        <v>8276</v>
      </c>
      <c r="Q2827">
        <f t="shared" si="214"/>
        <v>107.3</v>
      </c>
      <c r="R2827" s="12">
        <f t="shared" si="215"/>
        <v>88.19</v>
      </c>
      <c r="S2827" t="s">
        <v>8325</v>
      </c>
      <c r="T2827" t="s">
        <v>8326</v>
      </c>
    </row>
    <row r="2828" spans="1:20" ht="60" hidden="1">
      <c r="A2828">
        <v>2826</v>
      </c>
      <c r="B2828" s="2" t="s">
        <v>2826</v>
      </c>
      <c r="C2828" s="2" t="s">
        <v>6936</v>
      </c>
      <c r="D2828">
        <v>6000</v>
      </c>
      <c r="E2828">
        <v>39693.279999999999</v>
      </c>
      <c r="F2828" t="s">
        <v>8219</v>
      </c>
      <c r="G2828" t="s">
        <v>8224</v>
      </c>
      <c r="H2828" t="s">
        <v>8246</v>
      </c>
      <c r="I2828">
        <v>1315616422</v>
      </c>
      <c r="J2828" s="7">
        <f t="shared" si="212"/>
        <v>40766.041921296295</v>
      </c>
      <c r="K2828">
        <v>1313024422</v>
      </c>
      <c r="L2828" s="7">
        <f t="shared" si="213"/>
        <v>40796.041921296295</v>
      </c>
      <c r="M2828" t="b">
        <v>1</v>
      </c>
      <c r="N2828">
        <v>916</v>
      </c>
      <c r="O2828" t="b">
        <v>1</v>
      </c>
      <c r="P2828" t="s">
        <v>8288</v>
      </c>
      <c r="Q2828">
        <f t="shared" si="214"/>
        <v>661.55</v>
      </c>
      <c r="R2828" s="12">
        <f t="shared" si="215"/>
        <v>43.33</v>
      </c>
      <c r="S2828" t="s">
        <v>8322</v>
      </c>
      <c r="T2828" t="s">
        <v>8342</v>
      </c>
    </row>
    <row r="2829" spans="1:20" ht="60" hidden="1">
      <c r="A2829">
        <v>2827</v>
      </c>
      <c r="B2829" s="2" t="s">
        <v>2827</v>
      </c>
      <c r="C2829" s="2" t="s">
        <v>6937</v>
      </c>
      <c r="D2829">
        <v>6000</v>
      </c>
      <c r="E2829">
        <v>6041.6</v>
      </c>
      <c r="F2829" t="s">
        <v>8219</v>
      </c>
      <c r="G2829" t="s">
        <v>8224</v>
      </c>
      <c r="H2829" t="s">
        <v>8246</v>
      </c>
      <c r="I2829">
        <v>1312182000</v>
      </c>
      <c r="J2829" s="7">
        <f t="shared" si="212"/>
        <v>40747.012881944444</v>
      </c>
      <c r="K2829">
        <v>1311380313</v>
      </c>
      <c r="L2829" s="7">
        <f t="shared" si="213"/>
        <v>40756.291666666664</v>
      </c>
      <c r="M2829" t="b">
        <v>0</v>
      </c>
      <c r="N2829">
        <v>44</v>
      </c>
      <c r="O2829" t="b">
        <v>1</v>
      </c>
      <c r="P2829" t="s">
        <v>8276</v>
      </c>
      <c r="Q2829">
        <f t="shared" si="214"/>
        <v>100.69</v>
      </c>
      <c r="R2829" s="12">
        <f t="shared" si="215"/>
        <v>137.31</v>
      </c>
      <c r="S2829" t="s">
        <v>8325</v>
      </c>
      <c r="T2829" t="s">
        <v>8326</v>
      </c>
    </row>
    <row r="2830" spans="1:20" ht="60" hidden="1">
      <c r="A2830">
        <v>2828</v>
      </c>
      <c r="B2830" s="2" t="s">
        <v>2828</v>
      </c>
      <c r="C2830" s="2" t="s">
        <v>6938</v>
      </c>
      <c r="D2830">
        <v>6000</v>
      </c>
      <c r="E2830">
        <v>6220</v>
      </c>
      <c r="F2830" t="s">
        <v>8219</v>
      </c>
      <c r="G2830" t="s">
        <v>8224</v>
      </c>
      <c r="H2830" t="s">
        <v>8246</v>
      </c>
      <c r="I2830">
        <v>1392929333</v>
      </c>
      <c r="J2830" s="7">
        <f t="shared" si="212"/>
        <v>41645.867280092592</v>
      </c>
      <c r="K2830">
        <v>1389041333</v>
      </c>
      <c r="L2830" s="7">
        <f t="shared" si="213"/>
        <v>41690.867280092592</v>
      </c>
      <c r="M2830" t="b">
        <v>0</v>
      </c>
      <c r="N2830">
        <v>82</v>
      </c>
      <c r="O2830" t="b">
        <v>1</v>
      </c>
      <c r="P2830" t="s">
        <v>8276</v>
      </c>
      <c r="Q2830">
        <f t="shared" si="214"/>
        <v>103.67</v>
      </c>
      <c r="R2830" s="12">
        <f t="shared" si="215"/>
        <v>75.849999999999994</v>
      </c>
      <c r="S2830" t="s">
        <v>8325</v>
      </c>
      <c r="T2830" t="s">
        <v>8326</v>
      </c>
    </row>
    <row r="2831" spans="1:20" ht="60" hidden="1">
      <c r="A2831">
        <v>2829</v>
      </c>
      <c r="B2831" s="2" t="s">
        <v>2829</v>
      </c>
      <c r="C2831" s="2" t="s">
        <v>6939</v>
      </c>
      <c r="D2831">
        <v>6000</v>
      </c>
      <c r="E2831">
        <v>7934</v>
      </c>
      <c r="F2831" t="s">
        <v>8219</v>
      </c>
      <c r="G2831" t="s">
        <v>8224</v>
      </c>
      <c r="H2831" t="s">
        <v>8246</v>
      </c>
      <c r="I2831">
        <v>1355840400</v>
      </c>
      <c r="J2831" s="7">
        <f t="shared" si="212"/>
        <v>41223.22184027778</v>
      </c>
      <c r="K2831">
        <v>1352524767</v>
      </c>
      <c r="L2831" s="7">
        <f t="shared" si="213"/>
        <v>41261.597222222219</v>
      </c>
      <c r="M2831" t="b">
        <v>0</v>
      </c>
      <c r="N2831">
        <v>107</v>
      </c>
      <c r="O2831" t="b">
        <v>1</v>
      </c>
      <c r="P2831" t="s">
        <v>8292</v>
      </c>
      <c r="Q2831">
        <f t="shared" si="214"/>
        <v>132.22999999999999</v>
      </c>
      <c r="R2831" s="12">
        <f t="shared" si="215"/>
        <v>74.150000000000006</v>
      </c>
      <c r="S2831" t="s">
        <v>8325</v>
      </c>
      <c r="T2831" t="s">
        <v>8346</v>
      </c>
    </row>
    <row r="2832" spans="1:20" ht="45" hidden="1">
      <c r="A2832">
        <v>2830</v>
      </c>
      <c r="B2832" s="2" t="s">
        <v>2830</v>
      </c>
      <c r="C2832" s="2" t="s">
        <v>6940</v>
      </c>
      <c r="D2832">
        <v>6000</v>
      </c>
      <c r="E2832">
        <v>6700</v>
      </c>
      <c r="F2832" t="s">
        <v>8219</v>
      </c>
      <c r="G2832" t="s">
        <v>8227</v>
      </c>
      <c r="H2832" t="s">
        <v>8249</v>
      </c>
      <c r="I2832">
        <v>1460786340</v>
      </c>
      <c r="J2832" s="7">
        <f t="shared" si="212"/>
        <v>42416.407129629632</v>
      </c>
      <c r="K2832">
        <v>1455615976</v>
      </c>
      <c r="L2832" s="7">
        <f t="shared" si="213"/>
        <v>42476.249305555553</v>
      </c>
      <c r="M2832" t="b">
        <v>0</v>
      </c>
      <c r="N2832">
        <v>42</v>
      </c>
      <c r="O2832" t="b">
        <v>1</v>
      </c>
      <c r="P2832" t="s">
        <v>8292</v>
      </c>
      <c r="Q2832">
        <f t="shared" si="214"/>
        <v>111.67</v>
      </c>
      <c r="R2832" s="12">
        <f t="shared" si="215"/>
        <v>159.52000000000001</v>
      </c>
      <c r="S2832" t="s">
        <v>8325</v>
      </c>
      <c r="T2832" t="s">
        <v>8346</v>
      </c>
    </row>
    <row r="2833" spans="1:20" ht="45" hidden="1">
      <c r="A2833">
        <v>2831</v>
      </c>
      <c r="B2833" s="2" t="s">
        <v>2831</v>
      </c>
      <c r="C2833" s="2" t="s">
        <v>6941</v>
      </c>
      <c r="D2833">
        <v>6000</v>
      </c>
      <c r="E2833">
        <v>6025</v>
      </c>
      <c r="F2833" t="s">
        <v>8219</v>
      </c>
      <c r="G2833" t="s">
        <v>8224</v>
      </c>
      <c r="H2833" t="s">
        <v>8246</v>
      </c>
      <c r="I2833">
        <v>1472270340</v>
      </c>
      <c r="J2833" s="7">
        <f t="shared" si="212"/>
        <v>42586.925636574073</v>
      </c>
      <c r="K2833">
        <v>1470348775</v>
      </c>
      <c r="L2833" s="7">
        <f t="shared" si="213"/>
        <v>42609.165972222225</v>
      </c>
      <c r="M2833" t="b">
        <v>0</v>
      </c>
      <c r="N2833">
        <v>67</v>
      </c>
      <c r="O2833" t="b">
        <v>1</v>
      </c>
      <c r="P2833" t="s">
        <v>8285</v>
      </c>
      <c r="Q2833">
        <f t="shared" si="214"/>
        <v>100.42</v>
      </c>
      <c r="R2833" s="12">
        <f t="shared" si="215"/>
        <v>89.93</v>
      </c>
      <c r="S2833" t="s">
        <v>8338</v>
      </c>
      <c r="T2833" t="s">
        <v>8339</v>
      </c>
    </row>
    <row r="2834" spans="1:20" ht="60" hidden="1">
      <c r="A2834">
        <v>2832</v>
      </c>
      <c r="B2834" s="2" t="s">
        <v>2832</v>
      </c>
      <c r="C2834" s="2" t="s">
        <v>6942</v>
      </c>
      <c r="D2834">
        <v>6000</v>
      </c>
      <c r="E2834">
        <v>10346</v>
      </c>
      <c r="F2834" t="s">
        <v>8219</v>
      </c>
      <c r="G2834" t="s">
        <v>8224</v>
      </c>
      <c r="H2834" t="s">
        <v>8246</v>
      </c>
      <c r="I2834">
        <v>1411787307</v>
      </c>
      <c r="J2834" s="7">
        <f t="shared" si="212"/>
        <v>41879.130868055552</v>
      </c>
      <c r="K2834">
        <v>1409195307</v>
      </c>
      <c r="L2834" s="7">
        <f t="shared" si="213"/>
        <v>41909.130868055552</v>
      </c>
      <c r="M2834" t="b">
        <v>0</v>
      </c>
      <c r="N2834">
        <v>110</v>
      </c>
      <c r="O2834" t="b">
        <v>1</v>
      </c>
      <c r="P2834" t="s">
        <v>8279</v>
      </c>
      <c r="Q2834">
        <f t="shared" si="214"/>
        <v>172.43</v>
      </c>
      <c r="R2834" s="12">
        <f t="shared" si="215"/>
        <v>94.05</v>
      </c>
      <c r="S2834" t="s">
        <v>8325</v>
      </c>
      <c r="T2834" t="s">
        <v>8329</v>
      </c>
    </row>
    <row r="2835" spans="1:20" hidden="1">
      <c r="A2835">
        <v>2833</v>
      </c>
      <c r="B2835" s="2" t="s">
        <v>2833</v>
      </c>
      <c r="C2835" s="2" t="s">
        <v>6943</v>
      </c>
      <c r="D2835">
        <v>6000</v>
      </c>
      <c r="E2835">
        <v>8306.42</v>
      </c>
      <c r="F2835" t="s">
        <v>8219</v>
      </c>
      <c r="G2835" t="s">
        <v>8224</v>
      </c>
      <c r="H2835" t="s">
        <v>8246</v>
      </c>
      <c r="I2835">
        <v>1309809140</v>
      </c>
      <c r="J2835" s="7">
        <f t="shared" si="212"/>
        <v>40638.828009259261</v>
      </c>
      <c r="K2835">
        <v>1302033140</v>
      </c>
      <c r="L2835" s="7">
        <f t="shared" si="213"/>
        <v>40728.828009259261</v>
      </c>
      <c r="M2835" t="b">
        <v>1</v>
      </c>
      <c r="N2835">
        <v>95</v>
      </c>
      <c r="O2835" t="b">
        <v>1</v>
      </c>
      <c r="P2835" t="s">
        <v>8295</v>
      </c>
      <c r="Q2835">
        <f t="shared" si="214"/>
        <v>138.44</v>
      </c>
      <c r="R2835" s="12">
        <f t="shared" si="215"/>
        <v>87.44</v>
      </c>
      <c r="S2835" t="s">
        <v>8319</v>
      </c>
      <c r="T2835" t="s">
        <v>8349</v>
      </c>
    </row>
    <row r="2836" spans="1:20" ht="45" hidden="1">
      <c r="A2836">
        <v>2834</v>
      </c>
      <c r="B2836" s="2" t="s">
        <v>2834</v>
      </c>
      <c r="C2836" s="2" t="s">
        <v>6944</v>
      </c>
      <c r="D2836">
        <v>6000</v>
      </c>
      <c r="E2836">
        <v>10045</v>
      </c>
      <c r="F2836" t="s">
        <v>8219</v>
      </c>
      <c r="G2836" t="s">
        <v>8224</v>
      </c>
      <c r="H2836" t="s">
        <v>8246</v>
      </c>
      <c r="I2836">
        <v>1417579200</v>
      </c>
      <c r="J2836" s="7">
        <f t="shared" si="212"/>
        <v>41946.674108796295</v>
      </c>
      <c r="K2836">
        <v>1415031043</v>
      </c>
      <c r="L2836" s="7">
        <f t="shared" si="213"/>
        <v>41976.166666666672</v>
      </c>
      <c r="M2836" t="b">
        <v>0</v>
      </c>
      <c r="N2836">
        <v>101</v>
      </c>
      <c r="O2836" t="b">
        <v>1</v>
      </c>
      <c r="P2836" t="s">
        <v>8295</v>
      </c>
      <c r="Q2836">
        <f t="shared" si="214"/>
        <v>167.42</v>
      </c>
      <c r="R2836" s="12">
        <f t="shared" si="215"/>
        <v>99.46</v>
      </c>
      <c r="S2836" t="s">
        <v>8319</v>
      </c>
      <c r="T2836" t="s">
        <v>8349</v>
      </c>
    </row>
    <row r="2837" spans="1:20" ht="45" hidden="1">
      <c r="A2837">
        <v>2835</v>
      </c>
      <c r="B2837" s="2" t="s">
        <v>2835</v>
      </c>
      <c r="C2837" s="2" t="s">
        <v>6945</v>
      </c>
      <c r="D2837">
        <v>6000</v>
      </c>
      <c r="E2837">
        <v>7412</v>
      </c>
      <c r="F2837" t="s">
        <v>8219</v>
      </c>
      <c r="G2837" t="s">
        <v>8224</v>
      </c>
      <c r="H2837" t="s">
        <v>8246</v>
      </c>
      <c r="I2837">
        <v>1342382587</v>
      </c>
      <c r="J2837" s="7">
        <f t="shared" si="212"/>
        <v>41075.835497685184</v>
      </c>
      <c r="K2837">
        <v>1339790587</v>
      </c>
      <c r="L2837" s="7">
        <f t="shared" si="213"/>
        <v>41105.835497685184</v>
      </c>
      <c r="M2837" t="b">
        <v>0</v>
      </c>
      <c r="N2837">
        <v>83</v>
      </c>
      <c r="O2837" t="b">
        <v>1</v>
      </c>
      <c r="P2837" t="s">
        <v>8279</v>
      </c>
      <c r="Q2837">
        <f t="shared" si="214"/>
        <v>123.53</v>
      </c>
      <c r="R2837" s="12">
        <f t="shared" si="215"/>
        <v>89.3</v>
      </c>
      <c r="S2837" t="s">
        <v>8325</v>
      </c>
      <c r="T2837" t="s">
        <v>8329</v>
      </c>
    </row>
    <row r="2838" spans="1:20" ht="60" hidden="1">
      <c r="A2838">
        <v>2836</v>
      </c>
      <c r="B2838" s="2" t="s">
        <v>2836</v>
      </c>
      <c r="C2838" s="2" t="s">
        <v>6946</v>
      </c>
      <c r="D2838">
        <v>6000</v>
      </c>
      <c r="E2838">
        <v>6077</v>
      </c>
      <c r="F2838" t="s">
        <v>8219</v>
      </c>
      <c r="G2838" t="s">
        <v>8224</v>
      </c>
      <c r="H2838" t="s">
        <v>8246</v>
      </c>
      <c r="I2838">
        <v>1318006732</v>
      </c>
      <c r="J2838" s="7">
        <f t="shared" si="212"/>
        <v>40763.707546296297</v>
      </c>
      <c r="K2838">
        <v>1312822732</v>
      </c>
      <c r="L2838" s="7">
        <f t="shared" si="213"/>
        <v>40823.707546296297</v>
      </c>
      <c r="M2838" t="b">
        <v>0</v>
      </c>
      <c r="N2838">
        <v>55</v>
      </c>
      <c r="O2838" t="b">
        <v>1</v>
      </c>
      <c r="P2838" t="s">
        <v>8279</v>
      </c>
      <c r="Q2838">
        <f t="shared" si="214"/>
        <v>101.28</v>
      </c>
      <c r="R2838" s="12">
        <f t="shared" si="215"/>
        <v>110.49</v>
      </c>
      <c r="S2838" t="s">
        <v>8325</v>
      </c>
      <c r="T2838" t="s">
        <v>8329</v>
      </c>
    </row>
    <row r="2839" spans="1:20" ht="60" hidden="1">
      <c r="A2839">
        <v>2837</v>
      </c>
      <c r="B2839" s="2" t="s">
        <v>2837</v>
      </c>
      <c r="C2839" s="2" t="s">
        <v>6947</v>
      </c>
      <c r="D2839">
        <v>6000</v>
      </c>
      <c r="E2839">
        <v>6020</v>
      </c>
      <c r="F2839" t="s">
        <v>8219</v>
      </c>
      <c r="G2839" t="s">
        <v>8224</v>
      </c>
      <c r="H2839" t="s">
        <v>8246</v>
      </c>
      <c r="I2839">
        <v>1331174635</v>
      </c>
      <c r="J2839" s="7">
        <f t="shared" si="212"/>
        <v>40946.11383101852</v>
      </c>
      <c r="K2839">
        <v>1328582635</v>
      </c>
      <c r="L2839" s="7">
        <f t="shared" si="213"/>
        <v>40976.11383101852</v>
      </c>
      <c r="M2839" t="b">
        <v>0</v>
      </c>
      <c r="N2839">
        <v>32</v>
      </c>
      <c r="O2839" t="b">
        <v>1</v>
      </c>
      <c r="P2839" t="s">
        <v>8279</v>
      </c>
      <c r="Q2839">
        <f t="shared" si="214"/>
        <v>100.33</v>
      </c>
      <c r="R2839" s="12">
        <f t="shared" si="215"/>
        <v>188.13</v>
      </c>
      <c r="S2839" t="s">
        <v>8325</v>
      </c>
      <c r="T2839" t="s">
        <v>8329</v>
      </c>
    </row>
    <row r="2840" spans="1:20" ht="45" hidden="1">
      <c r="A2840">
        <v>2838</v>
      </c>
      <c r="B2840" s="2" t="s">
        <v>2838</v>
      </c>
      <c r="C2840" s="2" t="s">
        <v>6948</v>
      </c>
      <c r="D2840">
        <v>6000</v>
      </c>
      <c r="E2840">
        <v>6863</v>
      </c>
      <c r="F2840" t="s">
        <v>8219</v>
      </c>
      <c r="G2840" t="s">
        <v>8224</v>
      </c>
      <c r="H2840" t="s">
        <v>8246</v>
      </c>
      <c r="I2840">
        <v>1383526800</v>
      </c>
      <c r="J2840" s="7">
        <f t="shared" si="212"/>
        <v>41548.747418981482</v>
      </c>
      <c r="K2840">
        <v>1380650177</v>
      </c>
      <c r="L2840" s="7">
        <f t="shared" si="213"/>
        <v>41582.041666666664</v>
      </c>
      <c r="M2840" t="b">
        <v>0</v>
      </c>
      <c r="N2840">
        <v>123</v>
      </c>
      <c r="O2840" t="b">
        <v>1</v>
      </c>
      <c r="P2840" t="s">
        <v>8280</v>
      </c>
      <c r="Q2840">
        <f t="shared" si="214"/>
        <v>114.38</v>
      </c>
      <c r="R2840" s="12">
        <f t="shared" si="215"/>
        <v>55.8</v>
      </c>
      <c r="S2840" t="s">
        <v>8325</v>
      </c>
      <c r="T2840" t="s">
        <v>8330</v>
      </c>
    </row>
    <row r="2841" spans="1:20" ht="60" hidden="1">
      <c r="A2841">
        <v>2839</v>
      </c>
      <c r="B2841" s="2" t="s">
        <v>2839</v>
      </c>
      <c r="C2841" s="2" t="s">
        <v>6949</v>
      </c>
      <c r="D2841">
        <v>6000</v>
      </c>
      <c r="E2841">
        <v>10802</v>
      </c>
      <c r="F2841" t="s">
        <v>8219</v>
      </c>
      <c r="G2841" t="s">
        <v>8224</v>
      </c>
      <c r="H2841" t="s">
        <v>8246</v>
      </c>
      <c r="I2841">
        <v>1463972400</v>
      </c>
      <c r="J2841" s="7">
        <f t="shared" si="212"/>
        <v>42496.582337962958</v>
      </c>
      <c r="K2841">
        <v>1462543114</v>
      </c>
      <c r="L2841" s="7">
        <f t="shared" si="213"/>
        <v>42513.125</v>
      </c>
      <c r="M2841" t="b">
        <v>0</v>
      </c>
      <c r="N2841">
        <v>445</v>
      </c>
      <c r="O2841" t="b">
        <v>1</v>
      </c>
      <c r="P2841" t="s">
        <v>8297</v>
      </c>
      <c r="Q2841">
        <f t="shared" si="214"/>
        <v>180.03</v>
      </c>
      <c r="R2841" s="12">
        <f t="shared" si="215"/>
        <v>24.27</v>
      </c>
      <c r="S2841" t="s">
        <v>8333</v>
      </c>
      <c r="T2841" t="s">
        <v>8351</v>
      </c>
    </row>
    <row r="2842" spans="1:20" ht="60" hidden="1">
      <c r="A2842">
        <v>2840</v>
      </c>
      <c r="B2842" s="2" t="s">
        <v>2840</v>
      </c>
      <c r="C2842" s="2" t="s">
        <v>6950</v>
      </c>
      <c r="D2842">
        <v>6000</v>
      </c>
      <c r="E2842">
        <v>6373.27</v>
      </c>
      <c r="F2842" t="s">
        <v>8219</v>
      </c>
      <c r="G2842" t="s">
        <v>8224</v>
      </c>
      <c r="H2842" t="s">
        <v>8246</v>
      </c>
      <c r="I2842">
        <v>1299902400</v>
      </c>
      <c r="J2842" s="7">
        <f t="shared" si="212"/>
        <v>40585.796817129631</v>
      </c>
      <c r="K2842">
        <v>1297451245</v>
      </c>
      <c r="L2842" s="7">
        <f t="shared" si="213"/>
        <v>40614.166666666664</v>
      </c>
      <c r="M2842" t="b">
        <v>0</v>
      </c>
      <c r="N2842">
        <v>59</v>
      </c>
      <c r="O2842" t="b">
        <v>1</v>
      </c>
      <c r="P2842" t="s">
        <v>8276</v>
      </c>
      <c r="Q2842">
        <f t="shared" si="214"/>
        <v>106.22</v>
      </c>
      <c r="R2842" s="12">
        <f t="shared" si="215"/>
        <v>108.02</v>
      </c>
      <c r="S2842" t="s">
        <v>8325</v>
      </c>
      <c r="T2842" t="s">
        <v>8326</v>
      </c>
    </row>
    <row r="2843" spans="1:20" ht="15" customHeight="1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7">
        <f t="shared" ref="J2843:J2845" si="216">(((I2843/60)/60)/24)+DATE(1970,1,1)</f>
        <v>42351.781215277777</v>
      </c>
      <c r="K2843">
        <v>1444844697</v>
      </c>
      <c r="L2843" s="7">
        <f t="shared" ref="L2843:L2845" si="217">(((K2843/60)/60)/24)+DATE(1970,1,1)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 t="shared" si="214"/>
        <v>1</v>
      </c>
      <c r="R2843" s="12">
        <f t="shared" si="215"/>
        <v>10</v>
      </c>
      <c r="S2843" t="s">
        <v>8317</v>
      </c>
      <c r="T2843" t="s">
        <v>8318</v>
      </c>
    </row>
    <row r="2844" spans="1:20" ht="15" customHeight="1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7">
        <f t="shared" si="216"/>
        <v>41811.458333333336</v>
      </c>
      <c r="K2844">
        <v>1401058295</v>
      </c>
      <c r="L2844" s="7">
        <f t="shared" si="21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 t="shared" si="214"/>
        <v>0</v>
      </c>
      <c r="R2844" s="12" t="str">
        <f t="shared" si="215"/>
        <v>No pledges</v>
      </c>
      <c r="S2844" t="s">
        <v>8317</v>
      </c>
      <c r="T2844" t="s">
        <v>8318</v>
      </c>
    </row>
    <row r="2845" spans="1:20" ht="15" customHeight="1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7">
        <f t="shared" si="216"/>
        <v>42534.166666666672</v>
      </c>
      <c r="K2845">
        <v>1462210950</v>
      </c>
      <c r="L2845" s="7">
        <f t="shared" si="21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214"/>
        <v>0</v>
      </c>
      <c r="R2845" s="12" t="str">
        <f t="shared" si="215"/>
        <v>No pledges</v>
      </c>
      <c r="S2845" t="s">
        <v>8317</v>
      </c>
      <c r="T2845" t="s">
        <v>8318</v>
      </c>
    </row>
    <row r="2846" spans="1:20" ht="60" hidden="1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7">
        <f t="shared" si="212"/>
        <v>42709.546064814815</v>
      </c>
      <c r="K2846">
        <v>1480943180</v>
      </c>
      <c r="L2846" s="7">
        <f t="shared" si="213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214"/>
        <v>5.45</v>
      </c>
      <c r="R2846" s="12">
        <f t="shared" si="215"/>
        <v>30</v>
      </c>
      <c r="S2846" t="s">
        <v>8317</v>
      </c>
      <c r="T2846" t="s">
        <v>8318</v>
      </c>
    </row>
    <row r="2847" spans="1:20" ht="45" hidden="1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7">
        <f t="shared" si="212"/>
        <v>42103.016585648147</v>
      </c>
      <c r="K2847">
        <v>1428539033</v>
      </c>
      <c r="L2847" s="7">
        <f t="shared" si="213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214"/>
        <v>31.55</v>
      </c>
      <c r="R2847" s="12">
        <f t="shared" si="215"/>
        <v>60.67</v>
      </c>
      <c r="S2847" t="s">
        <v>8317</v>
      </c>
      <c r="T2847" t="s">
        <v>8318</v>
      </c>
    </row>
    <row r="2848" spans="1:20" ht="60" hidden="1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7">
        <f t="shared" si="212"/>
        <v>42108.692060185189</v>
      </c>
      <c r="K2848">
        <v>1429029394</v>
      </c>
      <c r="L2848" s="7">
        <f t="shared" si="213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214"/>
        <v>0</v>
      </c>
      <c r="R2848" s="12" t="str">
        <f t="shared" si="215"/>
        <v>No pledges</v>
      </c>
      <c r="S2848" t="s">
        <v>8317</v>
      </c>
      <c r="T2848" t="s">
        <v>8318</v>
      </c>
    </row>
    <row r="2849" spans="1:20" ht="15" customHeight="1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7">
        <f>(((I2849/60)/60)/24)+DATE(1970,1,1)</f>
        <v>42513.806307870371</v>
      </c>
      <c r="K2849">
        <v>1458847265</v>
      </c>
      <c r="L2849" s="7">
        <f>(((K2849/60)/60)/24)+DATE(1970,1,1)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214"/>
        <v>0</v>
      </c>
      <c r="R2849" s="12" t="str">
        <f t="shared" si="215"/>
        <v>No pledges</v>
      </c>
      <c r="S2849" t="s">
        <v>8317</v>
      </c>
      <c r="T2849" t="s">
        <v>8318</v>
      </c>
    </row>
    <row r="2850" spans="1:20" ht="60" hidden="1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7">
        <f t="shared" si="212"/>
        <v>42123.648831018523</v>
      </c>
      <c r="K2850">
        <v>1430321659</v>
      </c>
      <c r="L2850" s="7">
        <f t="shared" si="213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214"/>
        <v>0.2</v>
      </c>
      <c r="R2850" s="12">
        <f t="shared" si="215"/>
        <v>23.33</v>
      </c>
      <c r="S2850" t="s">
        <v>8317</v>
      </c>
      <c r="T2850" t="s">
        <v>8318</v>
      </c>
    </row>
    <row r="2851" spans="1:20" ht="60" hidden="1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7">
        <f t="shared" si="212"/>
        <v>42453.428240740745</v>
      </c>
      <c r="K2851">
        <v>1458814600</v>
      </c>
      <c r="L2851" s="7">
        <f t="shared" si="213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214"/>
        <v>1</v>
      </c>
      <c r="R2851" s="12">
        <f t="shared" si="215"/>
        <v>5</v>
      </c>
      <c r="S2851" t="s">
        <v>8317</v>
      </c>
      <c r="T2851" t="s">
        <v>8318</v>
      </c>
    </row>
    <row r="2852" spans="1:20" ht="60" hidden="1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7">
        <f t="shared" si="212"/>
        <v>41858.007071759261</v>
      </c>
      <c r="K2852">
        <v>1407370211</v>
      </c>
      <c r="L2852" s="7">
        <f t="shared" si="213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214"/>
        <v>3.89</v>
      </c>
      <c r="R2852" s="12">
        <f t="shared" si="215"/>
        <v>23.92</v>
      </c>
      <c r="S2852" t="s">
        <v>8317</v>
      </c>
      <c r="T2852" t="s">
        <v>8318</v>
      </c>
    </row>
    <row r="2853" spans="1:20" ht="15" customHeight="1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7">
        <f>(((I2853/60)/60)/24)+DATE(1970,1,1)</f>
        <v>42398.970138888893</v>
      </c>
      <c r="K2853">
        <v>1453334629</v>
      </c>
      <c r="L2853" s="7">
        <f>(((K2853/60)/60)/24)+DATE(1970,1,1)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214"/>
        <v>0</v>
      </c>
      <c r="R2853" s="12" t="str">
        <f t="shared" si="215"/>
        <v>No pledges</v>
      </c>
      <c r="S2853" t="s">
        <v>8317</v>
      </c>
      <c r="T2853" t="s">
        <v>8318</v>
      </c>
    </row>
    <row r="2854" spans="1:20" ht="45" hidden="1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7">
        <f t="shared" si="212"/>
        <v>41781.045173611114</v>
      </c>
      <c r="K2854">
        <v>1400720703</v>
      </c>
      <c r="L2854" s="7">
        <f t="shared" si="213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214"/>
        <v>1.9</v>
      </c>
      <c r="R2854" s="12">
        <f t="shared" si="215"/>
        <v>15.83</v>
      </c>
      <c r="S2854" t="s">
        <v>8317</v>
      </c>
      <c r="T2854" t="s">
        <v>8318</v>
      </c>
    </row>
    <row r="2855" spans="1:20" ht="60" hidden="1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7">
        <f t="shared" si="212"/>
        <v>41836.190937499996</v>
      </c>
      <c r="K2855">
        <v>1405485297</v>
      </c>
      <c r="L2855" s="7">
        <f t="shared" si="213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214"/>
        <v>0</v>
      </c>
      <c r="R2855" s="12" t="str">
        <f t="shared" si="215"/>
        <v>No pledges</v>
      </c>
      <c r="S2855" t="s">
        <v>8317</v>
      </c>
      <c r="T2855" t="s">
        <v>8318</v>
      </c>
    </row>
    <row r="2856" spans="1:20" ht="15" customHeight="1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7">
        <f>(((I2856/60)/60)/24)+DATE(1970,1,1)</f>
        <v>42131.71665509259</v>
      </c>
      <c r="K2856">
        <v>1429290719</v>
      </c>
      <c r="L2856" s="7">
        <f>(((K2856/60)/60)/24)+DATE(1970,1,1)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214"/>
        <v>41.7</v>
      </c>
      <c r="R2856" s="12">
        <f t="shared" si="215"/>
        <v>29.79</v>
      </c>
      <c r="S2856" t="s">
        <v>8317</v>
      </c>
      <c r="T2856" t="s">
        <v>8318</v>
      </c>
    </row>
    <row r="2857" spans="1:20" ht="60" hidden="1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7">
        <f t="shared" si="212"/>
        <v>42370.007766203707</v>
      </c>
      <c r="K2857">
        <v>1451607071</v>
      </c>
      <c r="L2857" s="7">
        <f t="shared" si="213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>
        <f t="shared" si="214"/>
        <v>50</v>
      </c>
      <c r="R2857" s="12">
        <f t="shared" si="215"/>
        <v>60</v>
      </c>
      <c r="S2857" t="s">
        <v>8317</v>
      </c>
      <c r="T2857" t="s">
        <v>8318</v>
      </c>
    </row>
    <row r="2858" spans="1:20" ht="15" customHeight="1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7">
        <f>(((I2858/60)/60)/24)+DATE(1970,1,1)</f>
        <v>42224.898611111115</v>
      </c>
      <c r="K2858">
        <v>1433897647</v>
      </c>
      <c r="L2858" s="7">
        <f>(((K2858/60)/60)/24)+DATE(1970,1,1)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214"/>
        <v>4.87</v>
      </c>
      <c r="R2858" s="12">
        <f t="shared" si="215"/>
        <v>24.33</v>
      </c>
      <c r="S2858" t="s">
        <v>8317</v>
      </c>
      <c r="T2858" t="s">
        <v>8318</v>
      </c>
    </row>
    <row r="2859" spans="1:20" ht="60" hidden="1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7">
        <f t="shared" si="212"/>
        <v>42726.920081018514</v>
      </c>
      <c r="K2859">
        <v>1482444295</v>
      </c>
      <c r="L2859" s="7">
        <f t="shared" si="213"/>
        <v>42786.75</v>
      </c>
      <c r="M2859" t="b">
        <v>0</v>
      </c>
      <c r="N2859">
        <v>15</v>
      </c>
      <c r="O2859" t="b">
        <v>0</v>
      </c>
      <c r="P2859" t="s">
        <v>8271</v>
      </c>
      <c r="Q2859">
        <f t="shared" si="214"/>
        <v>19.739999999999998</v>
      </c>
      <c r="R2859" s="12">
        <f t="shared" si="215"/>
        <v>500</v>
      </c>
      <c r="S2859" t="s">
        <v>8317</v>
      </c>
      <c r="T2859" t="s">
        <v>8318</v>
      </c>
    </row>
    <row r="2860" spans="1:20" ht="15" customHeight="1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7">
        <f t="shared" ref="J2860:J2862" si="218">(((I2860/60)/60)/24)+DATE(1970,1,1)</f>
        <v>41978.477777777778</v>
      </c>
      <c r="K2860">
        <v>1415711095</v>
      </c>
      <c r="L2860" s="7">
        <f t="shared" ref="L2860:L2862" si="219">(((K2860/60)/60)/24)+DATE(1970,1,1)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214"/>
        <v>0</v>
      </c>
      <c r="R2860" s="12" t="str">
        <f t="shared" si="215"/>
        <v>No pledges</v>
      </c>
      <c r="S2860" t="s">
        <v>8317</v>
      </c>
      <c r="T2860" t="s">
        <v>8318</v>
      </c>
    </row>
    <row r="2861" spans="1:20" ht="15" customHeight="1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7">
        <f t="shared" si="218"/>
        <v>42293.362314814818</v>
      </c>
      <c r="K2861">
        <v>1439800904</v>
      </c>
      <c r="L2861" s="7">
        <f t="shared" si="21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214"/>
        <v>1.75</v>
      </c>
      <c r="R2861" s="12">
        <f t="shared" si="215"/>
        <v>35</v>
      </c>
      <c r="S2861" t="s">
        <v>8317</v>
      </c>
      <c r="T2861" t="s">
        <v>8318</v>
      </c>
    </row>
    <row r="2862" spans="1:20" ht="15" customHeight="1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7">
        <f t="shared" si="218"/>
        <v>42540.800648148142</v>
      </c>
      <c r="K2862">
        <v>1461179576</v>
      </c>
      <c r="L2862" s="7">
        <f t="shared" si="21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 t="shared" si="214"/>
        <v>6.65</v>
      </c>
      <c r="R2862" s="12">
        <f t="shared" si="215"/>
        <v>29.56</v>
      </c>
      <c r="S2862" t="s">
        <v>8317</v>
      </c>
      <c r="T2862" t="s">
        <v>8318</v>
      </c>
    </row>
    <row r="2863" spans="1:20" ht="60" hidden="1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7">
        <f t="shared" si="212"/>
        <v>42257.590833333335</v>
      </c>
      <c r="K2863">
        <v>1441894248</v>
      </c>
      <c r="L2863" s="7">
        <f t="shared" si="213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214"/>
        <v>32</v>
      </c>
      <c r="R2863" s="12">
        <f t="shared" si="215"/>
        <v>26.67</v>
      </c>
      <c r="S2863" t="s">
        <v>8317</v>
      </c>
      <c r="T2863" t="s">
        <v>8318</v>
      </c>
    </row>
    <row r="2864" spans="1:20" ht="45" hidden="1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7">
        <f t="shared" si="212"/>
        <v>41784.789687500001</v>
      </c>
      <c r="K2864">
        <v>1401044229</v>
      </c>
      <c r="L2864" s="7">
        <f t="shared" si="213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214"/>
        <v>0.43</v>
      </c>
      <c r="R2864" s="12">
        <f t="shared" si="215"/>
        <v>18.329999999999998</v>
      </c>
      <c r="S2864" t="s">
        <v>8317</v>
      </c>
      <c r="T2864" t="s">
        <v>8318</v>
      </c>
    </row>
    <row r="2865" spans="1:20" ht="60" hidden="1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7">
        <f t="shared" si="212"/>
        <v>41831.675034722226</v>
      </c>
      <c r="K2865">
        <v>1405095123</v>
      </c>
      <c r="L2865" s="7">
        <f t="shared" si="213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214"/>
        <v>0.04</v>
      </c>
      <c r="R2865" s="12">
        <f t="shared" si="215"/>
        <v>20</v>
      </c>
      <c r="S2865" t="s">
        <v>8317</v>
      </c>
      <c r="T2865" t="s">
        <v>8318</v>
      </c>
    </row>
    <row r="2866" spans="1:20" ht="15" customHeight="1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7">
        <f>(((I2866/60)/60)/24)+DATE(1970,1,1)</f>
        <v>42202.554166666669</v>
      </c>
      <c r="K2866">
        <v>1434552207</v>
      </c>
      <c r="L2866" s="7">
        <f>(((K2866/60)/60)/24)+DATE(1970,1,1)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214"/>
        <v>1.6</v>
      </c>
      <c r="R2866" s="12">
        <f t="shared" si="215"/>
        <v>13.33</v>
      </c>
      <c r="S2866" t="s">
        <v>8317</v>
      </c>
      <c r="T2866" t="s">
        <v>8318</v>
      </c>
    </row>
    <row r="2867" spans="1:20" ht="60" hidden="1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7">
        <f t="shared" si="212"/>
        <v>41950.114108796297</v>
      </c>
      <c r="K2867">
        <v>1415328259</v>
      </c>
      <c r="L2867" s="7">
        <f t="shared" si="213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214"/>
        <v>0</v>
      </c>
      <c r="R2867" s="12" t="str">
        <f t="shared" si="215"/>
        <v>No pledges</v>
      </c>
      <c r="S2867" t="s">
        <v>8317</v>
      </c>
      <c r="T2867" t="s">
        <v>8318</v>
      </c>
    </row>
    <row r="2868" spans="1:20" ht="45" hidden="1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7">
        <f t="shared" si="212"/>
        <v>42627.955104166671</v>
      </c>
      <c r="K2868">
        <v>1473893721</v>
      </c>
      <c r="L2868" s="7">
        <f t="shared" si="213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>
        <f t="shared" si="214"/>
        <v>0.9</v>
      </c>
      <c r="R2868" s="12">
        <f t="shared" si="215"/>
        <v>22.5</v>
      </c>
      <c r="S2868" t="s">
        <v>8317</v>
      </c>
      <c r="T2868" t="s">
        <v>8318</v>
      </c>
    </row>
    <row r="2869" spans="1:20" ht="15" customHeight="1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7">
        <f>(((I2869/60)/60)/24)+DATE(1970,1,1)</f>
        <v>42555.166666666672</v>
      </c>
      <c r="K2869">
        <v>1465533672</v>
      </c>
      <c r="L2869" s="7">
        <f>(((K2869/60)/60)/24)+DATE(1970,1,1)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214"/>
        <v>20.16</v>
      </c>
      <c r="R2869" s="12">
        <f t="shared" si="215"/>
        <v>50.4</v>
      </c>
      <c r="S2869" t="s">
        <v>8317</v>
      </c>
      <c r="T2869" t="s">
        <v>8318</v>
      </c>
    </row>
    <row r="2870" spans="1:20" ht="60" hidden="1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7">
        <f t="shared" si="212"/>
        <v>42618.827013888891</v>
      </c>
      <c r="K2870">
        <v>1473105054</v>
      </c>
      <c r="L2870" s="7">
        <f t="shared" si="213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214"/>
        <v>42.01</v>
      </c>
      <c r="R2870" s="12">
        <f t="shared" si="215"/>
        <v>105.03</v>
      </c>
      <c r="S2870" t="s">
        <v>8317</v>
      </c>
      <c r="T2870" t="s">
        <v>8318</v>
      </c>
    </row>
    <row r="2871" spans="1:20" ht="60" hidden="1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7">
        <f t="shared" si="212"/>
        <v>42540.593530092592</v>
      </c>
      <c r="K2871">
        <v>1466345681</v>
      </c>
      <c r="L2871" s="7">
        <f t="shared" si="213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214"/>
        <v>0.89</v>
      </c>
      <c r="R2871" s="12">
        <f t="shared" si="215"/>
        <v>35.4</v>
      </c>
      <c r="S2871" t="s">
        <v>8317</v>
      </c>
      <c r="T2871" t="s">
        <v>8318</v>
      </c>
    </row>
    <row r="2872" spans="1:20" ht="60" hidden="1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7">
        <f t="shared" si="212"/>
        <v>41746.189409722225</v>
      </c>
      <c r="K2872">
        <v>1397709165</v>
      </c>
      <c r="L2872" s="7">
        <f t="shared" si="213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214"/>
        <v>15</v>
      </c>
      <c r="R2872" s="12">
        <f t="shared" si="215"/>
        <v>83.33</v>
      </c>
      <c r="S2872" t="s">
        <v>8317</v>
      </c>
      <c r="T2872" t="s">
        <v>8318</v>
      </c>
    </row>
    <row r="2873" spans="1:20" ht="45" hidden="1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7">
        <f t="shared" si="212"/>
        <v>41974.738576388889</v>
      </c>
      <c r="K2873">
        <v>1417455813</v>
      </c>
      <c r="L2873" s="7">
        <f t="shared" si="213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214"/>
        <v>4.67</v>
      </c>
      <c r="R2873" s="12">
        <f t="shared" si="215"/>
        <v>35.92</v>
      </c>
      <c r="S2873" t="s">
        <v>8317</v>
      </c>
      <c r="T2873" t="s">
        <v>8318</v>
      </c>
    </row>
    <row r="2874" spans="1:20" ht="15" customHeight="1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7">
        <f t="shared" ref="J2874:J2875" si="220">(((I2874/60)/60)/24)+DATE(1970,1,1)</f>
        <v>42175.11618055556</v>
      </c>
      <c r="K2874">
        <v>1429584438</v>
      </c>
      <c r="L2874" s="7">
        <f t="shared" ref="L2874:L2875" si="221">(((K2874/60)/60)/24)+DATE(1970,1,1)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214"/>
        <v>0</v>
      </c>
      <c r="R2874" s="12" t="str">
        <f t="shared" si="215"/>
        <v>No pledges</v>
      </c>
      <c r="S2874" t="s">
        <v>8317</v>
      </c>
      <c r="T2874" t="s">
        <v>8318</v>
      </c>
    </row>
    <row r="2875" spans="1:20" ht="15" customHeight="1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7">
        <f t="shared" si="220"/>
        <v>42032.817488425921</v>
      </c>
      <c r="K2875">
        <v>1419881831</v>
      </c>
      <c r="L2875" s="7">
        <f t="shared" si="22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214"/>
        <v>38.119999999999997</v>
      </c>
      <c r="R2875" s="12">
        <f t="shared" si="215"/>
        <v>119.13</v>
      </c>
      <c r="S2875" t="s">
        <v>8317</v>
      </c>
      <c r="T2875" t="s">
        <v>8318</v>
      </c>
    </row>
    <row r="2876" spans="1:20" ht="60" hidden="1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7">
        <f t="shared" si="212"/>
        <v>42722.84474537037</v>
      </c>
      <c r="K2876">
        <v>1482092186</v>
      </c>
      <c r="L2876" s="7">
        <f t="shared" si="213"/>
        <v>42752.84474537037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214"/>
        <v>5.42</v>
      </c>
      <c r="R2876" s="12">
        <f t="shared" si="215"/>
        <v>90.33</v>
      </c>
      <c r="S2876" t="s">
        <v>8317</v>
      </c>
      <c r="T2876" t="s">
        <v>8318</v>
      </c>
    </row>
    <row r="2877" spans="1:20" ht="60" hidden="1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7">
        <f t="shared" si="212"/>
        <v>42465.128391203703</v>
      </c>
      <c r="K2877">
        <v>1459825493</v>
      </c>
      <c r="L2877" s="7">
        <f t="shared" si="213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214"/>
        <v>0.04</v>
      </c>
      <c r="R2877" s="12">
        <f t="shared" si="215"/>
        <v>2.33</v>
      </c>
      <c r="S2877" t="s">
        <v>8317</v>
      </c>
      <c r="T2877" t="s">
        <v>8318</v>
      </c>
    </row>
    <row r="2878" spans="1:20" ht="60" hidden="1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7">
        <f t="shared" si="212"/>
        <v>42171.743969907402</v>
      </c>
      <c r="K2878">
        <v>1434477079</v>
      </c>
      <c r="L2878" s="7">
        <f t="shared" si="213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214"/>
        <v>0</v>
      </c>
      <c r="R2878" s="12" t="str">
        <f t="shared" si="215"/>
        <v>No pledges</v>
      </c>
      <c r="S2878" t="s">
        <v>8317</v>
      </c>
      <c r="T2878" t="s">
        <v>8318</v>
      </c>
    </row>
    <row r="2879" spans="1:20" ht="60" hidden="1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7">
        <f t="shared" si="212"/>
        <v>42672.955138888887</v>
      </c>
      <c r="K2879">
        <v>1477781724</v>
      </c>
      <c r="L2879" s="7">
        <f t="shared" si="213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>
        <f t="shared" si="214"/>
        <v>10.83</v>
      </c>
      <c r="R2879" s="12">
        <f t="shared" si="215"/>
        <v>108.33</v>
      </c>
      <c r="S2879" t="s">
        <v>8317</v>
      </c>
      <c r="T2879" t="s">
        <v>8318</v>
      </c>
    </row>
    <row r="2880" spans="1:20" ht="15" customHeight="1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7">
        <f>(((I2880/60)/60)/24)+DATE(1970,1,1)</f>
        <v>42188.615682870368</v>
      </c>
      <c r="K2880">
        <v>1430750795</v>
      </c>
      <c r="L2880" s="7">
        <f>(((K2880/60)/60)/24)+DATE(1970,1,1)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214"/>
        <v>2.1</v>
      </c>
      <c r="R2880" s="12">
        <f t="shared" si="215"/>
        <v>15.75</v>
      </c>
      <c r="S2880" t="s">
        <v>8317</v>
      </c>
      <c r="T2880" t="s">
        <v>8318</v>
      </c>
    </row>
    <row r="2881" spans="1:20" ht="45" hidden="1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7">
        <f t="shared" si="212"/>
        <v>42359.725243055553</v>
      </c>
      <c r="K2881">
        <v>1450718661</v>
      </c>
      <c r="L2881" s="7">
        <f t="shared" si="213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214"/>
        <v>0.26</v>
      </c>
      <c r="R2881" s="12">
        <f t="shared" si="215"/>
        <v>29</v>
      </c>
      <c r="S2881" t="s">
        <v>8317</v>
      </c>
      <c r="T2881" t="s">
        <v>8318</v>
      </c>
    </row>
    <row r="2882" spans="1:20" ht="60" hidden="1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7">
        <f t="shared" ref="J2882:J2945" si="222">(((K2882/60)/60)/24)+DATE(1970,1,1)</f>
        <v>42192.905694444446</v>
      </c>
      <c r="K2882">
        <v>1436305452</v>
      </c>
      <c r="L2882" s="7">
        <f t="shared" ref="L2882:L2945" si="223"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224">ROUND(E2882/D2882*100,2)</f>
        <v>23.33</v>
      </c>
      <c r="R2882" s="12">
        <f t="shared" ref="R2882:R2945" si="225">IFERROR(ROUND(IFERROR(E2882/N2882,""),2),"No pledges")</f>
        <v>96.55</v>
      </c>
      <c r="S2882" t="s">
        <v>8317</v>
      </c>
      <c r="T2882" t="s">
        <v>8318</v>
      </c>
    </row>
    <row r="2883" spans="1:20" ht="60" hidden="1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7">
        <f t="shared" si="222"/>
        <v>41916.597638888888</v>
      </c>
      <c r="K2883">
        <v>1412432436</v>
      </c>
      <c r="L2883" s="7">
        <f t="shared" si="223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>
        <f t="shared" si="224"/>
        <v>0</v>
      </c>
      <c r="R2883" s="12" t="str">
        <f t="shared" si="225"/>
        <v>No pledges</v>
      </c>
      <c r="S2883" t="s">
        <v>8317</v>
      </c>
      <c r="T2883" t="s">
        <v>8318</v>
      </c>
    </row>
    <row r="2884" spans="1:20" ht="60" hidden="1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7">
        <f t="shared" si="222"/>
        <v>42461.596273148149</v>
      </c>
      <c r="K2884">
        <v>1459520318</v>
      </c>
      <c r="L2884" s="7">
        <f t="shared" si="22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224"/>
        <v>33.6</v>
      </c>
      <c r="R2884" s="12">
        <f t="shared" si="225"/>
        <v>63</v>
      </c>
      <c r="S2884" t="s">
        <v>8317</v>
      </c>
      <c r="T2884" t="s">
        <v>8318</v>
      </c>
    </row>
    <row r="2885" spans="1:20" ht="60" hidden="1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7">
        <f t="shared" si="222"/>
        <v>42370.90320601852</v>
      </c>
      <c r="K2885">
        <v>1451684437</v>
      </c>
      <c r="L2885" s="7">
        <f t="shared" si="22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>
        <f t="shared" si="224"/>
        <v>19.079999999999998</v>
      </c>
      <c r="R2885" s="12">
        <f t="shared" si="225"/>
        <v>381.6</v>
      </c>
      <c r="S2885" t="s">
        <v>8317</v>
      </c>
      <c r="T2885" t="s">
        <v>8318</v>
      </c>
    </row>
    <row r="2886" spans="1:20" ht="45" hidden="1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7">
        <f t="shared" si="222"/>
        <v>41948.727256944447</v>
      </c>
      <c r="K2886">
        <v>1415208435</v>
      </c>
      <c r="L2886" s="7">
        <f t="shared" si="22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224"/>
        <v>0.41</v>
      </c>
      <c r="R2886" s="12">
        <f t="shared" si="225"/>
        <v>46.25</v>
      </c>
      <c r="S2886" t="s">
        <v>8317</v>
      </c>
      <c r="T2886" t="s">
        <v>8318</v>
      </c>
    </row>
    <row r="2887" spans="1:20" ht="30" hidden="1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7">
        <f t="shared" si="222"/>
        <v>42047.07640046296</v>
      </c>
      <c r="K2887">
        <v>1423705801</v>
      </c>
      <c r="L2887" s="7">
        <f t="shared" si="22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>
        <f t="shared" si="224"/>
        <v>32.5</v>
      </c>
      <c r="R2887" s="12">
        <f t="shared" si="225"/>
        <v>26</v>
      </c>
      <c r="S2887" t="s">
        <v>8317</v>
      </c>
      <c r="T2887" t="s">
        <v>8318</v>
      </c>
    </row>
    <row r="2888" spans="1:20" ht="60" hidden="1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7">
        <f t="shared" si="222"/>
        <v>42261.632916666669</v>
      </c>
      <c r="K2888">
        <v>1442243484</v>
      </c>
      <c r="L2888" s="7">
        <f t="shared" si="22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>
        <f t="shared" si="224"/>
        <v>5</v>
      </c>
      <c r="R2888" s="12">
        <f t="shared" si="225"/>
        <v>10</v>
      </c>
      <c r="S2888" t="s">
        <v>8317</v>
      </c>
      <c r="T2888" t="s">
        <v>8318</v>
      </c>
    </row>
    <row r="2889" spans="1:20" ht="15" customHeight="1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7">
        <f>(((I2889/60)/60)/24)+DATE(1970,1,1)</f>
        <v>42015.427361111113</v>
      </c>
      <c r="K2889">
        <v>1418379324</v>
      </c>
      <c r="L2889" s="7">
        <f>(((K2889/60)/60)/24)+DATE(1970,1,1)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224"/>
        <v>0.17</v>
      </c>
      <c r="R2889" s="12">
        <f t="shared" si="225"/>
        <v>5</v>
      </c>
      <c r="S2889" t="s">
        <v>8317</v>
      </c>
      <c r="T2889" t="s">
        <v>8318</v>
      </c>
    </row>
    <row r="2890" spans="1:20" ht="60" hidden="1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7">
        <f t="shared" si="222"/>
        <v>41922.535185185188</v>
      </c>
      <c r="K2890">
        <v>1412945440</v>
      </c>
      <c r="L2890" s="7">
        <f t="shared" si="22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>
        <f t="shared" si="224"/>
        <v>0</v>
      </c>
      <c r="R2890" s="12" t="str">
        <f t="shared" si="225"/>
        <v>No pledges</v>
      </c>
      <c r="S2890" t="s">
        <v>8317</v>
      </c>
      <c r="T2890" t="s">
        <v>8318</v>
      </c>
    </row>
    <row r="2891" spans="1:20" ht="15" customHeight="1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7">
        <f t="shared" ref="J2891:J2892" si="226">(((I2891/60)/60)/24)+DATE(1970,1,1)</f>
        <v>41880.863252314812</v>
      </c>
      <c r="K2891">
        <v>1406752985</v>
      </c>
      <c r="L2891" s="7">
        <f t="shared" ref="L2891:L2892" si="227">(((K2891/60)/60)/24)+DATE(1970,1,1)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224"/>
        <v>38.07</v>
      </c>
      <c r="R2891" s="12">
        <f t="shared" si="225"/>
        <v>81.569999999999993</v>
      </c>
      <c r="S2891" t="s">
        <v>8317</v>
      </c>
      <c r="T2891" t="s">
        <v>8318</v>
      </c>
    </row>
    <row r="2892" spans="1:20" ht="15" customHeight="1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7">
        <f t="shared" si="226"/>
        <v>41860.125</v>
      </c>
      <c r="K2892">
        <v>1405100992</v>
      </c>
      <c r="L2892" s="7">
        <f t="shared" si="227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224"/>
        <v>1.05</v>
      </c>
      <c r="R2892" s="12">
        <f t="shared" si="225"/>
        <v>7</v>
      </c>
      <c r="S2892" t="s">
        <v>8317</v>
      </c>
      <c r="T2892" t="s">
        <v>8318</v>
      </c>
    </row>
    <row r="2893" spans="1:20" ht="60" hidden="1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7">
        <f t="shared" si="222"/>
        <v>42415.883425925931</v>
      </c>
      <c r="K2893">
        <v>1455570728</v>
      </c>
      <c r="L2893" s="7">
        <f t="shared" si="22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>
        <f t="shared" si="224"/>
        <v>2.73</v>
      </c>
      <c r="R2893" s="12">
        <f t="shared" si="225"/>
        <v>27.3</v>
      </c>
      <c r="S2893" t="s">
        <v>8317</v>
      </c>
      <c r="T2893" t="s">
        <v>8318</v>
      </c>
    </row>
    <row r="2894" spans="1:20" ht="45" hidden="1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7">
        <f t="shared" si="222"/>
        <v>41869.714166666665</v>
      </c>
      <c r="K2894">
        <v>1408381704</v>
      </c>
      <c r="L2894" s="7">
        <f t="shared" si="223"/>
        <v>41876.875</v>
      </c>
      <c r="M2894" t="b">
        <v>0</v>
      </c>
      <c r="N2894">
        <v>17</v>
      </c>
      <c r="O2894" t="b">
        <v>0</v>
      </c>
      <c r="P2894" t="s">
        <v>8271</v>
      </c>
      <c r="Q2894">
        <f t="shared" si="224"/>
        <v>9.09</v>
      </c>
      <c r="R2894" s="12">
        <f t="shared" si="225"/>
        <v>29.41</v>
      </c>
      <c r="S2894" t="s">
        <v>8317</v>
      </c>
      <c r="T2894" t="s">
        <v>8318</v>
      </c>
    </row>
    <row r="2895" spans="1:20" ht="30" hidden="1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7">
        <f t="shared" si="222"/>
        <v>41953.773090277777</v>
      </c>
      <c r="K2895">
        <v>1415644395</v>
      </c>
      <c r="L2895" s="7">
        <f t="shared" si="22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>
        <f t="shared" si="224"/>
        <v>0.5</v>
      </c>
      <c r="R2895" s="12">
        <f t="shared" si="225"/>
        <v>12.5</v>
      </c>
      <c r="S2895" t="s">
        <v>8317</v>
      </c>
      <c r="T2895" t="s">
        <v>8318</v>
      </c>
    </row>
    <row r="2896" spans="1:20" ht="30" hidden="1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7">
        <f t="shared" si="222"/>
        <v>42037.986284722225</v>
      </c>
      <c r="K2896">
        <v>1422920415</v>
      </c>
      <c r="L2896" s="7">
        <f t="shared" si="22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>
        <f t="shared" si="224"/>
        <v>0</v>
      </c>
      <c r="R2896" s="12" t="str">
        <f t="shared" si="225"/>
        <v>No pledges</v>
      </c>
      <c r="S2896" t="s">
        <v>8317</v>
      </c>
      <c r="T2896" t="s">
        <v>8318</v>
      </c>
    </row>
    <row r="2897" spans="1:20" ht="60" hidden="1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7">
        <f t="shared" si="222"/>
        <v>41811.555462962962</v>
      </c>
      <c r="K2897">
        <v>1403356792</v>
      </c>
      <c r="L2897" s="7">
        <f t="shared" si="223"/>
        <v>41812.875</v>
      </c>
      <c r="M2897" t="b">
        <v>0</v>
      </c>
      <c r="N2897">
        <v>4</v>
      </c>
      <c r="O2897" t="b">
        <v>0</v>
      </c>
      <c r="P2897" t="s">
        <v>8271</v>
      </c>
      <c r="Q2897">
        <f t="shared" si="224"/>
        <v>4.5999999999999996</v>
      </c>
      <c r="R2897" s="12">
        <f t="shared" si="225"/>
        <v>5.75</v>
      </c>
      <c r="S2897" t="s">
        <v>8317</v>
      </c>
      <c r="T2897" t="s">
        <v>8318</v>
      </c>
    </row>
    <row r="2898" spans="1:20" ht="15" customHeight="1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7">
        <f>(((I2898/60)/60)/24)+DATE(1970,1,1)</f>
        <v>42716.25</v>
      </c>
      <c r="K2898">
        <v>1480283321</v>
      </c>
      <c r="L2898" s="7">
        <f>(((K2898/60)/60)/24)+DATE(1970,1,1)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224"/>
        <v>20.83</v>
      </c>
      <c r="R2898" s="12">
        <f t="shared" si="225"/>
        <v>52.08</v>
      </c>
      <c r="S2898" t="s">
        <v>8317</v>
      </c>
      <c r="T2898" t="s">
        <v>8318</v>
      </c>
    </row>
    <row r="2899" spans="1:20" ht="60" hidden="1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7">
        <f t="shared" si="222"/>
        <v>42258.646504629629</v>
      </c>
      <c r="K2899">
        <v>1441985458</v>
      </c>
      <c r="L2899" s="7">
        <f t="shared" si="22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>
        <f t="shared" si="224"/>
        <v>4.58</v>
      </c>
      <c r="R2899" s="12">
        <f t="shared" si="225"/>
        <v>183.33</v>
      </c>
      <c r="S2899" t="s">
        <v>8317</v>
      </c>
      <c r="T2899" t="s">
        <v>8318</v>
      </c>
    </row>
    <row r="2900" spans="1:20" ht="60" hidden="1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7">
        <f t="shared" si="222"/>
        <v>42278.664965277778</v>
      </c>
      <c r="K2900">
        <v>1443715053</v>
      </c>
      <c r="L2900" s="7">
        <f t="shared" si="22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224"/>
        <v>4.21</v>
      </c>
      <c r="R2900" s="12">
        <f t="shared" si="225"/>
        <v>26.33</v>
      </c>
      <c r="S2900" t="s">
        <v>8317</v>
      </c>
      <c r="T2900" t="s">
        <v>8318</v>
      </c>
    </row>
    <row r="2901" spans="1:20" ht="60" hidden="1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7">
        <f t="shared" si="222"/>
        <v>42515.078217592592</v>
      </c>
      <c r="K2901">
        <v>1464141158</v>
      </c>
      <c r="L2901" s="7">
        <f t="shared" si="22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224"/>
        <v>0</v>
      </c>
      <c r="R2901" s="12" t="str">
        <f t="shared" si="225"/>
        <v>No pledges</v>
      </c>
      <c r="S2901" t="s">
        <v>8317</v>
      </c>
      <c r="T2901" t="s">
        <v>8318</v>
      </c>
    </row>
    <row r="2902" spans="1:20" ht="60" hidden="1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7">
        <f t="shared" si="222"/>
        <v>41830.234166666669</v>
      </c>
      <c r="K2902">
        <v>1404970632</v>
      </c>
      <c r="L2902" s="7">
        <f t="shared" si="22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224"/>
        <v>61.91</v>
      </c>
      <c r="R2902" s="12">
        <f t="shared" si="225"/>
        <v>486.43</v>
      </c>
      <c r="S2902" t="s">
        <v>8317</v>
      </c>
      <c r="T2902" t="s">
        <v>8318</v>
      </c>
    </row>
    <row r="2903" spans="1:20" ht="60" hidden="1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7">
        <f t="shared" si="222"/>
        <v>41982.904386574075</v>
      </c>
      <c r="K2903">
        <v>1418161339</v>
      </c>
      <c r="L2903" s="7">
        <f t="shared" si="22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224"/>
        <v>0.8</v>
      </c>
      <c r="R2903" s="12">
        <f t="shared" si="225"/>
        <v>3</v>
      </c>
      <c r="S2903" t="s">
        <v>8317</v>
      </c>
      <c r="T2903" t="s">
        <v>8318</v>
      </c>
    </row>
    <row r="2904" spans="1:20" ht="45" hidden="1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7">
        <f t="shared" si="222"/>
        <v>42210.439768518518</v>
      </c>
      <c r="K2904">
        <v>1437820396</v>
      </c>
      <c r="L2904" s="7">
        <f t="shared" si="22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224"/>
        <v>0.02</v>
      </c>
      <c r="R2904" s="12">
        <f t="shared" si="225"/>
        <v>25</v>
      </c>
      <c r="S2904" t="s">
        <v>8317</v>
      </c>
      <c r="T2904" t="s">
        <v>8318</v>
      </c>
    </row>
    <row r="2905" spans="1:20" ht="60" hidden="1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7">
        <f t="shared" si="222"/>
        <v>42196.166874999995</v>
      </c>
      <c r="K2905">
        <v>1436587218</v>
      </c>
      <c r="L2905" s="7">
        <f t="shared" si="22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224"/>
        <v>0.78</v>
      </c>
      <c r="R2905" s="12">
        <f t="shared" si="225"/>
        <v>9.75</v>
      </c>
      <c r="S2905" t="s">
        <v>8317</v>
      </c>
      <c r="T2905" t="s">
        <v>8318</v>
      </c>
    </row>
    <row r="2906" spans="1:20" ht="15" customHeight="1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7">
        <f t="shared" ref="J2906:J2907" si="228">(((I2906/60)/60)/24)+DATE(1970,1,1)</f>
        <v>41952.5</v>
      </c>
      <c r="K2906">
        <v>1414538031</v>
      </c>
      <c r="L2906" s="7">
        <f t="shared" ref="L2906:L2907" si="229">(((K2906/60)/60)/24)+DATE(1970,1,1)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224"/>
        <v>5</v>
      </c>
      <c r="R2906" s="12">
        <f t="shared" si="225"/>
        <v>18.75</v>
      </c>
      <c r="S2906" t="s">
        <v>8317</v>
      </c>
      <c r="T2906" t="s">
        <v>8318</v>
      </c>
    </row>
    <row r="2907" spans="1:20" ht="15" customHeight="1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7">
        <f t="shared" si="228"/>
        <v>42620.056863425925</v>
      </c>
      <c r="K2907">
        <v>1472001713</v>
      </c>
      <c r="L2907" s="7">
        <f t="shared" si="229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224"/>
        <v>17.77</v>
      </c>
      <c r="R2907" s="12">
        <f t="shared" si="225"/>
        <v>36.590000000000003</v>
      </c>
      <c r="S2907" t="s">
        <v>8317</v>
      </c>
      <c r="T2907" t="s">
        <v>8318</v>
      </c>
    </row>
    <row r="2908" spans="1:20" ht="60" hidden="1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7">
        <f t="shared" si="222"/>
        <v>42199.648912037039</v>
      </c>
      <c r="K2908">
        <v>1436888066</v>
      </c>
      <c r="L2908" s="7">
        <f t="shared" si="22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>
        <f t="shared" si="224"/>
        <v>9.42</v>
      </c>
      <c r="R2908" s="12">
        <f t="shared" si="225"/>
        <v>80.709999999999994</v>
      </c>
      <c r="S2908" t="s">
        <v>8317</v>
      </c>
      <c r="T2908" t="s">
        <v>8318</v>
      </c>
    </row>
    <row r="2909" spans="1:20" ht="15" customHeight="1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7">
        <f>(((I2909/60)/60)/24)+DATE(1970,1,1)</f>
        <v>42504.877743055549</v>
      </c>
      <c r="K2909">
        <v>1458075837</v>
      </c>
      <c r="L2909" s="7">
        <f>(((K2909/60)/60)/24)+DATE(1970,1,1)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 t="shared" si="224"/>
        <v>0.08</v>
      </c>
      <c r="R2909" s="12">
        <f t="shared" si="225"/>
        <v>1</v>
      </c>
      <c r="S2909" t="s">
        <v>8317</v>
      </c>
      <c r="T2909" t="s">
        <v>8318</v>
      </c>
    </row>
    <row r="2910" spans="1:20" ht="60" hidden="1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7">
        <f t="shared" si="222"/>
        <v>42499.731701388882</v>
      </c>
      <c r="K2910">
        <v>1462815219</v>
      </c>
      <c r="L2910" s="7">
        <f t="shared" si="22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>
        <f t="shared" si="224"/>
        <v>2.75</v>
      </c>
      <c r="R2910" s="12">
        <f t="shared" si="225"/>
        <v>52.8</v>
      </c>
      <c r="S2910" t="s">
        <v>8317</v>
      </c>
      <c r="T2910" t="s">
        <v>8318</v>
      </c>
    </row>
    <row r="2911" spans="1:20" ht="60" hidden="1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7">
        <f t="shared" si="222"/>
        <v>41929.266215277778</v>
      </c>
      <c r="K2911">
        <v>1413527001</v>
      </c>
      <c r="L2911" s="7">
        <f t="shared" si="22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>
        <f t="shared" si="224"/>
        <v>0.01</v>
      </c>
      <c r="R2911" s="12">
        <f t="shared" si="225"/>
        <v>20</v>
      </c>
      <c r="S2911" t="s">
        <v>8317</v>
      </c>
      <c r="T2911" t="s">
        <v>8318</v>
      </c>
    </row>
    <row r="2912" spans="1:20" ht="45" hidden="1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7">
        <f t="shared" si="222"/>
        <v>42107.841284722221</v>
      </c>
      <c r="K2912">
        <v>1428955887</v>
      </c>
      <c r="L2912" s="7">
        <f t="shared" si="22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224"/>
        <v>0</v>
      </c>
      <c r="R2912" s="12">
        <f t="shared" si="225"/>
        <v>1</v>
      </c>
      <c r="S2912" t="s">
        <v>8317</v>
      </c>
      <c r="T2912" t="s">
        <v>8318</v>
      </c>
    </row>
    <row r="2913" spans="1:20" ht="15" customHeight="1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7">
        <f>(((I2913/60)/60)/24)+DATE(1970,1,1)</f>
        <v>42182.768819444449</v>
      </c>
      <c r="K2913">
        <v>1431973626</v>
      </c>
      <c r="L2913" s="7">
        <f>(((K2913/60)/60)/24)+DATE(1970,1,1)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224"/>
        <v>36.5</v>
      </c>
      <c r="R2913" s="12">
        <f t="shared" si="225"/>
        <v>46.93</v>
      </c>
      <c r="S2913" t="s">
        <v>8317</v>
      </c>
      <c r="T2913" t="s">
        <v>8318</v>
      </c>
    </row>
    <row r="2914" spans="1:20" ht="60" hidden="1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7">
        <f t="shared" si="222"/>
        <v>42354.131643518514</v>
      </c>
      <c r="K2914">
        <v>1450235374</v>
      </c>
      <c r="L2914" s="7">
        <f t="shared" si="22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224"/>
        <v>14.06</v>
      </c>
      <c r="R2914" s="12">
        <f t="shared" si="225"/>
        <v>78.08</v>
      </c>
      <c r="S2914" t="s">
        <v>8317</v>
      </c>
      <c r="T2914" t="s">
        <v>8318</v>
      </c>
    </row>
    <row r="2915" spans="1:20" ht="60" hidden="1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7">
        <f t="shared" si="222"/>
        <v>41828.922905092593</v>
      </c>
      <c r="K2915">
        <v>1404857339</v>
      </c>
      <c r="L2915" s="7">
        <f t="shared" si="22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224"/>
        <v>0.02</v>
      </c>
      <c r="R2915" s="12">
        <f t="shared" si="225"/>
        <v>1</v>
      </c>
      <c r="S2915" t="s">
        <v>8317</v>
      </c>
      <c r="T2915" t="s">
        <v>8318</v>
      </c>
    </row>
    <row r="2916" spans="1:20" ht="30" hidden="1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7">
        <f t="shared" si="222"/>
        <v>42017.907337962963</v>
      </c>
      <c r="K2916">
        <v>1421185594</v>
      </c>
      <c r="L2916" s="7">
        <f t="shared" si="22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>
        <f t="shared" si="224"/>
        <v>0</v>
      </c>
      <c r="R2916" s="12">
        <f t="shared" si="225"/>
        <v>1</v>
      </c>
      <c r="S2916" t="s">
        <v>8317</v>
      </c>
      <c r="T2916" t="s">
        <v>8318</v>
      </c>
    </row>
    <row r="2917" spans="1:20" ht="15" customHeight="1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7">
        <f>(((I2917/60)/60)/24)+DATE(1970,1,1)</f>
        <v>42445.356365740736</v>
      </c>
      <c r="K2917">
        <v>1455528790</v>
      </c>
      <c r="L2917" s="7">
        <f>(((K2917/60)/60)/24)+DATE(1970,1,1)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224"/>
        <v>61.1</v>
      </c>
      <c r="R2917" s="12">
        <f t="shared" si="225"/>
        <v>203.67</v>
      </c>
      <c r="S2917" t="s">
        <v>8317</v>
      </c>
      <c r="T2917" t="s">
        <v>8318</v>
      </c>
    </row>
    <row r="2918" spans="1:20" ht="45" hidden="1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7">
        <f t="shared" si="222"/>
        <v>41755.476724537039</v>
      </c>
      <c r="K2918">
        <v>1398511589</v>
      </c>
      <c r="L2918" s="7">
        <f t="shared" si="22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224"/>
        <v>7.84</v>
      </c>
      <c r="R2918" s="12">
        <f t="shared" si="225"/>
        <v>20.71</v>
      </c>
      <c r="S2918" t="s">
        <v>8317</v>
      </c>
      <c r="T2918" t="s">
        <v>8318</v>
      </c>
    </row>
    <row r="2919" spans="1:20" ht="15" customHeight="1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7">
        <f>(((I2919/60)/60)/24)+DATE(1970,1,1)</f>
        <v>42263.234340277777</v>
      </c>
      <c r="K2919">
        <v>1440826647</v>
      </c>
      <c r="L2919" s="7">
        <f>(((K2919/60)/60)/24)+DATE(1970,1,1)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224"/>
        <v>21.85</v>
      </c>
      <c r="R2919" s="12">
        <f t="shared" si="225"/>
        <v>48.56</v>
      </c>
      <c r="S2919" t="s">
        <v>8317</v>
      </c>
      <c r="T2919" t="s">
        <v>8318</v>
      </c>
    </row>
    <row r="2920" spans="1:20" ht="45" hidden="1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7">
        <f t="shared" si="222"/>
        <v>42278.629710648151</v>
      </c>
      <c r="K2920">
        <v>1443712007</v>
      </c>
      <c r="L2920" s="7">
        <f t="shared" si="22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224"/>
        <v>27.24</v>
      </c>
      <c r="R2920" s="12">
        <f t="shared" si="225"/>
        <v>68.099999999999994</v>
      </c>
      <c r="S2920" t="s">
        <v>8317</v>
      </c>
      <c r="T2920" t="s">
        <v>8318</v>
      </c>
    </row>
    <row r="2921" spans="1:20" ht="45" hidden="1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7">
        <f t="shared" si="222"/>
        <v>41826.61954861111</v>
      </c>
      <c r="K2921">
        <v>1404658329</v>
      </c>
      <c r="L2921" s="7">
        <f t="shared" si="22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224"/>
        <v>8.5</v>
      </c>
      <c r="R2921" s="12">
        <f t="shared" si="225"/>
        <v>8.5</v>
      </c>
      <c r="S2921" t="s">
        <v>8317</v>
      </c>
      <c r="T2921" t="s">
        <v>8318</v>
      </c>
    </row>
    <row r="2922" spans="1:20" ht="15" customHeight="1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7">
        <f>(((I2922/60)/60)/24)+DATE(1970,1,1)</f>
        <v>42088.750810185185</v>
      </c>
      <c r="K2922">
        <v>1424718070</v>
      </c>
      <c r="L2922" s="7">
        <f>(((K2922/60)/60)/24)+DATE(1970,1,1)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224"/>
        <v>26.84</v>
      </c>
      <c r="R2922" s="12">
        <f t="shared" si="225"/>
        <v>51.62</v>
      </c>
      <c r="S2922" t="s">
        <v>8317</v>
      </c>
      <c r="T2922" t="s">
        <v>8318</v>
      </c>
    </row>
    <row r="2923" spans="1:20" ht="45" hidden="1">
      <c r="A2923">
        <v>2921</v>
      </c>
      <c r="B2923" s="2" t="s">
        <v>2921</v>
      </c>
      <c r="C2923" s="2" t="s">
        <v>7031</v>
      </c>
      <c r="D2923">
        <v>6000</v>
      </c>
      <c r="E2923">
        <v>6042.02</v>
      </c>
      <c r="F2923" t="s">
        <v>8219</v>
      </c>
      <c r="G2923" t="s">
        <v>8224</v>
      </c>
      <c r="H2923" t="s">
        <v>8246</v>
      </c>
      <c r="I2923">
        <v>1293857940</v>
      </c>
      <c r="J2923" s="7">
        <f t="shared" si="222"/>
        <v>40502.815868055557</v>
      </c>
      <c r="K2923">
        <v>1290281691</v>
      </c>
      <c r="L2923" s="7">
        <f t="shared" si="223"/>
        <v>40544.207638888889</v>
      </c>
      <c r="M2923" t="b">
        <v>1</v>
      </c>
      <c r="N2923">
        <v>113</v>
      </c>
      <c r="O2923" t="b">
        <v>1</v>
      </c>
      <c r="P2923" t="s">
        <v>8279</v>
      </c>
      <c r="Q2923">
        <f t="shared" si="224"/>
        <v>100.7</v>
      </c>
      <c r="R2923" s="12">
        <f t="shared" si="225"/>
        <v>53.47</v>
      </c>
      <c r="S2923" t="s">
        <v>8325</v>
      </c>
      <c r="T2923" t="s">
        <v>8329</v>
      </c>
    </row>
    <row r="2924" spans="1:20" ht="60" hidden="1">
      <c r="A2924">
        <v>2922</v>
      </c>
      <c r="B2924" s="2" t="s">
        <v>2922</v>
      </c>
      <c r="C2924" s="2" t="s">
        <v>7032</v>
      </c>
      <c r="D2924">
        <v>6000</v>
      </c>
      <c r="E2924">
        <v>6400.47</v>
      </c>
      <c r="F2924" t="s">
        <v>8219</v>
      </c>
      <c r="G2924" t="s">
        <v>8224</v>
      </c>
      <c r="H2924" t="s">
        <v>8246</v>
      </c>
      <c r="I2924">
        <v>1362872537</v>
      </c>
      <c r="J2924" s="7">
        <f t="shared" si="222"/>
        <v>41307.987696759257</v>
      </c>
      <c r="K2924">
        <v>1359848537</v>
      </c>
      <c r="L2924" s="7">
        <f t="shared" si="223"/>
        <v>41342.987696759257</v>
      </c>
      <c r="M2924" t="b">
        <v>1</v>
      </c>
      <c r="N2924">
        <v>107</v>
      </c>
      <c r="O2924" t="b">
        <v>1</v>
      </c>
      <c r="P2924" t="s">
        <v>8279</v>
      </c>
      <c r="Q2924">
        <f t="shared" si="224"/>
        <v>106.67</v>
      </c>
      <c r="R2924" s="12">
        <f t="shared" si="225"/>
        <v>59.82</v>
      </c>
      <c r="S2924" t="s">
        <v>8325</v>
      </c>
      <c r="T2924" t="s">
        <v>8329</v>
      </c>
    </row>
    <row r="2925" spans="1:20" ht="45" hidden="1">
      <c r="A2925">
        <v>2923</v>
      </c>
      <c r="B2925" s="2" t="s">
        <v>2923</v>
      </c>
      <c r="C2925" s="2" t="s">
        <v>7033</v>
      </c>
      <c r="D2925">
        <v>6000</v>
      </c>
      <c r="E2925">
        <v>6000</v>
      </c>
      <c r="F2925" t="s">
        <v>8219</v>
      </c>
      <c r="G2925" t="s">
        <v>8224</v>
      </c>
      <c r="H2925" t="s">
        <v>8246</v>
      </c>
      <c r="I2925">
        <v>1364597692</v>
      </c>
      <c r="J2925" s="7">
        <f t="shared" si="222"/>
        <v>41327.996435185189</v>
      </c>
      <c r="K2925">
        <v>1361577292</v>
      </c>
      <c r="L2925" s="7">
        <f t="shared" si="223"/>
        <v>41362.954768518517</v>
      </c>
      <c r="M2925" t="b">
        <v>0</v>
      </c>
      <c r="N2925">
        <v>10</v>
      </c>
      <c r="O2925" t="b">
        <v>1</v>
      </c>
      <c r="P2925" t="s">
        <v>8279</v>
      </c>
      <c r="Q2925">
        <f t="shared" si="224"/>
        <v>100</v>
      </c>
      <c r="R2925" s="12">
        <f t="shared" si="225"/>
        <v>600</v>
      </c>
      <c r="S2925" t="s">
        <v>8325</v>
      </c>
      <c r="T2925" t="s">
        <v>8329</v>
      </c>
    </row>
    <row r="2926" spans="1:20" ht="60" hidden="1">
      <c r="A2926">
        <v>2924</v>
      </c>
      <c r="B2926" s="2" t="s">
        <v>2924</v>
      </c>
      <c r="C2926" s="2" t="s">
        <v>7034</v>
      </c>
      <c r="D2926">
        <v>6000</v>
      </c>
      <c r="E2926">
        <v>6257</v>
      </c>
      <c r="F2926" t="s">
        <v>8219</v>
      </c>
      <c r="G2926" t="s">
        <v>8224</v>
      </c>
      <c r="H2926" t="s">
        <v>8246</v>
      </c>
      <c r="I2926">
        <v>1332636975</v>
      </c>
      <c r="J2926" s="7">
        <f t="shared" si="222"/>
        <v>40948.080729166664</v>
      </c>
      <c r="K2926">
        <v>1328752575</v>
      </c>
      <c r="L2926" s="7">
        <f t="shared" si="223"/>
        <v>40993.0390625</v>
      </c>
      <c r="M2926" t="b">
        <v>0</v>
      </c>
      <c r="N2926">
        <v>76</v>
      </c>
      <c r="O2926" t="b">
        <v>1</v>
      </c>
      <c r="P2926" t="s">
        <v>8300</v>
      </c>
      <c r="Q2926">
        <f t="shared" si="224"/>
        <v>104.28</v>
      </c>
      <c r="R2926" s="12">
        <f t="shared" si="225"/>
        <v>82.33</v>
      </c>
      <c r="S2926" t="s">
        <v>8325</v>
      </c>
      <c r="T2926" t="s">
        <v>8354</v>
      </c>
    </row>
    <row r="2927" spans="1:20" ht="45" hidden="1">
      <c r="A2927">
        <v>2925</v>
      </c>
      <c r="B2927" s="2" t="s">
        <v>2925</v>
      </c>
      <c r="C2927" s="2" t="s">
        <v>7035</v>
      </c>
      <c r="D2927">
        <v>6000</v>
      </c>
      <c r="E2927">
        <v>6111</v>
      </c>
      <c r="F2927" t="s">
        <v>8219</v>
      </c>
      <c r="G2927" t="s">
        <v>8230</v>
      </c>
      <c r="H2927" t="s">
        <v>8249</v>
      </c>
      <c r="I2927">
        <v>1475209620</v>
      </c>
      <c r="J2927" s="7">
        <f t="shared" si="222"/>
        <v>42618.625428240746</v>
      </c>
      <c r="K2927">
        <v>1473087637</v>
      </c>
      <c r="L2927" s="7">
        <f t="shared" si="223"/>
        <v>42643.185416666667</v>
      </c>
      <c r="M2927" t="b">
        <v>0</v>
      </c>
      <c r="N2927">
        <v>37</v>
      </c>
      <c r="O2927" t="b">
        <v>1</v>
      </c>
      <c r="P2927" t="s">
        <v>8300</v>
      </c>
      <c r="Q2927">
        <f t="shared" si="224"/>
        <v>101.85</v>
      </c>
      <c r="R2927" s="12">
        <f t="shared" si="225"/>
        <v>165.16</v>
      </c>
      <c r="S2927" t="s">
        <v>8325</v>
      </c>
      <c r="T2927" t="s">
        <v>8354</v>
      </c>
    </row>
    <row r="2928" spans="1:20" ht="60" hidden="1">
      <c r="A2928">
        <v>2926</v>
      </c>
      <c r="B2928" s="2" t="s">
        <v>2926</v>
      </c>
      <c r="C2928" s="2" t="s">
        <v>7036</v>
      </c>
      <c r="D2928">
        <v>6000</v>
      </c>
      <c r="E2928">
        <v>6530</v>
      </c>
      <c r="F2928" t="s">
        <v>8219</v>
      </c>
      <c r="G2928" t="s">
        <v>8224</v>
      </c>
      <c r="H2928" t="s">
        <v>8246</v>
      </c>
      <c r="I2928">
        <v>1460936694</v>
      </c>
      <c r="J2928" s="7">
        <f t="shared" si="222"/>
        <v>42418.031180555554</v>
      </c>
      <c r="K2928">
        <v>1455756294</v>
      </c>
      <c r="L2928" s="7">
        <f t="shared" si="223"/>
        <v>42477.989513888882</v>
      </c>
      <c r="M2928" t="b">
        <v>0</v>
      </c>
      <c r="N2928">
        <v>69</v>
      </c>
      <c r="O2928" t="b">
        <v>1</v>
      </c>
      <c r="P2928" t="s">
        <v>8303</v>
      </c>
      <c r="Q2928">
        <f t="shared" si="224"/>
        <v>108.83</v>
      </c>
      <c r="R2928" s="12">
        <f t="shared" si="225"/>
        <v>94.64</v>
      </c>
      <c r="S2928" t="s">
        <v>8317</v>
      </c>
      <c r="T2928" t="s">
        <v>8357</v>
      </c>
    </row>
    <row r="2929" spans="1:20" ht="60" hidden="1">
      <c r="A2929">
        <v>2927</v>
      </c>
      <c r="B2929" s="2" t="s">
        <v>2927</v>
      </c>
      <c r="C2929" s="2" t="s">
        <v>7037</v>
      </c>
      <c r="D2929">
        <v>6000</v>
      </c>
      <c r="E2929">
        <v>7140</v>
      </c>
      <c r="F2929" t="s">
        <v>8219</v>
      </c>
      <c r="G2929" t="s">
        <v>8224</v>
      </c>
      <c r="H2929" t="s">
        <v>8246</v>
      </c>
      <c r="I2929">
        <v>1414608843</v>
      </c>
      <c r="J2929" s="7">
        <f t="shared" si="222"/>
        <v>41920.787534722222</v>
      </c>
      <c r="K2929">
        <v>1412794443</v>
      </c>
      <c r="L2929" s="7">
        <f t="shared" si="223"/>
        <v>41941.787534722222</v>
      </c>
      <c r="M2929" t="b">
        <v>0</v>
      </c>
      <c r="N2929">
        <v>108</v>
      </c>
      <c r="O2929" t="b">
        <v>1</v>
      </c>
      <c r="P2929" t="s">
        <v>8271</v>
      </c>
      <c r="Q2929">
        <f t="shared" si="224"/>
        <v>119</v>
      </c>
      <c r="R2929" s="12">
        <f t="shared" si="225"/>
        <v>66.11</v>
      </c>
      <c r="S2929" t="s">
        <v>8317</v>
      </c>
      <c r="T2929" t="s">
        <v>8318</v>
      </c>
    </row>
    <row r="2930" spans="1:20" ht="30" hidden="1">
      <c r="A2930">
        <v>2928</v>
      </c>
      <c r="B2930" s="2" t="s">
        <v>2928</v>
      </c>
      <c r="C2930" s="2" t="s">
        <v>7038</v>
      </c>
      <c r="D2930">
        <v>6000</v>
      </c>
      <c r="E2930">
        <v>6000</v>
      </c>
      <c r="F2930" t="s">
        <v>8219</v>
      </c>
      <c r="G2930" t="s">
        <v>8224</v>
      </c>
      <c r="H2930" t="s">
        <v>8246</v>
      </c>
      <c r="I2930">
        <v>1427469892</v>
      </c>
      <c r="J2930" s="7">
        <f t="shared" si="222"/>
        <v>42060.683935185181</v>
      </c>
      <c r="K2930">
        <v>1424881492</v>
      </c>
      <c r="L2930" s="7">
        <f t="shared" si="223"/>
        <v>42090.642268518524</v>
      </c>
      <c r="M2930" t="b">
        <v>0</v>
      </c>
      <c r="N2930">
        <v>94</v>
      </c>
      <c r="O2930" t="b">
        <v>1</v>
      </c>
      <c r="P2930" t="s">
        <v>8271</v>
      </c>
      <c r="Q2930">
        <f t="shared" si="224"/>
        <v>100</v>
      </c>
      <c r="R2930" s="12">
        <f t="shared" si="225"/>
        <v>63.83</v>
      </c>
      <c r="S2930" t="s">
        <v>8317</v>
      </c>
      <c r="T2930" t="s">
        <v>8318</v>
      </c>
    </row>
    <row r="2931" spans="1:20" ht="60" hidden="1">
      <c r="A2931">
        <v>2929</v>
      </c>
      <c r="B2931" s="2" t="s">
        <v>2929</v>
      </c>
      <c r="C2931" s="2" t="s">
        <v>7039</v>
      </c>
      <c r="D2931">
        <v>6000</v>
      </c>
      <c r="E2931">
        <v>6360</v>
      </c>
      <c r="F2931" t="s">
        <v>8219</v>
      </c>
      <c r="G2931" t="s">
        <v>8224</v>
      </c>
      <c r="H2931" t="s">
        <v>8246</v>
      </c>
      <c r="I2931">
        <v>1405699451</v>
      </c>
      <c r="J2931" s="7">
        <f t="shared" si="222"/>
        <v>41808.669571759259</v>
      </c>
      <c r="K2931">
        <v>1403107451</v>
      </c>
      <c r="L2931" s="7">
        <f t="shared" si="223"/>
        <v>41838.669571759259</v>
      </c>
      <c r="M2931" t="b">
        <v>0</v>
      </c>
      <c r="N2931">
        <v>91</v>
      </c>
      <c r="O2931" t="b">
        <v>1</v>
      </c>
      <c r="P2931" t="s">
        <v>8271</v>
      </c>
      <c r="Q2931">
        <f t="shared" si="224"/>
        <v>106</v>
      </c>
      <c r="R2931" s="12">
        <f t="shared" si="225"/>
        <v>69.89</v>
      </c>
      <c r="S2931" t="s">
        <v>8317</v>
      </c>
      <c r="T2931" t="s">
        <v>8318</v>
      </c>
    </row>
    <row r="2932" spans="1:20" ht="60" hidden="1">
      <c r="A2932">
        <v>2930</v>
      </c>
      <c r="B2932" s="2" t="s">
        <v>2930</v>
      </c>
      <c r="C2932" s="2" t="s">
        <v>7040</v>
      </c>
      <c r="D2932">
        <v>6000</v>
      </c>
      <c r="E2932">
        <v>6007</v>
      </c>
      <c r="F2932" t="s">
        <v>8219</v>
      </c>
      <c r="G2932" t="s">
        <v>8225</v>
      </c>
      <c r="H2932" t="s">
        <v>8247</v>
      </c>
      <c r="I2932">
        <v>1437934759</v>
      </c>
      <c r="J2932" s="7">
        <f t="shared" si="222"/>
        <v>42171.763414351852</v>
      </c>
      <c r="K2932">
        <v>1434478759</v>
      </c>
      <c r="L2932" s="7">
        <f t="shared" si="223"/>
        <v>42211.763414351852</v>
      </c>
      <c r="M2932" t="b">
        <v>1</v>
      </c>
      <c r="N2932">
        <v>47</v>
      </c>
      <c r="O2932" t="b">
        <v>1</v>
      </c>
      <c r="P2932" t="s">
        <v>8271</v>
      </c>
      <c r="Q2932">
        <f t="shared" si="224"/>
        <v>100.12</v>
      </c>
      <c r="R2932" s="12">
        <f t="shared" si="225"/>
        <v>127.81</v>
      </c>
      <c r="S2932" t="s">
        <v>8317</v>
      </c>
      <c r="T2932" t="s">
        <v>8318</v>
      </c>
    </row>
    <row r="2933" spans="1:20" ht="60" hidden="1">
      <c r="A2933">
        <v>2931</v>
      </c>
      <c r="B2933" s="2" t="s">
        <v>2931</v>
      </c>
      <c r="C2933" s="2" t="s">
        <v>7041</v>
      </c>
      <c r="D2933">
        <v>6000</v>
      </c>
      <c r="E2933">
        <v>7877</v>
      </c>
      <c r="F2933" t="s">
        <v>8219</v>
      </c>
      <c r="G2933" t="s">
        <v>8224</v>
      </c>
      <c r="H2933" t="s">
        <v>8246</v>
      </c>
      <c r="I2933">
        <v>1434142800</v>
      </c>
      <c r="J2933" s="7">
        <f t="shared" si="222"/>
        <v>42136.536134259266</v>
      </c>
      <c r="K2933">
        <v>1431435122</v>
      </c>
      <c r="L2933" s="7">
        <f t="shared" si="223"/>
        <v>42167.875</v>
      </c>
      <c r="M2933" t="b">
        <v>1</v>
      </c>
      <c r="N2933">
        <v>163</v>
      </c>
      <c r="O2933" t="b">
        <v>1</v>
      </c>
      <c r="P2933" t="s">
        <v>8271</v>
      </c>
      <c r="Q2933">
        <f t="shared" si="224"/>
        <v>131.28</v>
      </c>
      <c r="R2933" s="12">
        <f t="shared" si="225"/>
        <v>48.33</v>
      </c>
      <c r="S2933" t="s">
        <v>8317</v>
      </c>
      <c r="T2933" t="s">
        <v>8318</v>
      </c>
    </row>
    <row r="2934" spans="1:20" ht="60" hidden="1">
      <c r="A2934">
        <v>2932</v>
      </c>
      <c r="B2934" s="2" t="s">
        <v>2932</v>
      </c>
      <c r="C2934" s="2" t="s">
        <v>7042</v>
      </c>
      <c r="D2934">
        <v>6000</v>
      </c>
      <c r="E2934">
        <v>6000</v>
      </c>
      <c r="F2934" t="s">
        <v>8219</v>
      </c>
      <c r="G2934" t="s">
        <v>8224</v>
      </c>
      <c r="H2934" t="s">
        <v>8246</v>
      </c>
      <c r="I2934">
        <v>1405802330</v>
      </c>
      <c r="J2934" s="7">
        <f t="shared" si="222"/>
        <v>41809.860300925924</v>
      </c>
      <c r="K2934">
        <v>1403210330</v>
      </c>
      <c r="L2934" s="7">
        <f t="shared" si="223"/>
        <v>41839.860300925924</v>
      </c>
      <c r="M2934" t="b">
        <v>0</v>
      </c>
      <c r="N2934">
        <v>83</v>
      </c>
      <c r="O2934" t="b">
        <v>1</v>
      </c>
      <c r="P2934" t="s">
        <v>8271</v>
      </c>
      <c r="Q2934">
        <f t="shared" si="224"/>
        <v>100</v>
      </c>
      <c r="R2934" s="12">
        <f t="shared" si="225"/>
        <v>72.290000000000006</v>
      </c>
      <c r="S2934" t="s">
        <v>8317</v>
      </c>
      <c r="T2934" t="s">
        <v>8318</v>
      </c>
    </row>
    <row r="2935" spans="1:20" ht="60" hidden="1">
      <c r="A2935">
        <v>2933</v>
      </c>
      <c r="B2935" s="2" t="s">
        <v>2933</v>
      </c>
      <c r="C2935" s="2" t="s">
        <v>7043</v>
      </c>
      <c r="D2935">
        <v>6000</v>
      </c>
      <c r="E2935">
        <v>6100</v>
      </c>
      <c r="F2935" t="s">
        <v>8219</v>
      </c>
      <c r="G2935" t="s">
        <v>8224</v>
      </c>
      <c r="H2935" t="s">
        <v>8246</v>
      </c>
      <c r="I2935">
        <v>1427864340</v>
      </c>
      <c r="J2935" s="7">
        <f t="shared" si="222"/>
        <v>42062.296412037031</v>
      </c>
      <c r="K2935">
        <v>1425020810</v>
      </c>
      <c r="L2935" s="7">
        <f t="shared" si="223"/>
        <v>42095.207638888889</v>
      </c>
      <c r="M2935" t="b">
        <v>0</v>
      </c>
      <c r="N2935">
        <v>78</v>
      </c>
      <c r="O2935" t="b">
        <v>1</v>
      </c>
      <c r="P2935" t="s">
        <v>8271</v>
      </c>
      <c r="Q2935">
        <f t="shared" si="224"/>
        <v>101.67</v>
      </c>
      <c r="R2935" s="12">
        <f t="shared" si="225"/>
        <v>78.209999999999994</v>
      </c>
      <c r="S2935" t="s">
        <v>8317</v>
      </c>
      <c r="T2935" t="s">
        <v>8318</v>
      </c>
    </row>
    <row r="2936" spans="1:20" ht="45" hidden="1">
      <c r="A2936">
        <v>2934</v>
      </c>
      <c r="B2936" s="2" t="s">
        <v>2934</v>
      </c>
      <c r="C2936" s="2" t="s">
        <v>7044</v>
      </c>
      <c r="D2936">
        <v>6000</v>
      </c>
      <c r="E2936">
        <v>6000.66</v>
      </c>
      <c r="F2936" t="s">
        <v>8219</v>
      </c>
      <c r="G2936" t="s">
        <v>8224</v>
      </c>
      <c r="H2936" t="s">
        <v>8246</v>
      </c>
      <c r="I2936">
        <v>1448074800</v>
      </c>
      <c r="J2936" s="7">
        <f t="shared" si="222"/>
        <v>42292.087592592594</v>
      </c>
      <c r="K2936">
        <v>1444874768</v>
      </c>
      <c r="L2936" s="7">
        <f t="shared" si="223"/>
        <v>42329.125</v>
      </c>
      <c r="M2936" t="b">
        <v>0</v>
      </c>
      <c r="N2936">
        <v>64</v>
      </c>
      <c r="O2936" t="b">
        <v>1</v>
      </c>
      <c r="P2936" t="s">
        <v>8271</v>
      </c>
      <c r="Q2936">
        <f t="shared" si="224"/>
        <v>100.01</v>
      </c>
      <c r="R2936" s="12">
        <f t="shared" si="225"/>
        <v>93.76</v>
      </c>
      <c r="S2936" t="s">
        <v>8317</v>
      </c>
      <c r="T2936" t="s">
        <v>8318</v>
      </c>
    </row>
    <row r="2937" spans="1:20" ht="45" hidden="1">
      <c r="A2937">
        <v>2935</v>
      </c>
      <c r="B2937" s="2" t="s">
        <v>2935</v>
      </c>
      <c r="C2937" s="2" t="s">
        <v>7045</v>
      </c>
      <c r="D2937">
        <v>6000</v>
      </c>
      <c r="E2937">
        <v>6215</v>
      </c>
      <c r="F2937" t="s">
        <v>8219</v>
      </c>
      <c r="G2937" t="s">
        <v>8224</v>
      </c>
      <c r="H2937" t="s">
        <v>8246</v>
      </c>
      <c r="I2937">
        <v>1423119540</v>
      </c>
      <c r="J2937" s="7">
        <f t="shared" si="222"/>
        <v>42018.676898148144</v>
      </c>
      <c r="K2937">
        <v>1421252084</v>
      </c>
      <c r="L2937" s="7">
        <f t="shared" si="223"/>
        <v>42040.290972222225</v>
      </c>
      <c r="M2937" t="b">
        <v>0</v>
      </c>
      <c r="N2937">
        <v>76</v>
      </c>
      <c r="O2937" t="b">
        <v>1</v>
      </c>
      <c r="P2937" t="s">
        <v>8271</v>
      </c>
      <c r="Q2937">
        <f t="shared" si="224"/>
        <v>103.58</v>
      </c>
      <c r="R2937" s="12">
        <f t="shared" si="225"/>
        <v>81.78</v>
      </c>
      <c r="S2937" t="s">
        <v>8317</v>
      </c>
      <c r="T2937" t="s">
        <v>8318</v>
      </c>
    </row>
    <row r="2938" spans="1:20" ht="60" hidden="1">
      <c r="A2938">
        <v>2936</v>
      </c>
      <c r="B2938" s="2" t="s">
        <v>2936</v>
      </c>
      <c r="C2938" s="2" t="s">
        <v>7046</v>
      </c>
      <c r="D2938">
        <v>6000</v>
      </c>
      <c r="E2938">
        <v>7015</v>
      </c>
      <c r="F2938" t="s">
        <v>8219</v>
      </c>
      <c r="G2938" t="s">
        <v>8224</v>
      </c>
      <c r="H2938" t="s">
        <v>8246</v>
      </c>
      <c r="I2938">
        <v>1436587140</v>
      </c>
      <c r="J2938" s="7">
        <f t="shared" si="222"/>
        <v>42167.023206018523</v>
      </c>
      <c r="K2938">
        <v>1434069205</v>
      </c>
      <c r="L2938" s="7">
        <f t="shared" si="223"/>
        <v>42196.165972222225</v>
      </c>
      <c r="M2938" t="b">
        <v>0</v>
      </c>
      <c r="N2938">
        <v>86</v>
      </c>
      <c r="O2938" t="b">
        <v>1</v>
      </c>
      <c r="P2938" t="s">
        <v>8271</v>
      </c>
      <c r="Q2938">
        <f t="shared" si="224"/>
        <v>116.92</v>
      </c>
      <c r="R2938" s="12">
        <f t="shared" si="225"/>
        <v>81.569999999999993</v>
      </c>
      <c r="S2938" t="s">
        <v>8317</v>
      </c>
      <c r="T2938" t="s">
        <v>8318</v>
      </c>
    </row>
    <row r="2939" spans="1:20" ht="30" hidden="1">
      <c r="A2939">
        <v>2937</v>
      </c>
      <c r="B2939" s="2" t="s">
        <v>2937</v>
      </c>
      <c r="C2939" s="2" t="s">
        <v>7047</v>
      </c>
      <c r="D2939">
        <v>6000</v>
      </c>
      <c r="E2939">
        <v>6027</v>
      </c>
      <c r="F2939" t="s">
        <v>8219</v>
      </c>
      <c r="G2939" t="s">
        <v>8224</v>
      </c>
      <c r="H2939" t="s">
        <v>8246</v>
      </c>
      <c r="I2939">
        <v>1423555140</v>
      </c>
      <c r="J2939" s="7">
        <f t="shared" si="222"/>
        <v>42016.981574074074</v>
      </c>
      <c r="K2939">
        <v>1421105608</v>
      </c>
      <c r="L2939" s="7">
        <f t="shared" si="223"/>
        <v>42045.332638888889</v>
      </c>
      <c r="M2939" t="b">
        <v>0</v>
      </c>
      <c r="N2939">
        <v>28</v>
      </c>
      <c r="O2939" t="b">
        <v>1</v>
      </c>
      <c r="P2939" t="s">
        <v>8305</v>
      </c>
      <c r="Q2939">
        <f t="shared" si="224"/>
        <v>100.45</v>
      </c>
      <c r="R2939" s="12">
        <f t="shared" si="225"/>
        <v>215.25</v>
      </c>
      <c r="S2939" t="s">
        <v>8317</v>
      </c>
      <c r="T2939" t="s">
        <v>8359</v>
      </c>
    </row>
    <row r="2940" spans="1:20" ht="60" hidden="1">
      <c r="A2940">
        <v>2938</v>
      </c>
      <c r="B2940" s="2" t="s">
        <v>2938</v>
      </c>
      <c r="C2940" s="2" t="s">
        <v>7048</v>
      </c>
      <c r="D2940">
        <v>6000</v>
      </c>
      <c r="E2940">
        <v>6658</v>
      </c>
      <c r="F2940" t="s">
        <v>8219</v>
      </c>
      <c r="G2940" t="s">
        <v>8224</v>
      </c>
      <c r="H2940" t="s">
        <v>8246</v>
      </c>
      <c r="I2940">
        <v>1464310475</v>
      </c>
      <c r="J2940" s="7">
        <f t="shared" si="222"/>
        <v>42487.037905092591</v>
      </c>
      <c r="K2940">
        <v>1461718475</v>
      </c>
      <c r="L2940" s="7">
        <f t="shared" si="223"/>
        <v>42517.037905092591</v>
      </c>
      <c r="M2940" t="b">
        <v>0</v>
      </c>
      <c r="N2940">
        <v>71</v>
      </c>
      <c r="O2940" t="b">
        <v>1</v>
      </c>
      <c r="P2940" t="s">
        <v>8305</v>
      </c>
      <c r="Q2940">
        <f t="shared" si="224"/>
        <v>110.97</v>
      </c>
      <c r="R2940" s="12">
        <f t="shared" si="225"/>
        <v>93.77</v>
      </c>
      <c r="S2940" t="s">
        <v>8317</v>
      </c>
      <c r="T2940" t="s">
        <v>8359</v>
      </c>
    </row>
    <row r="2941" spans="1:20" ht="60" hidden="1">
      <c r="A2941">
        <v>2939</v>
      </c>
      <c r="B2941" s="2" t="s">
        <v>2939</v>
      </c>
      <c r="C2941" s="2" t="s">
        <v>7049</v>
      </c>
      <c r="D2941">
        <v>6350</v>
      </c>
      <c r="E2941">
        <v>6506</v>
      </c>
      <c r="F2941" t="s">
        <v>8219</v>
      </c>
      <c r="G2941" t="s">
        <v>8224</v>
      </c>
      <c r="H2941" t="s">
        <v>8246</v>
      </c>
      <c r="I2941">
        <v>1393966800</v>
      </c>
      <c r="J2941" s="7">
        <f t="shared" si="222"/>
        <v>41680.583402777782</v>
      </c>
      <c r="K2941">
        <v>1392040806</v>
      </c>
      <c r="L2941" s="7">
        <f t="shared" si="223"/>
        <v>41702.875</v>
      </c>
      <c r="M2941" t="b">
        <v>0</v>
      </c>
      <c r="N2941">
        <v>183</v>
      </c>
      <c r="O2941" t="b">
        <v>1</v>
      </c>
      <c r="P2941" t="s">
        <v>8279</v>
      </c>
      <c r="Q2941">
        <f t="shared" si="224"/>
        <v>102.46</v>
      </c>
      <c r="R2941" s="12">
        <f t="shared" si="225"/>
        <v>35.549999999999997</v>
      </c>
      <c r="S2941" t="s">
        <v>8325</v>
      </c>
      <c r="T2941" t="s">
        <v>8329</v>
      </c>
    </row>
    <row r="2942" spans="1:20" ht="45" hidden="1">
      <c r="A2942">
        <v>2940</v>
      </c>
      <c r="B2942" s="2" t="s">
        <v>2940</v>
      </c>
      <c r="C2942" s="2" t="s">
        <v>7050</v>
      </c>
      <c r="D2942">
        <v>6450</v>
      </c>
      <c r="E2942">
        <v>7053.61</v>
      </c>
      <c r="F2942" t="s">
        <v>8219</v>
      </c>
      <c r="G2942" t="s">
        <v>8224</v>
      </c>
      <c r="H2942" t="s">
        <v>8246</v>
      </c>
      <c r="I2942">
        <v>1323747596</v>
      </c>
      <c r="J2942" s="7">
        <f t="shared" si="222"/>
        <v>40850.111064814817</v>
      </c>
      <c r="K2942">
        <v>1320287996</v>
      </c>
      <c r="L2942" s="7">
        <f t="shared" si="223"/>
        <v>40890.152731481481</v>
      </c>
      <c r="M2942" t="b">
        <v>1</v>
      </c>
      <c r="N2942">
        <v>103</v>
      </c>
      <c r="O2942" t="b">
        <v>1</v>
      </c>
      <c r="P2942" t="s">
        <v>8279</v>
      </c>
      <c r="Q2942">
        <f t="shared" si="224"/>
        <v>109.36</v>
      </c>
      <c r="R2942" s="12">
        <f t="shared" si="225"/>
        <v>68.48</v>
      </c>
      <c r="S2942" t="s">
        <v>8325</v>
      </c>
      <c r="T2942" t="s">
        <v>8329</v>
      </c>
    </row>
    <row r="2943" spans="1:20" ht="60" hidden="1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7">
        <f t="shared" si="222"/>
        <v>42034.960127314815</v>
      </c>
      <c r="K2943">
        <v>1422658955</v>
      </c>
      <c r="L2943" s="7">
        <f t="shared" si="22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224"/>
        <v>0</v>
      </c>
      <c r="R2943" s="12">
        <f t="shared" si="225"/>
        <v>1</v>
      </c>
      <c r="S2943" t="s">
        <v>8317</v>
      </c>
      <c r="T2943" t="s">
        <v>8357</v>
      </c>
    </row>
    <row r="2944" spans="1:20" ht="60" hidden="1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7">
        <f t="shared" si="222"/>
        <v>42334.803923611107</v>
      </c>
      <c r="K2944">
        <v>1448565459</v>
      </c>
      <c r="L2944" s="7">
        <f t="shared" si="22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>
        <f t="shared" si="224"/>
        <v>20.43</v>
      </c>
      <c r="R2944" s="12">
        <f t="shared" si="225"/>
        <v>202.23</v>
      </c>
      <c r="S2944" t="s">
        <v>8317</v>
      </c>
      <c r="T2944" t="s">
        <v>8357</v>
      </c>
    </row>
    <row r="2945" spans="1:20" ht="15" customHeight="1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7">
        <f>(((I2945/60)/60)/24)+DATE(1970,1,1)</f>
        <v>42107.129398148143</v>
      </c>
      <c r="K2945">
        <v>1426302380</v>
      </c>
      <c r="L2945" s="7">
        <f>(((K2945/60)/60)/24)+DATE(1970,1,1)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224"/>
        <v>0</v>
      </c>
      <c r="R2945" s="12" t="str">
        <f t="shared" si="225"/>
        <v>No pledges</v>
      </c>
      <c r="S2945" t="s">
        <v>8317</v>
      </c>
      <c r="T2945" t="s">
        <v>8357</v>
      </c>
    </row>
    <row r="2946" spans="1:20" ht="45" hidden="1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7">
        <f t="shared" ref="J2946:J3009" si="230">(((K2946/60)/60)/24)+DATE(1970,1,1)</f>
        <v>42132.9143287037</v>
      </c>
      <c r="K2946">
        <v>1431122198</v>
      </c>
      <c r="L2946" s="7">
        <f t="shared" ref="L2946:L3009" si="231"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232">ROUND(E2946/D2946*100,2)</f>
        <v>1</v>
      </c>
      <c r="R2946" s="12">
        <f t="shared" ref="R2946:R3009" si="233">IFERROR(ROUND(IFERROR(E2946/N2946,""),2),"No pledges")</f>
        <v>100</v>
      </c>
      <c r="S2946" t="s">
        <v>8317</v>
      </c>
      <c r="T2946" t="s">
        <v>8357</v>
      </c>
    </row>
    <row r="2947" spans="1:20" ht="60" hidden="1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7">
        <f t="shared" si="230"/>
        <v>42118.139583333337</v>
      </c>
      <c r="K2947">
        <v>1429845660</v>
      </c>
      <c r="L2947" s="7">
        <f t="shared" si="231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232"/>
        <v>0</v>
      </c>
      <c r="R2947" s="12" t="str">
        <f t="shared" si="233"/>
        <v>No pledges</v>
      </c>
      <c r="S2947" t="s">
        <v>8317</v>
      </c>
      <c r="T2947" t="s">
        <v>8357</v>
      </c>
    </row>
    <row r="2948" spans="1:20" ht="15" customHeight="1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7">
        <f>(((I2948/60)/60)/24)+DATE(1970,1,1)</f>
        <v>42597.531157407408</v>
      </c>
      <c r="K2948">
        <v>1468673092</v>
      </c>
      <c r="L2948" s="7">
        <f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232"/>
        <v>0.1</v>
      </c>
      <c r="R2948" s="12">
        <f t="shared" si="233"/>
        <v>1</v>
      </c>
      <c r="S2948" t="s">
        <v>8317</v>
      </c>
      <c r="T2948" t="s">
        <v>8357</v>
      </c>
    </row>
    <row r="2949" spans="1:20" ht="60" hidden="1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7">
        <f t="shared" si="230"/>
        <v>42649.562118055561</v>
      </c>
      <c r="K2949">
        <v>1475760567</v>
      </c>
      <c r="L2949" s="7">
        <f t="shared" si="231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>
        <f t="shared" si="232"/>
        <v>4.29</v>
      </c>
      <c r="R2949" s="12">
        <f t="shared" si="233"/>
        <v>82.46</v>
      </c>
      <c r="S2949" t="s">
        <v>8317</v>
      </c>
      <c r="T2949" t="s">
        <v>8357</v>
      </c>
    </row>
    <row r="2950" spans="1:20" ht="60" hidden="1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7">
        <f t="shared" si="230"/>
        <v>42097.649224537032</v>
      </c>
      <c r="K2950">
        <v>1428075293</v>
      </c>
      <c r="L2950" s="7">
        <f t="shared" si="231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232"/>
        <v>0</v>
      </c>
      <c r="R2950" s="12">
        <f t="shared" si="233"/>
        <v>2.67</v>
      </c>
      <c r="S2950" t="s">
        <v>8317</v>
      </c>
      <c r="T2950" t="s">
        <v>8357</v>
      </c>
    </row>
    <row r="2951" spans="1:20" ht="15" customHeight="1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7">
        <f>(((I2951/60)/60)/24)+DATE(1970,1,1)</f>
        <v>42327.864780092597</v>
      </c>
      <c r="K2951">
        <v>1445370317</v>
      </c>
      <c r="L2951" s="7">
        <f>(((K2951/60)/60)/24)+DATE(1970,1,1)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232"/>
        <v>2.5</v>
      </c>
      <c r="R2951" s="12">
        <f t="shared" si="233"/>
        <v>12.5</v>
      </c>
      <c r="S2951" t="s">
        <v>8317</v>
      </c>
      <c r="T2951" t="s">
        <v>8357</v>
      </c>
    </row>
    <row r="2952" spans="1:20" ht="60" hidden="1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7">
        <f t="shared" si="230"/>
        <v>42362.36518518519</v>
      </c>
      <c r="K2952">
        <v>1450946752</v>
      </c>
      <c r="L2952" s="7">
        <f t="shared" si="231"/>
        <v>42392.36518518519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232"/>
        <v>0</v>
      </c>
      <c r="R2952" s="12" t="str">
        <f t="shared" si="233"/>
        <v>No pledges</v>
      </c>
      <c r="S2952" t="s">
        <v>8317</v>
      </c>
      <c r="T2952" t="s">
        <v>8357</v>
      </c>
    </row>
    <row r="2953" spans="1:20" ht="60" hidden="1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7">
        <f t="shared" si="230"/>
        <v>41872.802928240737</v>
      </c>
      <c r="K2953">
        <v>1408648573</v>
      </c>
      <c r="L2953" s="7">
        <f t="shared" si="231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232"/>
        <v>2.19</v>
      </c>
      <c r="R2953" s="12">
        <f t="shared" si="233"/>
        <v>18.899999999999999</v>
      </c>
      <c r="S2953" t="s">
        <v>8317</v>
      </c>
      <c r="T2953" t="s">
        <v>8357</v>
      </c>
    </row>
    <row r="2954" spans="1:20" ht="60" hidden="1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7">
        <f t="shared" si="230"/>
        <v>42628.690266203703</v>
      </c>
      <c r="K2954">
        <v>1473957239</v>
      </c>
      <c r="L2954" s="7">
        <f t="shared" si="231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>
        <f t="shared" si="232"/>
        <v>8.0299999999999994</v>
      </c>
      <c r="R2954" s="12">
        <f t="shared" si="233"/>
        <v>200.63</v>
      </c>
      <c r="S2954" t="s">
        <v>8317</v>
      </c>
      <c r="T2954" t="s">
        <v>8357</v>
      </c>
    </row>
    <row r="2955" spans="1:20" ht="45" hidden="1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7">
        <f t="shared" si="230"/>
        <v>42255.791909722218</v>
      </c>
      <c r="K2955">
        <v>1441738821</v>
      </c>
      <c r="L2955" s="7">
        <f t="shared" si="231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232"/>
        <v>0.15</v>
      </c>
      <c r="R2955" s="12">
        <f t="shared" si="233"/>
        <v>201.67</v>
      </c>
      <c r="S2955" t="s">
        <v>8317</v>
      </c>
      <c r="T2955" t="s">
        <v>8357</v>
      </c>
    </row>
    <row r="2956" spans="1:20" ht="45" hidden="1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7">
        <f t="shared" si="230"/>
        <v>42790.583368055552</v>
      </c>
      <c r="K2956">
        <v>1487944803</v>
      </c>
      <c r="L2956" s="7">
        <f t="shared" si="231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>
        <f t="shared" si="232"/>
        <v>0</v>
      </c>
      <c r="R2956" s="12" t="str">
        <f t="shared" si="233"/>
        <v>No pledges</v>
      </c>
      <c r="S2956" t="s">
        <v>8317</v>
      </c>
      <c r="T2956" t="s">
        <v>8357</v>
      </c>
    </row>
    <row r="2957" spans="1:20" ht="15" customHeight="1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7">
        <f>(((I2957/60)/60)/24)+DATE(1970,1,1)</f>
        <v>42171.741307870368</v>
      </c>
      <c r="K2957">
        <v>1431884849</v>
      </c>
      <c r="L2957" s="7">
        <f>(((K2957/60)/60)/24)+DATE(1970,1,1)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232"/>
        <v>59.58</v>
      </c>
      <c r="R2957" s="12">
        <f t="shared" si="233"/>
        <v>65</v>
      </c>
      <c r="S2957" t="s">
        <v>8317</v>
      </c>
      <c r="T2957" t="s">
        <v>8357</v>
      </c>
    </row>
    <row r="2958" spans="1:20" ht="60" hidden="1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7">
        <f t="shared" si="230"/>
        <v>42464.958912037036</v>
      </c>
      <c r="K2958">
        <v>1459810850</v>
      </c>
      <c r="L2958" s="7">
        <f t="shared" si="231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232"/>
        <v>16.73</v>
      </c>
      <c r="R2958" s="12">
        <f t="shared" si="233"/>
        <v>66.099999999999994</v>
      </c>
      <c r="S2958" t="s">
        <v>8317</v>
      </c>
      <c r="T2958" t="s">
        <v>8357</v>
      </c>
    </row>
    <row r="2959" spans="1:20" ht="45" hidden="1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7">
        <f t="shared" si="230"/>
        <v>42031.011249999996</v>
      </c>
      <c r="K2959">
        <v>1422317772</v>
      </c>
      <c r="L2959" s="7">
        <f t="shared" si="231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>
        <f t="shared" si="232"/>
        <v>1.87</v>
      </c>
      <c r="R2959" s="12">
        <f t="shared" si="233"/>
        <v>93.33</v>
      </c>
      <c r="S2959" t="s">
        <v>8317</v>
      </c>
      <c r="T2959" t="s">
        <v>8357</v>
      </c>
    </row>
    <row r="2960" spans="1:20" ht="45" hidden="1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7">
        <f t="shared" si="230"/>
        <v>42438.779131944444</v>
      </c>
      <c r="K2960">
        <v>1457548917</v>
      </c>
      <c r="L2960" s="7">
        <f t="shared" si="231"/>
        <v>42498.73746527778</v>
      </c>
      <c r="M2960" t="b">
        <v>0</v>
      </c>
      <c r="N2960">
        <v>0</v>
      </c>
      <c r="O2960" t="b">
        <v>0</v>
      </c>
      <c r="P2960" t="s">
        <v>8303</v>
      </c>
      <c r="Q2960">
        <f t="shared" si="232"/>
        <v>0</v>
      </c>
      <c r="R2960" s="12" t="str">
        <f t="shared" si="233"/>
        <v>No pledges</v>
      </c>
      <c r="S2960" t="s">
        <v>8317</v>
      </c>
      <c r="T2960" t="s">
        <v>8357</v>
      </c>
    </row>
    <row r="2961" spans="1:20" ht="60" hidden="1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7">
        <f t="shared" si="230"/>
        <v>42498.008391203708</v>
      </c>
      <c r="K2961">
        <v>1462666325</v>
      </c>
      <c r="L2961" s="7">
        <f t="shared" si="231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232"/>
        <v>0</v>
      </c>
      <c r="R2961" s="12" t="str">
        <f t="shared" si="233"/>
        <v>No pledges</v>
      </c>
      <c r="S2961" t="s">
        <v>8317</v>
      </c>
      <c r="T2961" t="s">
        <v>8357</v>
      </c>
    </row>
    <row r="2962" spans="1:20" ht="45" hidden="1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7">
        <f t="shared" si="230"/>
        <v>41863.757210648146</v>
      </c>
      <c r="K2962">
        <v>1407867023</v>
      </c>
      <c r="L2962" s="7">
        <f t="shared" si="231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232"/>
        <v>0</v>
      </c>
      <c r="R2962" s="12" t="str">
        <f t="shared" si="233"/>
        <v>No pledges</v>
      </c>
      <c r="S2962" t="s">
        <v>8317</v>
      </c>
      <c r="T2962" t="s">
        <v>8357</v>
      </c>
    </row>
    <row r="2963" spans="1:20" ht="60" hidden="1">
      <c r="A2963">
        <v>2961</v>
      </c>
      <c r="B2963" s="2" t="s">
        <v>2961</v>
      </c>
      <c r="C2963" s="2" t="s">
        <v>7071</v>
      </c>
      <c r="D2963">
        <v>6500</v>
      </c>
      <c r="E2963">
        <v>7160.12</v>
      </c>
      <c r="F2963" t="s">
        <v>8219</v>
      </c>
      <c r="G2963" t="s">
        <v>8224</v>
      </c>
      <c r="H2963" t="s">
        <v>8246</v>
      </c>
      <c r="I2963">
        <v>1326633269</v>
      </c>
      <c r="J2963" s="7">
        <f t="shared" si="230"/>
        <v>40893.551724537036</v>
      </c>
      <c r="K2963">
        <v>1324041269</v>
      </c>
      <c r="L2963" s="7">
        <f t="shared" si="231"/>
        <v>40923.551724537036</v>
      </c>
      <c r="M2963" t="b">
        <v>0</v>
      </c>
      <c r="N2963">
        <v>167</v>
      </c>
      <c r="O2963" t="b">
        <v>1</v>
      </c>
      <c r="P2963" t="s">
        <v>8269</v>
      </c>
      <c r="Q2963">
        <f t="shared" si="232"/>
        <v>110.16</v>
      </c>
      <c r="R2963" s="12">
        <f t="shared" si="233"/>
        <v>42.87</v>
      </c>
      <c r="S2963" t="s">
        <v>8310</v>
      </c>
      <c r="T2963" t="s">
        <v>8315</v>
      </c>
    </row>
    <row r="2964" spans="1:20" ht="60" hidden="1">
      <c r="A2964">
        <v>2962</v>
      </c>
      <c r="B2964" s="2" t="s">
        <v>2962</v>
      </c>
      <c r="C2964" s="2" t="s">
        <v>7072</v>
      </c>
      <c r="D2964">
        <v>6500</v>
      </c>
      <c r="E2964">
        <v>6645</v>
      </c>
      <c r="F2964" t="s">
        <v>8219</v>
      </c>
      <c r="G2964" t="s">
        <v>8225</v>
      </c>
      <c r="H2964" t="s">
        <v>8247</v>
      </c>
      <c r="I2964">
        <v>1485886100</v>
      </c>
      <c r="J2964" s="7">
        <f t="shared" si="230"/>
        <v>42731.755787037036</v>
      </c>
      <c r="K2964">
        <v>1482862100</v>
      </c>
      <c r="L2964" s="7">
        <f t="shared" si="231"/>
        <v>42766.755787037036</v>
      </c>
      <c r="M2964" t="b">
        <v>0</v>
      </c>
      <c r="N2964">
        <v>108</v>
      </c>
      <c r="O2964" t="b">
        <v>1</v>
      </c>
      <c r="P2964" t="s">
        <v>8285</v>
      </c>
      <c r="Q2964">
        <f t="shared" si="232"/>
        <v>102.23</v>
      </c>
      <c r="R2964" s="12">
        <f t="shared" si="233"/>
        <v>61.53</v>
      </c>
      <c r="S2964" t="s">
        <v>8338</v>
      </c>
      <c r="T2964" t="s">
        <v>8339</v>
      </c>
    </row>
    <row r="2965" spans="1:20" ht="60" hidden="1">
      <c r="A2965">
        <v>2963</v>
      </c>
      <c r="B2965" s="2" t="s">
        <v>2963</v>
      </c>
      <c r="C2965" s="2" t="s">
        <v>7073</v>
      </c>
      <c r="D2965">
        <v>6500</v>
      </c>
      <c r="E2965">
        <v>8152</v>
      </c>
      <c r="F2965" t="s">
        <v>8219</v>
      </c>
      <c r="G2965" t="s">
        <v>8229</v>
      </c>
      <c r="H2965" t="s">
        <v>8251</v>
      </c>
      <c r="I2965">
        <v>1392574692</v>
      </c>
      <c r="J2965" s="7">
        <f t="shared" si="230"/>
        <v>41656.762638888889</v>
      </c>
      <c r="K2965">
        <v>1389982692</v>
      </c>
      <c r="L2965" s="7">
        <f t="shared" si="231"/>
        <v>41686.762638888889</v>
      </c>
      <c r="M2965" t="b">
        <v>1</v>
      </c>
      <c r="N2965">
        <v>105</v>
      </c>
      <c r="O2965" t="b">
        <v>1</v>
      </c>
      <c r="P2965" t="s">
        <v>8276</v>
      </c>
      <c r="Q2965">
        <f t="shared" si="232"/>
        <v>125.42</v>
      </c>
      <c r="R2965" s="12">
        <f t="shared" si="233"/>
        <v>77.64</v>
      </c>
      <c r="S2965" t="s">
        <v>8325</v>
      </c>
      <c r="T2965" t="s">
        <v>8326</v>
      </c>
    </row>
    <row r="2966" spans="1:20" ht="60" hidden="1">
      <c r="A2966">
        <v>2964</v>
      </c>
      <c r="B2966" s="2" t="s">
        <v>2964</v>
      </c>
      <c r="C2966" s="2" t="s">
        <v>7074</v>
      </c>
      <c r="D2966">
        <v>6500</v>
      </c>
      <c r="E2966">
        <v>10071</v>
      </c>
      <c r="F2966" t="s">
        <v>8219</v>
      </c>
      <c r="G2966" t="s">
        <v>8224</v>
      </c>
      <c r="H2966" t="s">
        <v>8246</v>
      </c>
      <c r="I2966">
        <v>1403661600</v>
      </c>
      <c r="J2966" s="7">
        <f t="shared" si="230"/>
        <v>41786.555162037039</v>
      </c>
      <c r="K2966">
        <v>1401196766</v>
      </c>
      <c r="L2966" s="7">
        <f t="shared" si="231"/>
        <v>41815.083333333336</v>
      </c>
      <c r="M2966" t="b">
        <v>1</v>
      </c>
      <c r="N2966">
        <v>190</v>
      </c>
      <c r="O2966" t="b">
        <v>1</v>
      </c>
      <c r="P2966" t="s">
        <v>8276</v>
      </c>
      <c r="Q2966">
        <f t="shared" si="232"/>
        <v>154.94</v>
      </c>
      <c r="R2966" s="12">
        <f t="shared" si="233"/>
        <v>53.01</v>
      </c>
      <c r="S2966" t="s">
        <v>8325</v>
      </c>
      <c r="T2966" t="s">
        <v>8326</v>
      </c>
    </row>
    <row r="2967" spans="1:20" ht="60" hidden="1">
      <c r="A2967">
        <v>2965</v>
      </c>
      <c r="B2967" s="2" t="s">
        <v>2965</v>
      </c>
      <c r="C2967" s="2" t="s">
        <v>7075</v>
      </c>
      <c r="D2967">
        <v>6500</v>
      </c>
      <c r="E2967">
        <v>18066</v>
      </c>
      <c r="F2967" t="s">
        <v>8219</v>
      </c>
      <c r="G2967" t="s">
        <v>8225</v>
      </c>
      <c r="H2967" t="s">
        <v>8247</v>
      </c>
      <c r="I2967">
        <v>1402389180</v>
      </c>
      <c r="J2967" s="7">
        <f t="shared" si="230"/>
        <v>41772.657685185186</v>
      </c>
      <c r="K2967">
        <v>1399996024</v>
      </c>
      <c r="L2967" s="7">
        <f t="shared" si="231"/>
        <v>41800.356249999997</v>
      </c>
      <c r="M2967" t="b">
        <v>1</v>
      </c>
      <c r="N2967">
        <v>269</v>
      </c>
      <c r="O2967" t="b">
        <v>1</v>
      </c>
      <c r="P2967" t="s">
        <v>8285</v>
      </c>
      <c r="Q2967">
        <f t="shared" si="232"/>
        <v>277.94</v>
      </c>
      <c r="R2967" s="12">
        <f t="shared" si="233"/>
        <v>67.16</v>
      </c>
      <c r="S2967" t="s">
        <v>8338</v>
      </c>
      <c r="T2967" t="s">
        <v>8339</v>
      </c>
    </row>
    <row r="2968" spans="1:20" ht="60" hidden="1">
      <c r="A2968">
        <v>2966</v>
      </c>
      <c r="B2968" s="2" t="s">
        <v>2966</v>
      </c>
      <c r="C2968" s="2" t="s">
        <v>7076</v>
      </c>
      <c r="D2968">
        <v>6500</v>
      </c>
      <c r="E2968">
        <v>6500</v>
      </c>
      <c r="F2968" t="s">
        <v>8219</v>
      </c>
      <c r="G2968" t="s">
        <v>8224</v>
      </c>
      <c r="H2968" t="s">
        <v>8246</v>
      </c>
      <c r="I2968">
        <v>1429505400</v>
      </c>
      <c r="J2968" s="7">
        <f t="shared" si="230"/>
        <v>42081.864641203705</v>
      </c>
      <c r="K2968">
        <v>1426711505</v>
      </c>
      <c r="L2968" s="7">
        <f t="shared" si="231"/>
        <v>42114.201388888891</v>
      </c>
      <c r="M2968" t="b">
        <v>0</v>
      </c>
      <c r="N2968">
        <v>48</v>
      </c>
      <c r="O2968" t="b">
        <v>1</v>
      </c>
      <c r="P2968" t="s">
        <v>8300</v>
      </c>
      <c r="Q2968">
        <f t="shared" si="232"/>
        <v>100</v>
      </c>
      <c r="R2968" s="12">
        <f t="shared" si="233"/>
        <v>135.41999999999999</v>
      </c>
      <c r="S2968" t="s">
        <v>8325</v>
      </c>
      <c r="T2968" t="s">
        <v>8354</v>
      </c>
    </row>
    <row r="2969" spans="1:20" ht="45" hidden="1">
      <c r="A2969">
        <v>2967</v>
      </c>
      <c r="B2969" s="2" t="s">
        <v>2967</v>
      </c>
      <c r="C2969" s="2" t="s">
        <v>7077</v>
      </c>
      <c r="D2969">
        <v>6500</v>
      </c>
      <c r="E2969">
        <v>6555</v>
      </c>
      <c r="F2969" t="s">
        <v>8219</v>
      </c>
      <c r="G2969" t="s">
        <v>8224</v>
      </c>
      <c r="H2969" t="s">
        <v>8246</v>
      </c>
      <c r="I2969">
        <v>1444276740</v>
      </c>
      <c r="J2969" s="7">
        <f t="shared" si="230"/>
        <v>42228.634328703702</v>
      </c>
      <c r="K2969">
        <v>1439392406</v>
      </c>
      <c r="L2969" s="7">
        <f t="shared" si="231"/>
        <v>42285.165972222225</v>
      </c>
      <c r="M2969" t="b">
        <v>0</v>
      </c>
      <c r="N2969">
        <v>150</v>
      </c>
      <c r="O2969" t="b">
        <v>1</v>
      </c>
      <c r="P2969" t="s">
        <v>8300</v>
      </c>
      <c r="Q2969">
        <f t="shared" si="232"/>
        <v>100.85</v>
      </c>
      <c r="R2969" s="12">
        <f t="shared" si="233"/>
        <v>43.7</v>
      </c>
      <c r="S2969" t="s">
        <v>8325</v>
      </c>
      <c r="T2969" t="s">
        <v>8354</v>
      </c>
    </row>
    <row r="2970" spans="1:20" ht="30" hidden="1">
      <c r="A2970">
        <v>2968</v>
      </c>
      <c r="B2970" s="2" t="s">
        <v>2968</v>
      </c>
      <c r="C2970" s="2" t="s">
        <v>7078</v>
      </c>
      <c r="D2970">
        <v>6500</v>
      </c>
      <c r="E2970">
        <v>6505</v>
      </c>
      <c r="F2970" t="s">
        <v>8219</v>
      </c>
      <c r="G2970" t="s">
        <v>8224</v>
      </c>
      <c r="H2970" t="s">
        <v>8246</v>
      </c>
      <c r="I2970">
        <v>1444169825</v>
      </c>
      <c r="J2970" s="7">
        <f t="shared" si="230"/>
        <v>42253.928530092591</v>
      </c>
      <c r="K2970">
        <v>1441577825</v>
      </c>
      <c r="L2970" s="7">
        <f t="shared" si="231"/>
        <v>42283.928530092591</v>
      </c>
      <c r="M2970" t="b">
        <v>0</v>
      </c>
      <c r="N2970">
        <v>31</v>
      </c>
      <c r="O2970" t="b">
        <v>1</v>
      </c>
      <c r="P2970" t="s">
        <v>8271</v>
      </c>
      <c r="Q2970">
        <f t="shared" si="232"/>
        <v>100.08</v>
      </c>
      <c r="R2970" s="12">
        <f t="shared" si="233"/>
        <v>209.84</v>
      </c>
      <c r="S2970" t="s">
        <v>8317</v>
      </c>
      <c r="T2970" t="s">
        <v>8318</v>
      </c>
    </row>
    <row r="2971" spans="1:20" ht="60" hidden="1">
      <c r="A2971">
        <v>2969</v>
      </c>
      <c r="B2971" s="2" t="s">
        <v>2969</v>
      </c>
      <c r="C2971" s="2" t="s">
        <v>7079</v>
      </c>
      <c r="D2971">
        <v>6700</v>
      </c>
      <c r="E2971">
        <v>13323</v>
      </c>
      <c r="F2971" t="s">
        <v>8219</v>
      </c>
      <c r="G2971" t="s">
        <v>8224</v>
      </c>
      <c r="H2971" t="s">
        <v>8246</v>
      </c>
      <c r="I2971">
        <v>1293857940</v>
      </c>
      <c r="J2971" s="7">
        <f t="shared" si="230"/>
        <v>40487.621365740742</v>
      </c>
      <c r="K2971">
        <v>1288968886</v>
      </c>
      <c r="L2971" s="7">
        <f t="shared" si="231"/>
        <v>40544.207638888889</v>
      </c>
      <c r="M2971" t="b">
        <v>1</v>
      </c>
      <c r="N2971">
        <v>141</v>
      </c>
      <c r="O2971" t="b">
        <v>1</v>
      </c>
      <c r="P2971" t="s">
        <v>8276</v>
      </c>
      <c r="Q2971">
        <f t="shared" si="232"/>
        <v>198.85</v>
      </c>
      <c r="R2971" s="12">
        <f t="shared" si="233"/>
        <v>94.49</v>
      </c>
      <c r="S2971" t="s">
        <v>8325</v>
      </c>
      <c r="T2971" t="s">
        <v>8326</v>
      </c>
    </row>
    <row r="2972" spans="1:20" ht="45" hidden="1">
      <c r="A2972">
        <v>2970</v>
      </c>
      <c r="B2972" s="2" t="s">
        <v>2970</v>
      </c>
      <c r="C2972" s="2" t="s">
        <v>7080</v>
      </c>
      <c r="D2972">
        <v>6900</v>
      </c>
      <c r="E2972">
        <v>7019</v>
      </c>
      <c r="F2972" t="s">
        <v>8219</v>
      </c>
      <c r="G2972" t="s">
        <v>8224</v>
      </c>
      <c r="H2972" t="s">
        <v>8246</v>
      </c>
      <c r="I2972">
        <v>1418803140</v>
      </c>
      <c r="J2972" s="7">
        <f t="shared" si="230"/>
        <v>41950.29483796296</v>
      </c>
      <c r="K2972">
        <v>1415343874</v>
      </c>
      <c r="L2972" s="7">
        <f t="shared" si="231"/>
        <v>41990.332638888889</v>
      </c>
      <c r="M2972" t="b">
        <v>0</v>
      </c>
      <c r="N2972">
        <v>65</v>
      </c>
      <c r="O2972" t="b">
        <v>1</v>
      </c>
      <c r="P2972" t="s">
        <v>8276</v>
      </c>
      <c r="Q2972">
        <f t="shared" si="232"/>
        <v>101.72</v>
      </c>
      <c r="R2972" s="12">
        <f t="shared" si="233"/>
        <v>107.98</v>
      </c>
      <c r="S2972" t="s">
        <v>8325</v>
      </c>
      <c r="T2972" t="s">
        <v>8326</v>
      </c>
    </row>
    <row r="2973" spans="1:20" ht="60" hidden="1">
      <c r="A2973">
        <v>2971</v>
      </c>
      <c r="B2973" s="2" t="s">
        <v>2971</v>
      </c>
      <c r="C2973" s="2" t="s">
        <v>7081</v>
      </c>
      <c r="D2973">
        <v>6999</v>
      </c>
      <c r="E2973">
        <v>7495</v>
      </c>
      <c r="F2973" t="s">
        <v>8219</v>
      </c>
      <c r="G2973" t="s">
        <v>8224</v>
      </c>
      <c r="H2973" t="s">
        <v>8246</v>
      </c>
      <c r="I2973">
        <v>1431022342</v>
      </c>
      <c r="J2973" s="7">
        <f t="shared" si="230"/>
        <v>42101.758587962962</v>
      </c>
      <c r="K2973">
        <v>1428430342</v>
      </c>
      <c r="L2973" s="7">
        <f t="shared" si="231"/>
        <v>42131.758587962962</v>
      </c>
      <c r="M2973" t="b">
        <v>0</v>
      </c>
      <c r="N2973">
        <v>70</v>
      </c>
      <c r="O2973" t="b">
        <v>1</v>
      </c>
      <c r="P2973" t="s">
        <v>8276</v>
      </c>
      <c r="Q2973">
        <f t="shared" si="232"/>
        <v>107.09</v>
      </c>
      <c r="R2973" s="12">
        <f t="shared" si="233"/>
        <v>107.07</v>
      </c>
      <c r="S2973" t="s">
        <v>8325</v>
      </c>
      <c r="T2973" t="s">
        <v>8326</v>
      </c>
    </row>
    <row r="2974" spans="1:20" ht="30" hidden="1">
      <c r="A2974">
        <v>2972</v>
      </c>
      <c r="B2974" s="2" t="s">
        <v>2972</v>
      </c>
      <c r="C2974" s="2" t="s">
        <v>7082</v>
      </c>
      <c r="D2974">
        <v>7000</v>
      </c>
      <c r="E2974">
        <v>7527</v>
      </c>
      <c r="F2974" t="s">
        <v>8219</v>
      </c>
      <c r="G2974" t="s">
        <v>8229</v>
      </c>
      <c r="H2974" t="s">
        <v>8251</v>
      </c>
      <c r="I2974">
        <v>1407736740</v>
      </c>
      <c r="J2974" s="7">
        <f t="shared" si="230"/>
        <v>41835.821226851855</v>
      </c>
      <c r="K2974">
        <v>1405453354</v>
      </c>
      <c r="L2974" s="7">
        <f t="shared" si="231"/>
        <v>41862.249305555553</v>
      </c>
      <c r="M2974" t="b">
        <v>0</v>
      </c>
      <c r="N2974">
        <v>57</v>
      </c>
      <c r="O2974" t="b">
        <v>1</v>
      </c>
      <c r="P2974" t="s">
        <v>8266</v>
      </c>
      <c r="Q2974">
        <f t="shared" si="232"/>
        <v>107.53</v>
      </c>
      <c r="R2974" s="12">
        <f t="shared" si="233"/>
        <v>132.05000000000001</v>
      </c>
      <c r="S2974" t="s">
        <v>8310</v>
      </c>
      <c r="T2974" t="s">
        <v>8312</v>
      </c>
    </row>
    <row r="2975" spans="1:20" ht="60" hidden="1">
      <c r="A2975">
        <v>2973</v>
      </c>
      <c r="B2975" s="2" t="s">
        <v>2973</v>
      </c>
      <c r="C2975" s="2" t="s">
        <v>7083</v>
      </c>
      <c r="D2975">
        <v>7000</v>
      </c>
      <c r="E2975">
        <v>7711.3</v>
      </c>
      <c r="F2975" t="s">
        <v>8219</v>
      </c>
      <c r="G2975" t="s">
        <v>8224</v>
      </c>
      <c r="H2975" t="s">
        <v>8246</v>
      </c>
      <c r="I2975">
        <v>1403323140</v>
      </c>
      <c r="J2975" s="7">
        <f t="shared" si="230"/>
        <v>41780.859629629631</v>
      </c>
      <c r="K2975">
        <v>1400704672</v>
      </c>
      <c r="L2975" s="7">
        <f t="shared" si="231"/>
        <v>41811.165972222225</v>
      </c>
      <c r="M2975" t="b">
        <v>0</v>
      </c>
      <c r="N2975">
        <v>113</v>
      </c>
      <c r="O2975" t="b">
        <v>1</v>
      </c>
      <c r="P2975" t="s">
        <v>8269</v>
      </c>
      <c r="Q2975">
        <f t="shared" si="232"/>
        <v>110.16</v>
      </c>
      <c r="R2975" s="12">
        <f t="shared" si="233"/>
        <v>68.239999999999995</v>
      </c>
      <c r="S2975" t="s">
        <v>8310</v>
      </c>
      <c r="T2975" t="s">
        <v>8315</v>
      </c>
    </row>
    <row r="2976" spans="1:20" ht="60" hidden="1">
      <c r="A2976">
        <v>2974</v>
      </c>
      <c r="B2976" s="2" t="s">
        <v>2974</v>
      </c>
      <c r="C2976" s="2" t="s">
        <v>7084</v>
      </c>
      <c r="D2976">
        <v>7000</v>
      </c>
      <c r="E2976">
        <v>7383.01</v>
      </c>
      <c r="F2976" t="s">
        <v>8219</v>
      </c>
      <c r="G2976" t="s">
        <v>8224</v>
      </c>
      <c r="H2976" t="s">
        <v>8246</v>
      </c>
      <c r="I2976">
        <v>1309447163</v>
      </c>
      <c r="J2976" s="7">
        <f t="shared" si="230"/>
        <v>40694.638460648144</v>
      </c>
      <c r="K2976">
        <v>1306855163</v>
      </c>
      <c r="L2976" s="7">
        <f t="shared" si="231"/>
        <v>40724.638460648144</v>
      </c>
      <c r="M2976" t="b">
        <v>0</v>
      </c>
      <c r="N2976">
        <v>143</v>
      </c>
      <c r="O2976" t="b">
        <v>1</v>
      </c>
      <c r="P2976" t="s">
        <v>8274</v>
      </c>
      <c r="Q2976">
        <f t="shared" si="232"/>
        <v>105.47</v>
      </c>
      <c r="R2976" s="12">
        <f t="shared" si="233"/>
        <v>51.63</v>
      </c>
      <c r="S2976" t="s">
        <v>8322</v>
      </c>
      <c r="T2976" t="s">
        <v>8323</v>
      </c>
    </row>
    <row r="2977" spans="1:20" ht="60" hidden="1">
      <c r="A2977">
        <v>2975</v>
      </c>
      <c r="B2977" s="2" t="s">
        <v>2975</v>
      </c>
      <c r="C2977" s="2" t="s">
        <v>7085</v>
      </c>
      <c r="D2977">
        <v>7000</v>
      </c>
      <c r="E2977">
        <v>7003</v>
      </c>
      <c r="F2977" t="s">
        <v>8219</v>
      </c>
      <c r="G2977" t="s">
        <v>8233</v>
      </c>
      <c r="H2977" t="s">
        <v>8249</v>
      </c>
      <c r="I2977">
        <v>1421319240</v>
      </c>
      <c r="J2977" s="7">
        <f t="shared" si="230"/>
        <v>41988.548831018517</v>
      </c>
      <c r="K2977">
        <v>1418649019</v>
      </c>
      <c r="L2977" s="7">
        <f t="shared" si="231"/>
        <v>42019.454166666663</v>
      </c>
      <c r="M2977" t="b">
        <v>0</v>
      </c>
      <c r="N2977">
        <v>55</v>
      </c>
      <c r="O2977" t="b">
        <v>1</v>
      </c>
      <c r="P2977" t="s">
        <v>8274</v>
      </c>
      <c r="Q2977">
        <f t="shared" si="232"/>
        <v>100.04</v>
      </c>
      <c r="R2977" s="12">
        <f t="shared" si="233"/>
        <v>127.33</v>
      </c>
      <c r="S2977" t="s">
        <v>8322</v>
      </c>
      <c r="T2977" t="s">
        <v>8323</v>
      </c>
    </row>
    <row r="2978" spans="1:20" ht="45" hidden="1">
      <c r="A2978">
        <v>2976</v>
      </c>
      <c r="B2978" s="2" t="s">
        <v>2976</v>
      </c>
      <c r="C2978" s="2" t="s">
        <v>7086</v>
      </c>
      <c r="D2978">
        <v>7000</v>
      </c>
      <c r="E2978">
        <v>8058.55</v>
      </c>
      <c r="F2978" t="s">
        <v>8219</v>
      </c>
      <c r="G2978" t="s">
        <v>8224</v>
      </c>
      <c r="H2978" t="s">
        <v>8246</v>
      </c>
      <c r="I2978">
        <v>1365489000</v>
      </c>
      <c r="J2978" s="7">
        <f t="shared" si="230"/>
        <v>41341.870868055557</v>
      </c>
      <c r="K2978">
        <v>1362776043</v>
      </c>
      <c r="L2978" s="7">
        <f t="shared" si="231"/>
        <v>41373.270833333336</v>
      </c>
      <c r="M2978" t="b">
        <v>0</v>
      </c>
      <c r="N2978">
        <v>205</v>
      </c>
      <c r="O2978" t="b">
        <v>1</v>
      </c>
      <c r="P2978" t="s">
        <v>8276</v>
      </c>
      <c r="Q2978">
        <f t="shared" si="232"/>
        <v>115.12</v>
      </c>
      <c r="R2978" s="12">
        <f t="shared" si="233"/>
        <v>39.31</v>
      </c>
      <c r="S2978" t="s">
        <v>8325</v>
      </c>
      <c r="T2978" t="s">
        <v>8326</v>
      </c>
    </row>
    <row r="2979" spans="1:20" ht="60" hidden="1">
      <c r="A2979">
        <v>2977</v>
      </c>
      <c r="B2979" s="2" t="s">
        <v>2977</v>
      </c>
      <c r="C2979" s="2" t="s">
        <v>7087</v>
      </c>
      <c r="D2979">
        <v>7000</v>
      </c>
      <c r="E2979">
        <v>7000.58</v>
      </c>
      <c r="F2979" t="s">
        <v>8219</v>
      </c>
      <c r="G2979" t="s">
        <v>8225</v>
      </c>
      <c r="H2979" t="s">
        <v>8247</v>
      </c>
      <c r="I2979">
        <v>1459414016</v>
      </c>
      <c r="J2979" s="7">
        <f t="shared" si="230"/>
        <v>42426.407592592594</v>
      </c>
      <c r="K2979">
        <v>1456480016</v>
      </c>
      <c r="L2979" s="7">
        <f t="shared" si="231"/>
        <v>42460.365925925929</v>
      </c>
      <c r="M2979" t="b">
        <v>1</v>
      </c>
      <c r="N2979">
        <v>122</v>
      </c>
      <c r="O2979" t="b">
        <v>1</v>
      </c>
      <c r="P2979" t="s">
        <v>8280</v>
      </c>
      <c r="Q2979">
        <f t="shared" si="232"/>
        <v>100.01</v>
      </c>
      <c r="R2979" s="12">
        <f t="shared" si="233"/>
        <v>57.38</v>
      </c>
      <c r="S2979" t="s">
        <v>8325</v>
      </c>
      <c r="T2979" t="s">
        <v>8330</v>
      </c>
    </row>
    <row r="2980" spans="1:20" ht="60" hidden="1">
      <c r="A2980">
        <v>2978</v>
      </c>
      <c r="B2980" s="2" t="s">
        <v>2978</v>
      </c>
      <c r="C2980" s="2" t="s">
        <v>7088</v>
      </c>
      <c r="D2980">
        <v>7000</v>
      </c>
      <c r="E2980">
        <v>7750</v>
      </c>
      <c r="F2980" t="s">
        <v>8219</v>
      </c>
      <c r="G2980" t="s">
        <v>8224</v>
      </c>
      <c r="H2980" t="s">
        <v>8246</v>
      </c>
      <c r="I2980">
        <v>1375033836</v>
      </c>
      <c r="J2980" s="7">
        <f t="shared" si="230"/>
        <v>41463.743472222224</v>
      </c>
      <c r="K2980">
        <v>1373305836</v>
      </c>
      <c r="L2980" s="7">
        <f t="shared" si="231"/>
        <v>41483.743472222224</v>
      </c>
      <c r="M2980" t="b">
        <v>1</v>
      </c>
      <c r="N2980">
        <v>74</v>
      </c>
      <c r="O2980" t="b">
        <v>1</v>
      </c>
      <c r="P2980" t="s">
        <v>8276</v>
      </c>
      <c r="Q2980">
        <f t="shared" si="232"/>
        <v>110.71</v>
      </c>
      <c r="R2980" s="12">
        <f t="shared" si="233"/>
        <v>104.73</v>
      </c>
      <c r="S2980" t="s">
        <v>8325</v>
      </c>
      <c r="T2980" t="s">
        <v>8326</v>
      </c>
    </row>
    <row r="2981" spans="1:20" ht="60" hidden="1">
      <c r="A2981">
        <v>2979</v>
      </c>
      <c r="B2981" s="2" t="s">
        <v>2979</v>
      </c>
      <c r="C2981" s="2" t="s">
        <v>7089</v>
      </c>
      <c r="D2981">
        <v>7000</v>
      </c>
      <c r="E2981">
        <v>7184</v>
      </c>
      <c r="F2981" t="s">
        <v>8219</v>
      </c>
      <c r="G2981" t="s">
        <v>8224</v>
      </c>
      <c r="H2981" t="s">
        <v>8246</v>
      </c>
      <c r="I2981">
        <v>1421952370</v>
      </c>
      <c r="J2981" s="7">
        <f t="shared" si="230"/>
        <v>41981.782060185185</v>
      </c>
      <c r="K2981">
        <v>1418064370</v>
      </c>
      <c r="L2981" s="7">
        <f t="shared" si="231"/>
        <v>42026.782060185185</v>
      </c>
      <c r="M2981" t="b">
        <v>1</v>
      </c>
      <c r="N2981">
        <v>46</v>
      </c>
      <c r="O2981" t="b">
        <v>1</v>
      </c>
      <c r="P2981" t="s">
        <v>8285</v>
      </c>
      <c r="Q2981">
        <f t="shared" si="232"/>
        <v>102.63</v>
      </c>
      <c r="R2981" s="12">
        <f t="shared" si="233"/>
        <v>156.16999999999999</v>
      </c>
      <c r="S2981" t="s">
        <v>8338</v>
      </c>
      <c r="T2981" t="s">
        <v>8339</v>
      </c>
    </row>
    <row r="2982" spans="1:20" ht="45" hidden="1">
      <c r="A2982">
        <v>2980</v>
      </c>
      <c r="B2982" s="2" t="s">
        <v>2980</v>
      </c>
      <c r="C2982" s="2" t="s">
        <v>7090</v>
      </c>
      <c r="D2982">
        <v>7000</v>
      </c>
      <c r="E2982">
        <v>10210</v>
      </c>
      <c r="F2982" t="s">
        <v>8219</v>
      </c>
      <c r="G2982" t="s">
        <v>8224</v>
      </c>
      <c r="H2982" t="s">
        <v>8246</v>
      </c>
      <c r="I2982">
        <v>1383332400</v>
      </c>
      <c r="J2982" s="7">
        <f t="shared" si="230"/>
        <v>41546.664212962962</v>
      </c>
      <c r="K2982">
        <v>1380470188</v>
      </c>
      <c r="L2982" s="7">
        <f t="shared" si="231"/>
        <v>41579.791666666664</v>
      </c>
      <c r="M2982" t="b">
        <v>0</v>
      </c>
      <c r="N2982">
        <v>158</v>
      </c>
      <c r="O2982" t="b">
        <v>1</v>
      </c>
      <c r="P2982" t="s">
        <v>8276</v>
      </c>
      <c r="Q2982">
        <f t="shared" si="232"/>
        <v>145.86000000000001</v>
      </c>
      <c r="R2982" s="12">
        <f t="shared" si="233"/>
        <v>64.62</v>
      </c>
      <c r="S2982" t="s">
        <v>8325</v>
      </c>
      <c r="T2982" t="s">
        <v>8326</v>
      </c>
    </row>
    <row r="2983" spans="1:20" ht="60" hidden="1">
      <c r="A2983">
        <v>2981</v>
      </c>
      <c r="B2983" s="2" t="s">
        <v>2981</v>
      </c>
      <c r="C2983" s="2" t="s">
        <v>7091</v>
      </c>
      <c r="D2983">
        <v>7000</v>
      </c>
      <c r="E2983">
        <v>7981</v>
      </c>
      <c r="F2983" t="s">
        <v>8219</v>
      </c>
      <c r="G2983" t="s">
        <v>8224</v>
      </c>
      <c r="H2983" t="s">
        <v>8246</v>
      </c>
      <c r="I2983">
        <v>1482372000</v>
      </c>
      <c r="J2983" s="7">
        <f t="shared" si="230"/>
        <v>42690.259699074071</v>
      </c>
      <c r="K2983">
        <v>1479276838</v>
      </c>
      <c r="L2983" s="7">
        <f t="shared" si="231"/>
        <v>42726.083333333328</v>
      </c>
      <c r="M2983" t="b">
        <v>0</v>
      </c>
      <c r="N2983">
        <v>89</v>
      </c>
      <c r="O2983" t="b">
        <v>1</v>
      </c>
      <c r="P2983" t="s">
        <v>8285</v>
      </c>
      <c r="Q2983">
        <f t="shared" si="232"/>
        <v>114.01</v>
      </c>
      <c r="R2983" s="12">
        <f t="shared" si="233"/>
        <v>89.67</v>
      </c>
      <c r="S2983" t="s">
        <v>8338</v>
      </c>
      <c r="T2983" t="s">
        <v>8339</v>
      </c>
    </row>
    <row r="2984" spans="1:20" ht="45" hidden="1">
      <c r="A2984">
        <v>2982</v>
      </c>
      <c r="B2984" s="2" t="s">
        <v>2982</v>
      </c>
      <c r="C2984" s="2" t="s">
        <v>7092</v>
      </c>
      <c r="D2984">
        <v>7000</v>
      </c>
      <c r="E2984">
        <v>100490.02</v>
      </c>
      <c r="F2984" t="s">
        <v>8219</v>
      </c>
      <c r="G2984" t="s">
        <v>8224</v>
      </c>
      <c r="H2984" t="s">
        <v>8246</v>
      </c>
      <c r="I2984">
        <v>1364078561</v>
      </c>
      <c r="J2984" s="7">
        <f t="shared" si="230"/>
        <v>41326.987974537034</v>
      </c>
      <c r="K2984">
        <v>1361490161</v>
      </c>
      <c r="L2984" s="7">
        <f t="shared" si="231"/>
        <v>41356.94630787037</v>
      </c>
      <c r="M2984" t="b">
        <v>1</v>
      </c>
      <c r="N2984">
        <v>1356</v>
      </c>
      <c r="O2984" t="b">
        <v>1</v>
      </c>
      <c r="P2984" t="s">
        <v>8295</v>
      </c>
      <c r="Q2984">
        <f t="shared" si="232"/>
        <v>1435.57</v>
      </c>
      <c r="R2984" s="12">
        <f t="shared" si="233"/>
        <v>74.11</v>
      </c>
      <c r="S2984" t="s">
        <v>8319</v>
      </c>
      <c r="T2984" t="s">
        <v>8349</v>
      </c>
    </row>
    <row r="2985" spans="1:20" ht="45" hidden="1">
      <c r="A2985">
        <v>2983</v>
      </c>
      <c r="B2985" s="2" t="s">
        <v>2983</v>
      </c>
      <c r="C2985" s="2" t="s">
        <v>7093</v>
      </c>
      <c r="D2985">
        <v>7000</v>
      </c>
      <c r="E2985">
        <v>7340</v>
      </c>
      <c r="F2985" t="s">
        <v>8219</v>
      </c>
      <c r="G2985" t="s">
        <v>8224</v>
      </c>
      <c r="H2985" t="s">
        <v>8246</v>
      </c>
      <c r="I2985">
        <v>1411505176</v>
      </c>
      <c r="J2985" s="7">
        <f t="shared" si="230"/>
        <v>41870.86546296296</v>
      </c>
      <c r="K2985">
        <v>1408481176</v>
      </c>
      <c r="L2985" s="7">
        <f t="shared" si="231"/>
        <v>41905.86546296296</v>
      </c>
      <c r="M2985" t="b">
        <v>0</v>
      </c>
      <c r="N2985">
        <v>107</v>
      </c>
      <c r="O2985" t="b">
        <v>1</v>
      </c>
      <c r="P2985" t="s">
        <v>8279</v>
      </c>
      <c r="Q2985">
        <f t="shared" si="232"/>
        <v>104.86</v>
      </c>
      <c r="R2985" s="12">
        <f t="shared" si="233"/>
        <v>68.599999999999994</v>
      </c>
      <c r="S2985" t="s">
        <v>8325</v>
      </c>
      <c r="T2985" t="s">
        <v>8329</v>
      </c>
    </row>
    <row r="2986" spans="1:20" ht="60" hidden="1">
      <c r="A2986">
        <v>2984</v>
      </c>
      <c r="B2986" s="2" t="s">
        <v>2984</v>
      </c>
      <c r="C2986" s="2" t="s">
        <v>7094</v>
      </c>
      <c r="D2986">
        <v>7000</v>
      </c>
      <c r="E2986">
        <v>7505</v>
      </c>
      <c r="F2986" t="s">
        <v>8219</v>
      </c>
      <c r="G2986" t="s">
        <v>8225</v>
      </c>
      <c r="H2986" t="s">
        <v>8247</v>
      </c>
      <c r="I2986">
        <v>1481749278</v>
      </c>
      <c r="J2986" s="7">
        <f t="shared" si="230"/>
        <v>42688.875902777778</v>
      </c>
      <c r="K2986">
        <v>1479157278</v>
      </c>
      <c r="L2986" s="7">
        <f t="shared" si="231"/>
        <v>42718.875902777778</v>
      </c>
      <c r="M2986" t="b">
        <v>0</v>
      </c>
      <c r="N2986">
        <v>128</v>
      </c>
      <c r="O2986" t="b">
        <v>1</v>
      </c>
      <c r="P2986" t="s">
        <v>8297</v>
      </c>
      <c r="Q2986">
        <f t="shared" si="232"/>
        <v>107.21</v>
      </c>
      <c r="R2986" s="12">
        <f t="shared" si="233"/>
        <v>58.63</v>
      </c>
      <c r="S2986" t="s">
        <v>8333</v>
      </c>
      <c r="T2986" t="s">
        <v>8351</v>
      </c>
    </row>
    <row r="2987" spans="1:20" ht="60" hidden="1">
      <c r="A2987">
        <v>2985</v>
      </c>
      <c r="B2987" s="2" t="s">
        <v>2985</v>
      </c>
      <c r="C2987" s="2" t="s">
        <v>7095</v>
      </c>
      <c r="D2987">
        <v>7000</v>
      </c>
      <c r="E2987">
        <v>10435</v>
      </c>
      <c r="F2987" t="s">
        <v>8219</v>
      </c>
      <c r="G2987" t="s">
        <v>8224</v>
      </c>
      <c r="H2987" t="s">
        <v>8246</v>
      </c>
      <c r="I2987">
        <v>1330018426</v>
      </c>
      <c r="J2987" s="7">
        <f t="shared" si="230"/>
        <v>40927.731782407405</v>
      </c>
      <c r="K2987">
        <v>1326994426</v>
      </c>
      <c r="L2987" s="7">
        <f t="shared" si="231"/>
        <v>40962.731782407405</v>
      </c>
      <c r="M2987" t="b">
        <v>0</v>
      </c>
      <c r="N2987">
        <v>145</v>
      </c>
      <c r="O2987" t="b">
        <v>1</v>
      </c>
      <c r="P2987" t="s">
        <v>8276</v>
      </c>
      <c r="Q2987">
        <f t="shared" si="232"/>
        <v>149.07</v>
      </c>
      <c r="R2987" s="12">
        <f t="shared" si="233"/>
        <v>71.97</v>
      </c>
      <c r="S2987" t="s">
        <v>8325</v>
      </c>
      <c r="T2987" t="s">
        <v>8326</v>
      </c>
    </row>
    <row r="2988" spans="1:20" ht="45" hidden="1">
      <c r="A2988">
        <v>2986</v>
      </c>
      <c r="B2988" s="2" t="s">
        <v>2986</v>
      </c>
      <c r="C2988" s="2" t="s">
        <v>7096</v>
      </c>
      <c r="D2988">
        <v>7000</v>
      </c>
      <c r="E2988">
        <v>7595.43</v>
      </c>
      <c r="F2988" t="s">
        <v>8219</v>
      </c>
      <c r="G2988" t="s">
        <v>8224</v>
      </c>
      <c r="H2988" t="s">
        <v>8246</v>
      </c>
      <c r="I2988">
        <v>1356552252</v>
      </c>
      <c r="J2988" s="7">
        <f t="shared" si="230"/>
        <v>41239.83625</v>
      </c>
      <c r="K2988">
        <v>1353960252</v>
      </c>
      <c r="L2988" s="7">
        <f t="shared" si="231"/>
        <v>41269.83625</v>
      </c>
      <c r="M2988" t="b">
        <v>0</v>
      </c>
      <c r="N2988">
        <v>104</v>
      </c>
      <c r="O2988" t="b">
        <v>1</v>
      </c>
      <c r="P2988" t="s">
        <v>8303</v>
      </c>
      <c r="Q2988">
        <f t="shared" si="232"/>
        <v>108.51</v>
      </c>
      <c r="R2988" s="12">
        <f t="shared" si="233"/>
        <v>73.03</v>
      </c>
      <c r="S2988" t="s">
        <v>8317</v>
      </c>
      <c r="T2988" t="s">
        <v>8357</v>
      </c>
    </row>
    <row r="2989" spans="1:20" ht="60" hidden="1">
      <c r="A2989">
        <v>2987</v>
      </c>
      <c r="B2989" s="2" t="s">
        <v>2987</v>
      </c>
      <c r="C2989" s="2" t="s">
        <v>7097</v>
      </c>
      <c r="D2989">
        <v>7000</v>
      </c>
      <c r="E2989">
        <v>7040</v>
      </c>
      <c r="F2989" t="s">
        <v>8219</v>
      </c>
      <c r="G2989" t="s">
        <v>8224</v>
      </c>
      <c r="H2989" t="s">
        <v>8246</v>
      </c>
      <c r="I2989">
        <v>1439583533</v>
      </c>
      <c r="J2989" s="7">
        <f t="shared" si="230"/>
        <v>42170.846446759257</v>
      </c>
      <c r="K2989">
        <v>1434399533</v>
      </c>
      <c r="L2989" s="7">
        <f t="shared" si="231"/>
        <v>42230.846446759257</v>
      </c>
      <c r="M2989" t="b">
        <v>0</v>
      </c>
      <c r="N2989">
        <v>30</v>
      </c>
      <c r="O2989" t="b">
        <v>1</v>
      </c>
      <c r="P2989" t="s">
        <v>8303</v>
      </c>
      <c r="Q2989">
        <f t="shared" si="232"/>
        <v>100.57</v>
      </c>
      <c r="R2989" s="12">
        <f t="shared" si="233"/>
        <v>234.67</v>
      </c>
      <c r="S2989" t="s">
        <v>8317</v>
      </c>
      <c r="T2989" t="s">
        <v>8357</v>
      </c>
    </row>
    <row r="2990" spans="1:20" ht="60" hidden="1">
      <c r="A2990">
        <v>2988</v>
      </c>
      <c r="B2990" s="2" t="s">
        <v>2988</v>
      </c>
      <c r="C2990" s="2" t="s">
        <v>7098</v>
      </c>
      <c r="D2990">
        <v>7000</v>
      </c>
      <c r="E2990">
        <v>7905</v>
      </c>
      <c r="F2990" t="s">
        <v>8219</v>
      </c>
      <c r="G2990" t="s">
        <v>8224</v>
      </c>
      <c r="H2990" t="s">
        <v>8246</v>
      </c>
      <c r="I2990">
        <v>1333310458</v>
      </c>
      <c r="J2990" s="7">
        <f t="shared" si="230"/>
        <v>40970.875671296293</v>
      </c>
      <c r="K2990">
        <v>1330722058</v>
      </c>
      <c r="L2990" s="7">
        <f t="shared" si="231"/>
        <v>41000.834004629629</v>
      </c>
      <c r="M2990" t="b">
        <v>1</v>
      </c>
      <c r="N2990">
        <v>123</v>
      </c>
      <c r="O2990" t="b">
        <v>1</v>
      </c>
      <c r="P2990" t="s">
        <v>8271</v>
      </c>
      <c r="Q2990">
        <f t="shared" si="232"/>
        <v>112.93</v>
      </c>
      <c r="R2990" s="12">
        <f t="shared" si="233"/>
        <v>64.27</v>
      </c>
      <c r="S2990" t="s">
        <v>8317</v>
      </c>
      <c r="T2990" t="s">
        <v>8318</v>
      </c>
    </row>
    <row r="2991" spans="1:20" hidden="1">
      <c r="A2991">
        <v>2989</v>
      </c>
      <c r="B2991" s="2" t="s">
        <v>2989</v>
      </c>
      <c r="C2991" s="2" t="s">
        <v>7099</v>
      </c>
      <c r="D2991">
        <v>7000</v>
      </c>
      <c r="E2991">
        <v>7617</v>
      </c>
      <c r="F2991" t="s">
        <v>8219</v>
      </c>
      <c r="G2991" t="s">
        <v>8225</v>
      </c>
      <c r="H2991" t="s">
        <v>8247</v>
      </c>
      <c r="I2991">
        <v>1462545358</v>
      </c>
      <c r="J2991" s="7">
        <f t="shared" si="230"/>
        <v>42466.608310185184</v>
      </c>
      <c r="K2991">
        <v>1459953358</v>
      </c>
      <c r="L2991" s="7">
        <f t="shared" si="231"/>
        <v>42496.608310185184</v>
      </c>
      <c r="M2991" t="b">
        <v>1</v>
      </c>
      <c r="N2991">
        <v>117</v>
      </c>
      <c r="O2991" t="b">
        <v>1</v>
      </c>
      <c r="P2991" t="s">
        <v>8271</v>
      </c>
      <c r="Q2991">
        <f t="shared" si="232"/>
        <v>108.81</v>
      </c>
      <c r="R2991" s="12">
        <f t="shared" si="233"/>
        <v>65.099999999999994</v>
      </c>
      <c r="S2991" t="s">
        <v>8317</v>
      </c>
      <c r="T2991" t="s">
        <v>8318</v>
      </c>
    </row>
    <row r="2992" spans="1:20" ht="60" hidden="1">
      <c r="A2992">
        <v>2990</v>
      </c>
      <c r="B2992" s="2" t="s">
        <v>2990</v>
      </c>
      <c r="C2992" s="2" t="s">
        <v>7100</v>
      </c>
      <c r="D2992">
        <v>7000</v>
      </c>
      <c r="E2992">
        <v>7062</v>
      </c>
      <c r="F2992" t="s">
        <v>8219</v>
      </c>
      <c r="G2992" t="s">
        <v>8224</v>
      </c>
      <c r="H2992" t="s">
        <v>8246</v>
      </c>
      <c r="I2992">
        <v>1328029200</v>
      </c>
      <c r="J2992" s="7">
        <f t="shared" si="230"/>
        <v>40883.949317129627</v>
      </c>
      <c r="K2992">
        <v>1323211621</v>
      </c>
      <c r="L2992" s="7">
        <f t="shared" si="231"/>
        <v>40939.708333333336</v>
      </c>
      <c r="M2992" t="b">
        <v>1</v>
      </c>
      <c r="N2992">
        <v>151</v>
      </c>
      <c r="O2992" t="b">
        <v>1</v>
      </c>
      <c r="P2992" t="s">
        <v>8271</v>
      </c>
      <c r="Q2992">
        <f t="shared" si="232"/>
        <v>100.89</v>
      </c>
      <c r="R2992" s="12">
        <f t="shared" si="233"/>
        <v>46.77</v>
      </c>
      <c r="S2992" t="s">
        <v>8317</v>
      </c>
      <c r="T2992" t="s">
        <v>8318</v>
      </c>
    </row>
    <row r="2993" spans="1:20" ht="60" hidden="1">
      <c r="A2993">
        <v>2991</v>
      </c>
      <c r="B2993" s="2" t="s">
        <v>2991</v>
      </c>
      <c r="C2993" s="2" t="s">
        <v>7101</v>
      </c>
      <c r="D2993">
        <v>7000</v>
      </c>
      <c r="E2993">
        <v>7164</v>
      </c>
      <c r="F2993" t="s">
        <v>8219</v>
      </c>
      <c r="G2993" t="s">
        <v>8224</v>
      </c>
      <c r="H2993" t="s">
        <v>8246</v>
      </c>
      <c r="I2993">
        <v>1450328340</v>
      </c>
      <c r="J2993" s="7">
        <f t="shared" si="230"/>
        <v>42323.70930555556</v>
      </c>
      <c r="K2993">
        <v>1447606884</v>
      </c>
      <c r="L2993" s="7">
        <f t="shared" si="231"/>
        <v>42355.207638888889</v>
      </c>
      <c r="M2993" t="b">
        <v>1</v>
      </c>
      <c r="N2993">
        <v>37</v>
      </c>
      <c r="O2993" t="b">
        <v>1</v>
      </c>
      <c r="P2993" t="s">
        <v>8271</v>
      </c>
      <c r="Q2993">
        <f t="shared" si="232"/>
        <v>102.34</v>
      </c>
      <c r="R2993" s="12">
        <f t="shared" si="233"/>
        <v>193.62</v>
      </c>
      <c r="S2993" t="s">
        <v>8317</v>
      </c>
      <c r="T2993" t="s">
        <v>8318</v>
      </c>
    </row>
    <row r="2994" spans="1:20" ht="45" hidden="1">
      <c r="A2994">
        <v>2992</v>
      </c>
      <c r="B2994" s="2" t="s">
        <v>2992</v>
      </c>
      <c r="C2994" s="2" t="s">
        <v>7102</v>
      </c>
      <c r="D2994">
        <v>7000</v>
      </c>
      <c r="E2994">
        <v>7365</v>
      </c>
      <c r="F2994" t="s">
        <v>8219</v>
      </c>
      <c r="G2994" t="s">
        <v>8224</v>
      </c>
      <c r="H2994" t="s">
        <v>8246</v>
      </c>
      <c r="I2994">
        <v>1420751861</v>
      </c>
      <c r="J2994" s="7">
        <f t="shared" si="230"/>
        <v>41982.887280092589</v>
      </c>
      <c r="K2994">
        <v>1418159861</v>
      </c>
      <c r="L2994" s="7">
        <f t="shared" si="231"/>
        <v>42012.887280092589</v>
      </c>
      <c r="M2994" t="b">
        <v>1</v>
      </c>
      <c r="N2994">
        <v>75</v>
      </c>
      <c r="O2994" t="b">
        <v>1</v>
      </c>
      <c r="P2994" t="s">
        <v>8271</v>
      </c>
      <c r="Q2994">
        <f t="shared" si="232"/>
        <v>105.21</v>
      </c>
      <c r="R2994" s="12">
        <f t="shared" si="233"/>
        <v>98.2</v>
      </c>
      <c r="S2994" t="s">
        <v>8317</v>
      </c>
      <c r="T2994" t="s">
        <v>8318</v>
      </c>
    </row>
    <row r="2995" spans="1:20" hidden="1">
      <c r="A2995">
        <v>2993</v>
      </c>
      <c r="B2995" s="2" t="s">
        <v>2993</v>
      </c>
      <c r="C2995" s="2" t="s">
        <v>7103</v>
      </c>
      <c r="D2995">
        <v>7000</v>
      </c>
      <c r="E2995">
        <v>7942</v>
      </c>
      <c r="F2995" t="s">
        <v>8219</v>
      </c>
      <c r="G2995" t="s">
        <v>8224</v>
      </c>
      <c r="H2995" t="s">
        <v>8246</v>
      </c>
      <c r="I2995">
        <v>1406745482</v>
      </c>
      <c r="J2995" s="7">
        <f t="shared" si="230"/>
        <v>41820.776412037041</v>
      </c>
      <c r="K2995">
        <v>1404153482</v>
      </c>
      <c r="L2995" s="7">
        <f t="shared" si="231"/>
        <v>41850.776412037041</v>
      </c>
      <c r="M2995" t="b">
        <v>0</v>
      </c>
      <c r="N2995">
        <v>107</v>
      </c>
      <c r="O2995" t="b">
        <v>1</v>
      </c>
      <c r="P2995" t="s">
        <v>8305</v>
      </c>
      <c r="Q2995">
        <f t="shared" si="232"/>
        <v>113.46</v>
      </c>
      <c r="R2995" s="12">
        <f t="shared" si="233"/>
        <v>74.22</v>
      </c>
      <c r="S2995" t="s">
        <v>8317</v>
      </c>
      <c r="T2995" t="s">
        <v>8359</v>
      </c>
    </row>
    <row r="2996" spans="1:20" ht="45" hidden="1">
      <c r="A2996">
        <v>2994</v>
      </c>
      <c r="B2996" s="2" t="s">
        <v>2994</v>
      </c>
      <c r="C2996" s="2" t="s">
        <v>7104</v>
      </c>
      <c r="D2996">
        <v>7200</v>
      </c>
      <c r="E2996">
        <v>8136.01</v>
      </c>
      <c r="F2996" t="s">
        <v>8219</v>
      </c>
      <c r="G2996" t="s">
        <v>8224</v>
      </c>
      <c r="H2996" t="s">
        <v>8246</v>
      </c>
      <c r="I2996">
        <v>1315602163</v>
      </c>
      <c r="J2996" s="7">
        <f t="shared" si="230"/>
        <v>40765.876886574071</v>
      </c>
      <c r="K2996">
        <v>1313010163</v>
      </c>
      <c r="L2996" s="7">
        <f t="shared" si="231"/>
        <v>40795.876886574071</v>
      </c>
      <c r="M2996" t="b">
        <v>1</v>
      </c>
      <c r="N2996">
        <v>162</v>
      </c>
      <c r="O2996" t="b">
        <v>1</v>
      </c>
      <c r="P2996" t="s">
        <v>8295</v>
      </c>
      <c r="Q2996">
        <f t="shared" si="232"/>
        <v>113</v>
      </c>
      <c r="R2996" s="12">
        <f t="shared" si="233"/>
        <v>50.22</v>
      </c>
      <c r="S2996" t="s">
        <v>8319</v>
      </c>
      <c r="T2996" t="s">
        <v>8349</v>
      </c>
    </row>
    <row r="2997" spans="1:20" ht="60" hidden="1">
      <c r="A2997">
        <v>2995</v>
      </c>
      <c r="B2997" s="2" t="s">
        <v>2995</v>
      </c>
      <c r="C2997" s="2" t="s">
        <v>7105</v>
      </c>
      <c r="D2997">
        <v>7214</v>
      </c>
      <c r="E2997">
        <v>22991.01</v>
      </c>
      <c r="F2997" t="s">
        <v>8219</v>
      </c>
      <c r="G2997" t="s">
        <v>8224</v>
      </c>
      <c r="H2997" t="s">
        <v>8246</v>
      </c>
      <c r="I2997">
        <v>1468445382</v>
      </c>
      <c r="J2997" s="7">
        <f t="shared" si="230"/>
        <v>42534.895625000005</v>
      </c>
      <c r="K2997">
        <v>1465853382</v>
      </c>
      <c r="L2997" s="7">
        <f t="shared" si="231"/>
        <v>42564.895625000005</v>
      </c>
      <c r="M2997" t="b">
        <v>0</v>
      </c>
      <c r="N2997">
        <v>175</v>
      </c>
      <c r="O2997" t="b">
        <v>1</v>
      </c>
      <c r="P2997" t="s">
        <v>8303</v>
      </c>
      <c r="Q2997">
        <f t="shared" si="232"/>
        <v>318.7</v>
      </c>
      <c r="R2997" s="12">
        <f t="shared" si="233"/>
        <v>131.38</v>
      </c>
      <c r="S2997" t="s">
        <v>8317</v>
      </c>
      <c r="T2997" t="s">
        <v>8357</v>
      </c>
    </row>
    <row r="2998" spans="1:20" ht="45" hidden="1">
      <c r="A2998">
        <v>2996</v>
      </c>
      <c r="B2998" s="2" t="s">
        <v>2996</v>
      </c>
      <c r="C2998" s="2" t="s">
        <v>7106</v>
      </c>
      <c r="D2998">
        <v>7500</v>
      </c>
      <c r="E2998">
        <v>7685</v>
      </c>
      <c r="F2998" t="s">
        <v>8219</v>
      </c>
      <c r="G2998" t="s">
        <v>8224</v>
      </c>
      <c r="H2998" t="s">
        <v>8246</v>
      </c>
      <c r="I2998">
        <v>1303688087</v>
      </c>
      <c r="J2998" s="7">
        <f t="shared" si="230"/>
        <v>40635.982488425929</v>
      </c>
      <c r="K2998">
        <v>1301787287</v>
      </c>
      <c r="L2998" s="7">
        <f t="shared" si="231"/>
        <v>40657.982488425929</v>
      </c>
      <c r="M2998" t="b">
        <v>0</v>
      </c>
      <c r="N2998">
        <v>69</v>
      </c>
      <c r="O2998" t="b">
        <v>1</v>
      </c>
      <c r="P2998" t="s">
        <v>8266</v>
      </c>
      <c r="Q2998">
        <f t="shared" si="232"/>
        <v>102.47</v>
      </c>
      <c r="R2998" s="12">
        <f t="shared" si="233"/>
        <v>111.38</v>
      </c>
      <c r="S2998" t="s">
        <v>8310</v>
      </c>
      <c r="T2998" t="s">
        <v>8312</v>
      </c>
    </row>
    <row r="2999" spans="1:20" ht="60" hidden="1">
      <c r="A2999">
        <v>2997</v>
      </c>
      <c r="B2999" s="2" t="s">
        <v>2997</v>
      </c>
      <c r="C2999" s="2" t="s">
        <v>7107</v>
      </c>
      <c r="D2999">
        <v>7500</v>
      </c>
      <c r="E2999">
        <v>9775</v>
      </c>
      <c r="F2999" t="s">
        <v>8219</v>
      </c>
      <c r="G2999" t="s">
        <v>8224</v>
      </c>
      <c r="H2999" t="s">
        <v>8246</v>
      </c>
      <c r="I2999">
        <v>1331392049</v>
      </c>
      <c r="J2999" s="7">
        <f t="shared" si="230"/>
        <v>40948.630196759259</v>
      </c>
      <c r="K2999">
        <v>1328800049</v>
      </c>
      <c r="L2999" s="7">
        <f t="shared" si="231"/>
        <v>40978.630196759259</v>
      </c>
      <c r="M2999" t="b">
        <v>1</v>
      </c>
      <c r="N2999">
        <v>189</v>
      </c>
      <c r="O2999" t="b">
        <v>1</v>
      </c>
      <c r="P2999" t="s">
        <v>8269</v>
      </c>
      <c r="Q2999">
        <f t="shared" si="232"/>
        <v>130.33000000000001</v>
      </c>
      <c r="R2999" s="12">
        <f t="shared" si="233"/>
        <v>51.72</v>
      </c>
      <c r="S2999" t="s">
        <v>8310</v>
      </c>
      <c r="T2999" t="s">
        <v>8315</v>
      </c>
    </row>
    <row r="3000" spans="1:20" ht="60" hidden="1">
      <c r="A3000">
        <v>2998</v>
      </c>
      <c r="B3000" s="2" t="s">
        <v>2998</v>
      </c>
      <c r="C3000" s="2" t="s">
        <v>7108</v>
      </c>
      <c r="D3000">
        <v>7500</v>
      </c>
      <c r="E3000">
        <v>7701.93</v>
      </c>
      <c r="F3000" t="s">
        <v>8219</v>
      </c>
      <c r="G3000" t="s">
        <v>8224</v>
      </c>
      <c r="H3000" t="s">
        <v>8246</v>
      </c>
      <c r="I3000">
        <v>1458152193</v>
      </c>
      <c r="J3000" s="7">
        <f t="shared" si="230"/>
        <v>42415.803159722222</v>
      </c>
      <c r="K3000">
        <v>1455563793</v>
      </c>
      <c r="L3000" s="7">
        <f t="shared" si="231"/>
        <v>42445.761493055557</v>
      </c>
      <c r="M3000" t="b">
        <v>1</v>
      </c>
      <c r="N3000">
        <v>97</v>
      </c>
      <c r="O3000" t="b">
        <v>1</v>
      </c>
      <c r="P3000" t="s">
        <v>8269</v>
      </c>
      <c r="Q3000">
        <f t="shared" si="232"/>
        <v>102.69</v>
      </c>
      <c r="R3000" s="12">
        <f t="shared" si="233"/>
        <v>79.400000000000006</v>
      </c>
      <c r="S3000" t="s">
        <v>8310</v>
      </c>
      <c r="T3000" t="s">
        <v>8315</v>
      </c>
    </row>
    <row r="3001" spans="1:20" ht="60" hidden="1">
      <c r="A3001">
        <v>2999</v>
      </c>
      <c r="B3001" s="2" t="s">
        <v>2999</v>
      </c>
      <c r="C3001" s="2" t="s">
        <v>7109</v>
      </c>
      <c r="D3001">
        <v>7500</v>
      </c>
      <c r="E3001">
        <v>8000</v>
      </c>
      <c r="F3001" t="s">
        <v>8219</v>
      </c>
      <c r="G3001" t="s">
        <v>8224</v>
      </c>
      <c r="H3001" t="s">
        <v>8246</v>
      </c>
      <c r="I3001">
        <v>1342648398</v>
      </c>
      <c r="J3001" s="7">
        <f t="shared" si="230"/>
        <v>41078.91201388889</v>
      </c>
      <c r="K3001">
        <v>1340056398</v>
      </c>
      <c r="L3001" s="7">
        <f t="shared" si="231"/>
        <v>41108.91201388889</v>
      </c>
      <c r="M3001" t="b">
        <v>0</v>
      </c>
      <c r="N3001">
        <v>89</v>
      </c>
      <c r="O3001" t="b">
        <v>1</v>
      </c>
      <c r="P3001" t="s">
        <v>8269</v>
      </c>
      <c r="Q3001">
        <f t="shared" si="232"/>
        <v>106.67</v>
      </c>
      <c r="R3001" s="12">
        <f t="shared" si="233"/>
        <v>89.89</v>
      </c>
      <c r="S3001" t="s">
        <v>8310</v>
      </c>
      <c r="T3001" t="s">
        <v>8315</v>
      </c>
    </row>
    <row r="3002" spans="1:20" ht="60" hidden="1">
      <c r="A3002">
        <v>3000</v>
      </c>
      <c r="B3002" s="2" t="s">
        <v>3000</v>
      </c>
      <c r="C3002" s="2" t="s">
        <v>7110</v>
      </c>
      <c r="D3002">
        <v>7500</v>
      </c>
      <c r="E3002">
        <v>9387</v>
      </c>
      <c r="F3002" t="s">
        <v>8219</v>
      </c>
      <c r="G3002" t="s">
        <v>8224</v>
      </c>
      <c r="H3002" t="s">
        <v>8246</v>
      </c>
      <c r="I3002">
        <v>1430334126</v>
      </c>
      <c r="J3002" s="7">
        <f t="shared" si="230"/>
        <v>42078.793124999997</v>
      </c>
      <c r="K3002">
        <v>1426446126</v>
      </c>
      <c r="L3002" s="7">
        <f t="shared" si="231"/>
        <v>42123.793124999997</v>
      </c>
      <c r="M3002" t="b">
        <v>0</v>
      </c>
      <c r="N3002">
        <v>67</v>
      </c>
      <c r="O3002" t="b">
        <v>1</v>
      </c>
      <c r="P3002" t="s">
        <v>8269</v>
      </c>
      <c r="Q3002">
        <f t="shared" si="232"/>
        <v>125.16</v>
      </c>
      <c r="R3002" s="12">
        <f t="shared" si="233"/>
        <v>140.1</v>
      </c>
      <c r="S3002" t="s">
        <v>8310</v>
      </c>
      <c r="T3002" t="s">
        <v>8315</v>
      </c>
    </row>
    <row r="3003" spans="1:20" ht="45" hidden="1">
      <c r="A3003">
        <v>3001</v>
      </c>
      <c r="B3003" s="2" t="s">
        <v>3001</v>
      </c>
      <c r="C3003" s="2" t="s">
        <v>7111</v>
      </c>
      <c r="D3003">
        <v>7500</v>
      </c>
      <c r="E3003">
        <v>7917.45</v>
      </c>
      <c r="F3003" t="s">
        <v>8219</v>
      </c>
      <c r="G3003" t="s">
        <v>8224</v>
      </c>
      <c r="H3003" t="s">
        <v>8246</v>
      </c>
      <c r="I3003">
        <v>1313957157</v>
      </c>
      <c r="J3003" s="7">
        <f t="shared" si="230"/>
        <v>40731.837465277778</v>
      </c>
      <c r="K3003">
        <v>1310069157</v>
      </c>
      <c r="L3003" s="7">
        <f t="shared" si="231"/>
        <v>40776.837465277778</v>
      </c>
      <c r="M3003" t="b">
        <v>0</v>
      </c>
      <c r="N3003">
        <v>130</v>
      </c>
      <c r="O3003" t="b">
        <v>1</v>
      </c>
      <c r="P3003" t="s">
        <v>8274</v>
      </c>
      <c r="Q3003">
        <f t="shared" si="232"/>
        <v>105.57</v>
      </c>
      <c r="R3003" s="12">
        <f t="shared" si="233"/>
        <v>60.9</v>
      </c>
      <c r="S3003" t="s">
        <v>8322</v>
      </c>
      <c r="T3003" t="s">
        <v>8323</v>
      </c>
    </row>
    <row r="3004" spans="1:20" ht="30" hidden="1">
      <c r="A3004">
        <v>3002</v>
      </c>
      <c r="B3004" s="2" t="s">
        <v>3002</v>
      </c>
      <c r="C3004" s="2" t="s">
        <v>7112</v>
      </c>
      <c r="D3004">
        <v>7500</v>
      </c>
      <c r="E3004">
        <v>7790</v>
      </c>
      <c r="F3004" t="s">
        <v>8219</v>
      </c>
      <c r="G3004" t="s">
        <v>8224</v>
      </c>
      <c r="H3004" t="s">
        <v>8246</v>
      </c>
      <c r="I3004">
        <v>1384322340</v>
      </c>
      <c r="J3004" s="7">
        <f t="shared" si="230"/>
        <v>41557.780624999999</v>
      </c>
      <c r="K3004">
        <v>1381430646</v>
      </c>
      <c r="L3004" s="7">
        <f t="shared" si="231"/>
        <v>41591.249305555553</v>
      </c>
      <c r="M3004" t="b">
        <v>0</v>
      </c>
      <c r="N3004">
        <v>128</v>
      </c>
      <c r="O3004" t="b">
        <v>1</v>
      </c>
      <c r="P3004" t="s">
        <v>8276</v>
      </c>
      <c r="Q3004">
        <f t="shared" si="232"/>
        <v>103.87</v>
      </c>
      <c r="R3004" s="12">
        <f t="shared" si="233"/>
        <v>60.86</v>
      </c>
      <c r="S3004" t="s">
        <v>8325</v>
      </c>
      <c r="T3004" t="s">
        <v>8326</v>
      </c>
    </row>
    <row r="3005" spans="1:20" ht="60" hidden="1">
      <c r="A3005">
        <v>3003</v>
      </c>
      <c r="B3005" s="2" t="s">
        <v>3003</v>
      </c>
      <c r="C3005" s="2" t="s">
        <v>7113</v>
      </c>
      <c r="D3005">
        <v>7500</v>
      </c>
      <c r="E3005">
        <v>8005</v>
      </c>
      <c r="F3005" t="s">
        <v>8219</v>
      </c>
      <c r="G3005" t="s">
        <v>8225</v>
      </c>
      <c r="H3005" t="s">
        <v>8247</v>
      </c>
      <c r="I3005">
        <v>1433198520</v>
      </c>
      <c r="J3005" s="7">
        <f t="shared" si="230"/>
        <v>42123.86336805555</v>
      </c>
      <c r="K3005">
        <v>1430340195</v>
      </c>
      <c r="L3005" s="7">
        <f t="shared" si="231"/>
        <v>42156.945833333331</v>
      </c>
      <c r="M3005" t="b">
        <v>0</v>
      </c>
      <c r="N3005">
        <v>123</v>
      </c>
      <c r="O3005" t="b">
        <v>1</v>
      </c>
      <c r="P3005" t="s">
        <v>8285</v>
      </c>
      <c r="Q3005">
        <f t="shared" si="232"/>
        <v>106.73</v>
      </c>
      <c r="R3005" s="12">
        <f t="shared" si="233"/>
        <v>65.08</v>
      </c>
      <c r="S3005" t="s">
        <v>8338</v>
      </c>
      <c r="T3005" t="s">
        <v>8339</v>
      </c>
    </row>
    <row r="3006" spans="1:20" ht="60" hidden="1">
      <c r="A3006">
        <v>3004</v>
      </c>
      <c r="B3006" s="2" t="s">
        <v>3004</v>
      </c>
      <c r="C3006" s="2" t="s">
        <v>7114</v>
      </c>
      <c r="D3006">
        <v>7500</v>
      </c>
      <c r="E3006">
        <v>7635</v>
      </c>
      <c r="F3006" t="s">
        <v>8219</v>
      </c>
      <c r="G3006" t="s">
        <v>8224</v>
      </c>
      <c r="H3006" t="s">
        <v>8246</v>
      </c>
      <c r="I3006">
        <v>1384363459</v>
      </c>
      <c r="J3006" s="7">
        <f t="shared" si="230"/>
        <v>41561.683553240742</v>
      </c>
      <c r="K3006">
        <v>1381767859</v>
      </c>
      <c r="L3006" s="7">
        <f t="shared" si="231"/>
        <v>41591.725219907406</v>
      </c>
      <c r="M3006" t="b">
        <v>1</v>
      </c>
      <c r="N3006">
        <v>31</v>
      </c>
      <c r="O3006" t="b">
        <v>1</v>
      </c>
      <c r="P3006" t="s">
        <v>8276</v>
      </c>
      <c r="Q3006">
        <f t="shared" si="232"/>
        <v>101.8</v>
      </c>
      <c r="R3006" s="12">
        <f t="shared" si="233"/>
        <v>246.29</v>
      </c>
      <c r="S3006" t="s">
        <v>8325</v>
      </c>
      <c r="T3006" t="s">
        <v>8326</v>
      </c>
    </row>
    <row r="3007" spans="1:20" ht="60" hidden="1">
      <c r="A3007">
        <v>3005</v>
      </c>
      <c r="B3007" s="2" t="s">
        <v>3005</v>
      </c>
      <c r="C3007" s="2" t="s">
        <v>7115</v>
      </c>
      <c r="D3007">
        <v>7500</v>
      </c>
      <c r="E3007">
        <v>7520</v>
      </c>
      <c r="F3007" t="s">
        <v>8219</v>
      </c>
      <c r="G3007" t="s">
        <v>8224</v>
      </c>
      <c r="H3007" t="s">
        <v>8246</v>
      </c>
      <c r="I3007">
        <v>1426523752</v>
      </c>
      <c r="J3007" s="7">
        <f t="shared" si="230"/>
        <v>42049.733240740738</v>
      </c>
      <c r="K3007">
        <v>1423935352</v>
      </c>
      <c r="L3007" s="7">
        <f t="shared" si="231"/>
        <v>42079.691574074073</v>
      </c>
      <c r="M3007" t="b">
        <v>0</v>
      </c>
      <c r="N3007">
        <v>92</v>
      </c>
      <c r="O3007" t="b">
        <v>1</v>
      </c>
      <c r="P3007" t="s">
        <v>8276</v>
      </c>
      <c r="Q3007">
        <f t="shared" si="232"/>
        <v>100.27</v>
      </c>
      <c r="R3007" s="12">
        <f t="shared" si="233"/>
        <v>81.739999999999995</v>
      </c>
      <c r="S3007" t="s">
        <v>8325</v>
      </c>
      <c r="T3007" t="s">
        <v>8326</v>
      </c>
    </row>
    <row r="3008" spans="1:20" ht="45" hidden="1">
      <c r="A3008">
        <v>3006</v>
      </c>
      <c r="B3008" s="2" t="s">
        <v>3006</v>
      </c>
      <c r="C3008" s="2" t="s">
        <v>7116</v>
      </c>
      <c r="D3008">
        <v>7500</v>
      </c>
      <c r="E3008">
        <v>9486.69</v>
      </c>
      <c r="F3008" t="s">
        <v>8219</v>
      </c>
      <c r="G3008" t="s">
        <v>8224</v>
      </c>
      <c r="H3008" t="s">
        <v>8246</v>
      </c>
      <c r="I3008">
        <v>1417049663</v>
      </c>
      <c r="J3008" s="7">
        <f t="shared" si="230"/>
        <v>41924.996099537035</v>
      </c>
      <c r="K3008">
        <v>1413158063</v>
      </c>
      <c r="L3008" s="7">
        <f t="shared" si="231"/>
        <v>41970.037766203706</v>
      </c>
      <c r="M3008" t="b">
        <v>0</v>
      </c>
      <c r="N3008">
        <v>147</v>
      </c>
      <c r="O3008" t="b">
        <v>1</v>
      </c>
      <c r="P3008" t="s">
        <v>8276</v>
      </c>
      <c r="Q3008">
        <f t="shared" si="232"/>
        <v>126.49</v>
      </c>
      <c r="R3008" s="12">
        <f t="shared" si="233"/>
        <v>64.540000000000006</v>
      </c>
      <c r="S3008" t="s">
        <v>8325</v>
      </c>
      <c r="T3008" t="s">
        <v>8326</v>
      </c>
    </row>
    <row r="3009" spans="1:20" ht="30" hidden="1">
      <c r="A3009">
        <v>3007</v>
      </c>
      <c r="B3009" s="2" t="s">
        <v>3007</v>
      </c>
      <c r="C3009" s="2" t="s">
        <v>7117</v>
      </c>
      <c r="D3009">
        <v>7500</v>
      </c>
      <c r="E3009">
        <v>31330</v>
      </c>
      <c r="F3009" t="s">
        <v>8219</v>
      </c>
      <c r="G3009" t="s">
        <v>8224</v>
      </c>
      <c r="H3009" t="s">
        <v>8246</v>
      </c>
      <c r="I3009">
        <v>1441383062</v>
      </c>
      <c r="J3009" s="7">
        <f t="shared" si="230"/>
        <v>42221.67432870371</v>
      </c>
      <c r="K3009">
        <v>1438791062</v>
      </c>
      <c r="L3009" s="7">
        <f t="shared" si="231"/>
        <v>42251.67432870371</v>
      </c>
      <c r="M3009" t="b">
        <v>1</v>
      </c>
      <c r="N3009">
        <v>369</v>
      </c>
      <c r="O3009" t="b">
        <v>1</v>
      </c>
      <c r="P3009" t="s">
        <v>8285</v>
      </c>
      <c r="Q3009">
        <f t="shared" si="232"/>
        <v>417.73</v>
      </c>
      <c r="R3009" s="12">
        <f t="shared" si="233"/>
        <v>84.91</v>
      </c>
      <c r="S3009" t="s">
        <v>8338</v>
      </c>
      <c r="T3009" t="s">
        <v>8339</v>
      </c>
    </row>
    <row r="3010" spans="1:20" ht="45" hidden="1">
      <c r="A3010">
        <v>3008</v>
      </c>
      <c r="B3010" s="2" t="s">
        <v>3008</v>
      </c>
      <c r="C3010" s="2" t="s">
        <v>7118</v>
      </c>
      <c r="D3010">
        <v>7500</v>
      </c>
      <c r="E3010">
        <v>11650</v>
      </c>
      <c r="F3010" t="s">
        <v>8219</v>
      </c>
      <c r="G3010" t="s">
        <v>8224</v>
      </c>
      <c r="H3010" t="s">
        <v>8246</v>
      </c>
      <c r="I3010">
        <v>1347382053</v>
      </c>
      <c r="J3010" s="7">
        <f t="shared" ref="J3010:J3073" si="234">(((K3010/60)/60)/24)+DATE(1970,1,1)</f>
        <v>41135.699687500004</v>
      </c>
      <c r="K3010">
        <v>1344962853</v>
      </c>
      <c r="L3010" s="7">
        <f t="shared" ref="L3010:L3073" si="235">(((I3010/60)/60)/24)+DATE(1970,1,1)</f>
        <v>41163.699687500004</v>
      </c>
      <c r="M3010" t="b">
        <v>0</v>
      </c>
      <c r="N3010">
        <v>104</v>
      </c>
      <c r="O3010" t="b">
        <v>1</v>
      </c>
      <c r="P3010" t="s">
        <v>8276</v>
      </c>
      <c r="Q3010">
        <f t="shared" ref="Q3010:Q3073" si="236">ROUND(E3010/D3010*100,2)</f>
        <v>155.33000000000001</v>
      </c>
      <c r="R3010" s="12">
        <f t="shared" ref="R3010:R3073" si="237">IFERROR(ROUND(IFERROR(E3010/N3010,""),2),"No pledges")</f>
        <v>112.02</v>
      </c>
      <c r="S3010" t="s">
        <v>8325</v>
      </c>
      <c r="T3010" t="s">
        <v>8326</v>
      </c>
    </row>
    <row r="3011" spans="1:20" ht="60" hidden="1">
      <c r="A3011">
        <v>3009</v>
      </c>
      <c r="B3011" s="2" t="s">
        <v>3009</v>
      </c>
      <c r="C3011" s="2" t="s">
        <v>7119</v>
      </c>
      <c r="D3011">
        <v>7500</v>
      </c>
      <c r="E3011">
        <v>7525.12</v>
      </c>
      <c r="F3011" t="s">
        <v>8219</v>
      </c>
      <c r="G3011" t="s">
        <v>8224</v>
      </c>
      <c r="H3011" t="s">
        <v>8246</v>
      </c>
      <c r="I3011">
        <v>1355437052</v>
      </c>
      <c r="J3011" s="7">
        <f t="shared" si="234"/>
        <v>41226.928842592592</v>
      </c>
      <c r="K3011">
        <v>1352845052</v>
      </c>
      <c r="L3011" s="7">
        <f t="shared" si="235"/>
        <v>41256.928842592592</v>
      </c>
      <c r="M3011" t="b">
        <v>0</v>
      </c>
      <c r="N3011">
        <v>48</v>
      </c>
      <c r="O3011" t="b">
        <v>1</v>
      </c>
      <c r="P3011" t="s">
        <v>8292</v>
      </c>
      <c r="Q3011">
        <f t="shared" si="236"/>
        <v>100.33</v>
      </c>
      <c r="R3011" s="12">
        <f t="shared" si="237"/>
        <v>156.77000000000001</v>
      </c>
      <c r="S3011" t="s">
        <v>8325</v>
      </c>
      <c r="T3011" t="s">
        <v>8346</v>
      </c>
    </row>
    <row r="3012" spans="1:20" ht="60" hidden="1">
      <c r="A3012">
        <v>3010</v>
      </c>
      <c r="B3012" s="2" t="s">
        <v>3010</v>
      </c>
      <c r="C3012" s="2" t="s">
        <v>7120</v>
      </c>
      <c r="D3012">
        <v>7500</v>
      </c>
      <c r="E3012">
        <v>8739.01</v>
      </c>
      <c r="F3012" t="s">
        <v>8219</v>
      </c>
      <c r="G3012" t="s">
        <v>8224</v>
      </c>
      <c r="H3012" t="s">
        <v>8246</v>
      </c>
      <c r="I3012">
        <v>1323151140</v>
      </c>
      <c r="J3012" s="7">
        <f t="shared" si="234"/>
        <v>40852.889699074076</v>
      </c>
      <c r="K3012">
        <v>1320528070</v>
      </c>
      <c r="L3012" s="7">
        <f t="shared" si="235"/>
        <v>40883.249305555553</v>
      </c>
      <c r="M3012" t="b">
        <v>0</v>
      </c>
      <c r="N3012">
        <v>145</v>
      </c>
      <c r="O3012" t="b">
        <v>1</v>
      </c>
      <c r="P3012" t="s">
        <v>8279</v>
      </c>
      <c r="Q3012">
        <f t="shared" si="236"/>
        <v>116.52</v>
      </c>
      <c r="R3012" s="12">
        <f t="shared" si="237"/>
        <v>60.27</v>
      </c>
      <c r="S3012" t="s">
        <v>8325</v>
      </c>
      <c r="T3012" t="s">
        <v>8329</v>
      </c>
    </row>
    <row r="3013" spans="1:20" ht="45" hidden="1">
      <c r="A3013">
        <v>3011</v>
      </c>
      <c r="B3013" s="2" t="s">
        <v>3011</v>
      </c>
      <c r="C3013" s="2" t="s">
        <v>7121</v>
      </c>
      <c r="D3013">
        <v>7500</v>
      </c>
      <c r="E3013">
        <v>11231</v>
      </c>
      <c r="F3013" t="s">
        <v>8219</v>
      </c>
      <c r="G3013" t="s">
        <v>8224</v>
      </c>
      <c r="H3013" t="s">
        <v>8246</v>
      </c>
      <c r="I3013">
        <v>1397961361</v>
      </c>
      <c r="J3013" s="7">
        <f t="shared" si="234"/>
        <v>41689.150011574071</v>
      </c>
      <c r="K3013">
        <v>1392780961</v>
      </c>
      <c r="L3013" s="7">
        <f t="shared" si="235"/>
        <v>41749.108344907407</v>
      </c>
      <c r="M3013" t="b">
        <v>1</v>
      </c>
      <c r="N3013">
        <v>70</v>
      </c>
      <c r="O3013" t="b">
        <v>1</v>
      </c>
      <c r="P3013" t="s">
        <v>8295</v>
      </c>
      <c r="Q3013">
        <f t="shared" si="236"/>
        <v>149.75</v>
      </c>
      <c r="R3013" s="12">
        <f t="shared" si="237"/>
        <v>160.44</v>
      </c>
      <c r="S3013" t="s">
        <v>8319</v>
      </c>
      <c r="T3013" t="s">
        <v>8349</v>
      </c>
    </row>
    <row r="3014" spans="1:20" ht="45" hidden="1">
      <c r="A3014">
        <v>3012</v>
      </c>
      <c r="B3014" s="2" t="s">
        <v>3012</v>
      </c>
      <c r="C3014" s="2" t="s">
        <v>7122</v>
      </c>
      <c r="D3014">
        <v>7500</v>
      </c>
      <c r="E3014">
        <v>8109</v>
      </c>
      <c r="F3014" t="s">
        <v>8219</v>
      </c>
      <c r="G3014" t="s">
        <v>8224</v>
      </c>
      <c r="H3014" t="s">
        <v>8246</v>
      </c>
      <c r="I3014">
        <v>1461369600</v>
      </c>
      <c r="J3014" s="7">
        <f t="shared" si="234"/>
        <v>42452.666770833333</v>
      </c>
      <c r="K3014">
        <v>1458748809</v>
      </c>
      <c r="L3014" s="7">
        <f t="shared" si="235"/>
        <v>42483</v>
      </c>
      <c r="M3014" t="b">
        <v>0</v>
      </c>
      <c r="N3014">
        <v>218</v>
      </c>
      <c r="O3014" t="b">
        <v>1</v>
      </c>
      <c r="P3014" t="s">
        <v>8297</v>
      </c>
      <c r="Q3014">
        <f t="shared" si="236"/>
        <v>108.12</v>
      </c>
      <c r="R3014" s="12">
        <f t="shared" si="237"/>
        <v>37.200000000000003</v>
      </c>
      <c r="S3014" t="s">
        <v>8333</v>
      </c>
      <c r="T3014" t="s">
        <v>8351</v>
      </c>
    </row>
    <row r="3015" spans="1:20" ht="45" hidden="1">
      <c r="A3015">
        <v>3013</v>
      </c>
      <c r="B3015" s="2" t="s">
        <v>3013</v>
      </c>
      <c r="C3015" s="2" t="s">
        <v>7123</v>
      </c>
      <c r="D3015">
        <v>7500</v>
      </c>
      <c r="E3015">
        <v>8666</v>
      </c>
      <c r="F3015" t="s">
        <v>8219</v>
      </c>
      <c r="G3015" t="s">
        <v>8235</v>
      </c>
      <c r="H3015" t="s">
        <v>8255</v>
      </c>
      <c r="I3015">
        <v>1422734313</v>
      </c>
      <c r="J3015" s="7">
        <f t="shared" si="234"/>
        <v>42014.832326388889</v>
      </c>
      <c r="K3015">
        <v>1420919913</v>
      </c>
      <c r="L3015" s="7">
        <f t="shared" si="235"/>
        <v>42035.832326388889</v>
      </c>
      <c r="M3015" t="b">
        <v>0</v>
      </c>
      <c r="N3015">
        <v>60</v>
      </c>
      <c r="O3015" t="b">
        <v>1</v>
      </c>
      <c r="P3015" t="s">
        <v>8297</v>
      </c>
      <c r="Q3015">
        <f t="shared" si="236"/>
        <v>115.55</v>
      </c>
      <c r="R3015" s="12">
        <f t="shared" si="237"/>
        <v>144.43</v>
      </c>
      <c r="S3015" t="s">
        <v>8333</v>
      </c>
      <c r="T3015" t="s">
        <v>8351</v>
      </c>
    </row>
    <row r="3016" spans="1:20" ht="60" hidden="1">
      <c r="A3016">
        <v>3014</v>
      </c>
      <c r="B3016" s="2" t="s">
        <v>3014</v>
      </c>
      <c r="C3016" s="2" t="s">
        <v>7124</v>
      </c>
      <c r="D3016">
        <v>7500</v>
      </c>
      <c r="E3016">
        <v>8091</v>
      </c>
      <c r="F3016" t="s">
        <v>8219</v>
      </c>
      <c r="G3016" t="s">
        <v>8224</v>
      </c>
      <c r="H3016" t="s">
        <v>8246</v>
      </c>
      <c r="I3016">
        <v>1437627540</v>
      </c>
      <c r="J3016" s="7">
        <f t="shared" si="234"/>
        <v>42187.125625000001</v>
      </c>
      <c r="K3016">
        <v>1435806054</v>
      </c>
      <c r="L3016" s="7">
        <f t="shared" si="235"/>
        <v>42208.207638888889</v>
      </c>
      <c r="M3016" t="b">
        <v>0</v>
      </c>
      <c r="N3016">
        <v>109</v>
      </c>
      <c r="O3016" t="b">
        <v>1</v>
      </c>
      <c r="P3016" t="s">
        <v>8298</v>
      </c>
      <c r="Q3016">
        <f t="shared" si="236"/>
        <v>107.88</v>
      </c>
      <c r="R3016" s="12">
        <f t="shared" si="237"/>
        <v>74.23</v>
      </c>
      <c r="S3016" t="s">
        <v>8336</v>
      </c>
      <c r="T3016" t="s">
        <v>8352</v>
      </c>
    </row>
    <row r="3017" spans="1:20" ht="45" hidden="1">
      <c r="A3017">
        <v>3015</v>
      </c>
      <c r="B3017" s="2" t="s">
        <v>3015</v>
      </c>
      <c r="C3017" s="2" t="s">
        <v>7125</v>
      </c>
      <c r="D3017">
        <v>7500</v>
      </c>
      <c r="E3017">
        <v>7785</v>
      </c>
      <c r="F3017" t="s">
        <v>8219</v>
      </c>
      <c r="G3017" t="s">
        <v>8224</v>
      </c>
      <c r="H3017" t="s">
        <v>8246</v>
      </c>
      <c r="I3017">
        <v>1317438000</v>
      </c>
      <c r="J3017" s="7">
        <f t="shared" si="234"/>
        <v>40784.012696759259</v>
      </c>
      <c r="K3017">
        <v>1314577097</v>
      </c>
      <c r="L3017" s="7">
        <f t="shared" si="235"/>
        <v>40817.125</v>
      </c>
      <c r="M3017" t="b">
        <v>0</v>
      </c>
      <c r="N3017">
        <v>86</v>
      </c>
      <c r="O3017" t="b">
        <v>1</v>
      </c>
      <c r="P3017" t="s">
        <v>8279</v>
      </c>
      <c r="Q3017">
        <f t="shared" si="236"/>
        <v>103.8</v>
      </c>
      <c r="R3017" s="12">
        <f t="shared" si="237"/>
        <v>90.52</v>
      </c>
      <c r="S3017" t="s">
        <v>8325</v>
      </c>
      <c r="T3017" t="s">
        <v>8329</v>
      </c>
    </row>
    <row r="3018" spans="1:20" ht="60" hidden="1">
      <c r="A3018">
        <v>3016</v>
      </c>
      <c r="B3018" s="2" t="s">
        <v>3016</v>
      </c>
      <c r="C3018" s="2" t="s">
        <v>7126</v>
      </c>
      <c r="D3018">
        <v>7500</v>
      </c>
      <c r="E3018">
        <v>10182.02</v>
      </c>
      <c r="F3018" t="s">
        <v>8219</v>
      </c>
      <c r="G3018" t="s">
        <v>8224</v>
      </c>
      <c r="H3018" t="s">
        <v>8246</v>
      </c>
      <c r="I3018">
        <v>1283562180</v>
      </c>
      <c r="J3018" s="7">
        <f t="shared" si="234"/>
        <v>40354.11550925926</v>
      </c>
      <c r="K3018">
        <v>1277433980</v>
      </c>
      <c r="L3018" s="7">
        <f t="shared" si="235"/>
        <v>40425.043749999997</v>
      </c>
      <c r="M3018" t="b">
        <v>0</v>
      </c>
      <c r="N3018">
        <v>104</v>
      </c>
      <c r="O3018" t="b">
        <v>1</v>
      </c>
      <c r="P3018" t="s">
        <v>8279</v>
      </c>
      <c r="Q3018">
        <f t="shared" si="236"/>
        <v>135.76</v>
      </c>
      <c r="R3018" s="12">
        <f t="shared" si="237"/>
        <v>97.9</v>
      </c>
      <c r="S3018" t="s">
        <v>8325</v>
      </c>
      <c r="T3018" t="s">
        <v>8329</v>
      </c>
    </row>
    <row r="3019" spans="1:20" ht="60" hidden="1">
      <c r="A3019">
        <v>3017</v>
      </c>
      <c r="B3019" s="2" t="s">
        <v>3017</v>
      </c>
      <c r="C3019" s="2" t="s">
        <v>7127</v>
      </c>
      <c r="D3019">
        <v>7500</v>
      </c>
      <c r="E3019">
        <v>7620</v>
      </c>
      <c r="F3019" t="s">
        <v>8219</v>
      </c>
      <c r="G3019" t="s">
        <v>8224</v>
      </c>
      <c r="H3019" t="s">
        <v>8246</v>
      </c>
      <c r="I3019">
        <v>1419136200</v>
      </c>
      <c r="J3019" s="7">
        <f t="shared" si="234"/>
        <v>41961.807372685187</v>
      </c>
      <c r="K3019">
        <v>1416338557</v>
      </c>
      <c r="L3019" s="7">
        <f t="shared" si="235"/>
        <v>41994.1875</v>
      </c>
      <c r="M3019" t="b">
        <v>0</v>
      </c>
      <c r="N3019">
        <v>43</v>
      </c>
      <c r="O3019" t="b">
        <v>1</v>
      </c>
      <c r="P3019" t="s">
        <v>8300</v>
      </c>
      <c r="Q3019">
        <f t="shared" si="236"/>
        <v>101.6</v>
      </c>
      <c r="R3019" s="12">
        <f t="shared" si="237"/>
        <v>177.21</v>
      </c>
      <c r="S3019" t="s">
        <v>8325</v>
      </c>
      <c r="T3019" t="s">
        <v>8354</v>
      </c>
    </row>
    <row r="3020" spans="1:20" ht="60" hidden="1">
      <c r="A3020">
        <v>3018</v>
      </c>
      <c r="B3020" s="2" t="s">
        <v>3018</v>
      </c>
      <c r="C3020" s="2" t="s">
        <v>7128</v>
      </c>
      <c r="D3020">
        <v>7500</v>
      </c>
      <c r="E3020">
        <v>8300</v>
      </c>
      <c r="F3020" t="s">
        <v>8219</v>
      </c>
      <c r="G3020" t="s">
        <v>8224</v>
      </c>
      <c r="H3020" t="s">
        <v>8246</v>
      </c>
      <c r="I3020">
        <v>1362160868</v>
      </c>
      <c r="J3020" s="7">
        <f t="shared" si="234"/>
        <v>41304.751284722224</v>
      </c>
      <c r="K3020">
        <v>1359568911</v>
      </c>
      <c r="L3020" s="7">
        <f t="shared" si="235"/>
        <v>41334.750787037039</v>
      </c>
      <c r="M3020" t="b">
        <v>0</v>
      </c>
      <c r="N3020">
        <v>136</v>
      </c>
      <c r="O3020" t="b">
        <v>1</v>
      </c>
      <c r="P3020" t="s">
        <v>8300</v>
      </c>
      <c r="Q3020">
        <f t="shared" si="236"/>
        <v>110.67</v>
      </c>
      <c r="R3020" s="12">
        <f t="shared" si="237"/>
        <v>61.03</v>
      </c>
      <c r="S3020" t="s">
        <v>8325</v>
      </c>
      <c r="T3020" t="s">
        <v>8354</v>
      </c>
    </row>
    <row r="3021" spans="1:20" ht="60" hidden="1">
      <c r="A3021">
        <v>3019</v>
      </c>
      <c r="B3021" s="2" t="s">
        <v>3019</v>
      </c>
      <c r="C3021" s="2" t="s">
        <v>7129</v>
      </c>
      <c r="D3021">
        <v>7500</v>
      </c>
      <c r="E3021">
        <v>7576</v>
      </c>
      <c r="F3021" t="s">
        <v>8219</v>
      </c>
      <c r="G3021" t="s">
        <v>8224</v>
      </c>
      <c r="H3021" t="s">
        <v>8246</v>
      </c>
      <c r="I3021">
        <v>1348256294</v>
      </c>
      <c r="J3021" s="7">
        <f t="shared" si="234"/>
        <v>41143.81821759259</v>
      </c>
      <c r="K3021">
        <v>1345664294</v>
      </c>
      <c r="L3021" s="7">
        <f t="shared" si="235"/>
        <v>41173.81821759259</v>
      </c>
      <c r="M3021" t="b">
        <v>1</v>
      </c>
      <c r="N3021">
        <v>28</v>
      </c>
      <c r="O3021" t="b">
        <v>1</v>
      </c>
      <c r="P3021" t="s">
        <v>8301</v>
      </c>
      <c r="Q3021">
        <f t="shared" si="236"/>
        <v>101.01</v>
      </c>
      <c r="R3021" s="12">
        <f t="shared" si="237"/>
        <v>270.57</v>
      </c>
      <c r="S3021" t="s">
        <v>8319</v>
      </c>
      <c r="T3021" t="s">
        <v>8355</v>
      </c>
    </row>
    <row r="3022" spans="1:20" ht="60" hidden="1">
      <c r="A3022">
        <v>3020</v>
      </c>
      <c r="B3022" s="2" t="s">
        <v>3020</v>
      </c>
      <c r="C3022" s="2" t="s">
        <v>7130</v>
      </c>
      <c r="D3022">
        <v>7500</v>
      </c>
      <c r="E3022">
        <v>7833</v>
      </c>
      <c r="F3022" t="s">
        <v>8219</v>
      </c>
      <c r="G3022" t="s">
        <v>8224</v>
      </c>
      <c r="H3022" t="s">
        <v>8246</v>
      </c>
      <c r="I3022">
        <v>1430459197</v>
      </c>
      <c r="J3022" s="7">
        <f t="shared" si="234"/>
        <v>42095.240706018521</v>
      </c>
      <c r="K3022">
        <v>1427867197</v>
      </c>
      <c r="L3022" s="7">
        <f t="shared" si="235"/>
        <v>42125.240706018521</v>
      </c>
      <c r="M3022" t="b">
        <v>0</v>
      </c>
      <c r="N3022">
        <v>23</v>
      </c>
      <c r="O3022" t="b">
        <v>1</v>
      </c>
      <c r="P3022" t="s">
        <v>8295</v>
      </c>
      <c r="Q3022">
        <f t="shared" si="236"/>
        <v>104.44</v>
      </c>
      <c r="R3022" s="12">
        <f t="shared" si="237"/>
        <v>340.57</v>
      </c>
      <c r="S3022" t="s">
        <v>8319</v>
      </c>
      <c r="T3022" t="s">
        <v>8349</v>
      </c>
    </row>
    <row r="3023" spans="1:20" ht="45" hidden="1">
      <c r="A3023">
        <v>3021</v>
      </c>
      <c r="B3023" s="2" t="s">
        <v>3021</v>
      </c>
      <c r="C3023" s="2" t="s">
        <v>7131</v>
      </c>
      <c r="D3023">
        <v>7500</v>
      </c>
      <c r="E3023">
        <v>8207</v>
      </c>
      <c r="F3023" t="s">
        <v>8219</v>
      </c>
      <c r="G3023" t="s">
        <v>8224</v>
      </c>
      <c r="H3023" t="s">
        <v>8246</v>
      </c>
      <c r="I3023">
        <v>1474649070</v>
      </c>
      <c r="J3023" s="7">
        <f t="shared" si="234"/>
        <v>42576.697569444441</v>
      </c>
      <c r="K3023">
        <v>1469465070</v>
      </c>
      <c r="L3023" s="7">
        <f t="shared" si="235"/>
        <v>42636.697569444441</v>
      </c>
      <c r="M3023" t="b">
        <v>0</v>
      </c>
      <c r="N3023">
        <v>54</v>
      </c>
      <c r="O3023" t="b">
        <v>1</v>
      </c>
      <c r="P3023" t="s">
        <v>8271</v>
      </c>
      <c r="Q3023">
        <f t="shared" si="236"/>
        <v>109.43</v>
      </c>
      <c r="R3023" s="12">
        <f t="shared" si="237"/>
        <v>151.97999999999999</v>
      </c>
      <c r="S3023" t="s">
        <v>8317</v>
      </c>
      <c r="T3023" t="s">
        <v>8318</v>
      </c>
    </row>
    <row r="3024" spans="1:20" ht="60" hidden="1">
      <c r="A3024">
        <v>3022</v>
      </c>
      <c r="B3024" s="2" t="s">
        <v>3022</v>
      </c>
      <c r="C3024" s="2" t="s">
        <v>7132</v>
      </c>
      <c r="D3024">
        <v>7500</v>
      </c>
      <c r="E3024">
        <v>11530</v>
      </c>
      <c r="F3024" t="s">
        <v>8219</v>
      </c>
      <c r="G3024" t="s">
        <v>8224</v>
      </c>
      <c r="H3024" t="s">
        <v>8246</v>
      </c>
      <c r="I3024">
        <v>1433055540</v>
      </c>
      <c r="J3024" s="7">
        <f t="shared" si="234"/>
        <v>42134.172071759262</v>
      </c>
      <c r="K3024">
        <v>1431230867</v>
      </c>
      <c r="L3024" s="7">
        <f t="shared" si="235"/>
        <v>42155.290972222225</v>
      </c>
      <c r="M3024" t="b">
        <v>0</v>
      </c>
      <c r="N3024">
        <v>104</v>
      </c>
      <c r="O3024" t="b">
        <v>1</v>
      </c>
      <c r="P3024" t="s">
        <v>8271</v>
      </c>
      <c r="Q3024">
        <f t="shared" si="236"/>
        <v>153.72999999999999</v>
      </c>
      <c r="R3024" s="12">
        <f t="shared" si="237"/>
        <v>110.87</v>
      </c>
      <c r="S3024" t="s">
        <v>8317</v>
      </c>
      <c r="T3024" t="s">
        <v>8318</v>
      </c>
    </row>
    <row r="3025" spans="1:20" ht="60" hidden="1">
      <c r="A3025">
        <v>3023</v>
      </c>
      <c r="B3025" s="2" t="s">
        <v>3023</v>
      </c>
      <c r="C3025" s="2" t="s">
        <v>7133</v>
      </c>
      <c r="D3025">
        <v>7501</v>
      </c>
      <c r="E3025">
        <v>7733</v>
      </c>
      <c r="F3025" t="s">
        <v>8219</v>
      </c>
      <c r="G3025" t="s">
        <v>8224</v>
      </c>
      <c r="H3025" t="s">
        <v>8246</v>
      </c>
      <c r="I3025">
        <v>1414025347</v>
      </c>
      <c r="J3025" s="7">
        <f t="shared" si="234"/>
        <v>41905.034108796295</v>
      </c>
      <c r="K3025">
        <v>1411433347</v>
      </c>
      <c r="L3025" s="7">
        <f t="shared" si="235"/>
        <v>41935.034108796295</v>
      </c>
      <c r="M3025" t="b">
        <v>1</v>
      </c>
      <c r="N3025">
        <v>111</v>
      </c>
      <c r="O3025" t="b">
        <v>1</v>
      </c>
      <c r="P3025" t="s">
        <v>8280</v>
      </c>
      <c r="Q3025">
        <f t="shared" si="236"/>
        <v>103.09</v>
      </c>
      <c r="R3025" s="12">
        <f t="shared" si="237"/>
        <v>69.67</v>
      </c>
      <c r="S3025" t="s">
        <v>8325</v>
      </c>
      <c r="T3025" t="s">
        <v>8330</v>
      </c>
    </row>
    <row r="3026" spans="1:20" ht="60" hidden="1">
      <c r="A3026">
        <v>3024</v>
      </c>
      <c r="B3026" s="2" t="s">
        <v>3024</v>
      </c>
      <c r="C3026" s="2" t="s">
        <v>7134</v>
      </c>
      <c r="D3026">
        <v>7750</v>
      </c>
      <c r="E3026">
        <v>7860</v>
      </c>
      <c r="F3026" t="s">
        <v>8219</v>
      </c>
      <c r="G3026" t="s">
        <v>8224</v>
      </c>
      <c r="H3026" t="s">
        <v>8246</v>
      </c>
      <c r="I3026">
        <v>1408464000</v>
      </c>
      <c r="J3026" s="7">
        <f t="shared" si="234"/>
        <v>41851.771354166667</v>
      </c>
      <c r="K3026">
        <v>1406831445</v>
      </c>
      <c r="L3026" s="7">
        <f t="shared" si="235"/>
        <v>41870.666666666664</v>
      </c>
      <c r="M3026" t="b">
        <v>0</v>
      </c>
      <c r="N3026">
        <v>26</v>
      </c>
      <c r="O3026" t="b">
        <v>1</v>
      </c>
      <c r="P3026" t="s">
        <v>8271</v>
      </c>
      <c r="Q3026">
        <f t="shared" si="236"/>
        <v>101.42</v>
      </c>
      <c r="R3026" s="12">
        <f t="shared" si="237"/>
        <v>302.31</v>
      </c>
      <c r="S3026" t="s">
        <v>8317</v>
      </c>
      <c r="T3026" t="s">
        <v>8318</v>
      </c>
    </row>
    <row r="3027" spans="1:20" ht="45" hidden="1">
      <c r="A3027">
        <v>3025</v>
      </c>
      <c r="B3027" s="2" t="s">
        <v>3025</v>
      </c>
      <c r="C3027" s="2" t="s">
        <v>7135</v>
      </c>
      <c r="D3027">
        <v>7777</v>
      </c>
      <c r="E3027">
        <v>11364</v>
      </c>
      <c r="F3027" t="s">
        <v>8219</v>
      </c>
      <c r="G3027" t="s">
        <v>8224</v>
      </c>
      <c r="H3027" t="s">
        <v>8246</v>
      </c>
      <c r="I3027">
        <v>1352488027</v>
      </c>
      <c r="J3027" s="7">
        <f t="shared" si="234"/>
        <v>41192.754942129628</v>
      </c>
      <c r="K3027">
        <v>1349892427</v>
      </c>
      <c r="L3027" s="7">
        <f t="shared" si="235"/>
        <v>41222.7966087963</v>
      </c>
      <c r="M3027" t="b">
        <v>0</v>
      </c>
      <c r="N3027">
        <v>115</v>
      </c>
      <c r="O3027" t="b">
        <v>1</v>
      </c>
      <c r="P3027" t="s">
        <v>8279</v>
      </c>
      <c r="Q3027">
        <f t="shared" si="236"/>
        <v>146.12</v>
      </c>
      <c r="R3027" s="12">
        <f t="shared" si="237"/>
        <v>98.82</v>
      </c>
      <c r="S3027" t="s">
        <v>8325</v>
      </c>
      <c r="T3027" t="s">
        <v>8329</v>
      </c>
    </row>
    <row r="3028" spans="1:20" ht="60" hidden="1">
      <c r="A3028">
        <v>3026</v>
      </c>
      <c r="B3028" s="2" t="s">
        <v>3026</v>
      </c>
      <c r="C3028" s="2" t="s">
        <v>7136</v>
      </c>
      <c r="D3028">
        <v>7900</v>
      </c>
      <c r="E3028">
        <v>8098</v>
      </c>
      <c r="F3028" t="s">
        <v>8219</v>
      </c>
      <c r="G3028" t="s">
        <v>8239</v>
      </c>
      <c r="H3028" t="s">
        <v>8249</v>
      </c>
      <c r="I3028">
        <v>1453064400</v>
      </c>
      <c r="J3028" s="7">
        <f t="shared" si="234"/>
        <v>42343.998043981483</v>
      </c>
      <c r="K3028">
        <v>1449359831</v>
      </c>
      <c r="L3028" s="7">
        <f t="shared" si="235"/>
        <v>42386.875</v>
      </c>
      <c r="M3028" t="b">
        <v>0</v>
      </c>
      <c r="N3028">
        <v>101</v>
      </c>
      <c r="O3028" t="b">
        <v>1</v>
      </c>
      <c r="P3028" t="s">
        <v>8292</v>
      </c>
      <c r="Q3028">
        <f t="shared" si="236"/>
        <v>102.51</v>
      </c>
      <c r="R3028" s="12">
        <f t="shared" si="237"/>
        <v>80.180000000000007</v>
      </c>
      <c r="S3028" t="s">
        <v>8325</v>
      </c>
      <c r="T3028" t="s">
        <v>8346</v>
      </c>
    </row>
    <row r="3029" spans="1:20" ht="45" hidden="1">
      <c r="A3029">
        <v>3027</v>
      </c>
      <c r="B3029" s="2" t="s">
        <v>3027</v>
      </c>
      <c r="C3029" s="2" t="s">
        <v>7137</v>
      </c>
      <c r="D3029">
        <v>7900</v>
      </c>
      <c r="E3029">
        <v>15077</v>
      </c>
      <c r="F3029" t="s">
        <v>8219</v>
      </c>
      <c r="G3029" t="s">
        <v>8224</v>
      </c>
      <c r="H3029" t="s">
        <v>8246</v>
      </c>
      <c r="I3029">
        <v>1410324720</v>
      </c>
      <c r="J3029" s="7">
        <f t="shared" si="234"/>
        <v>41862.803078703706</v>
      </c>
      <c r="K3029">
        <v>1407784586</v>
      </c>
      <c r="L3029" s="7">
        <f t="shared" si="235"/>
        <v>41892.202777777777</v>
      </c>
      <c r="M3029" t="b">
        <v>0</v>
      </c>
      <c r="N3029">
        <v>58</v>
      </c>
      <c r="O3029" t="b">
        <v>1</v>
      </c>
      <c r="P3029" t="s">
        <v>8303</v>
      </c>
      <c r="Q3029">
        <f t="shared" si="236"/>
        <v>190.85</v>
      </c>
      <c r="R3029" s="12">
        <f t="shared" si="237"/>
        <v>259.95</v>
      </c>
      <c r="S3029" t="s">
        <v>8317</v>
      </c>
      <c r="T3029" t="s">
        <v>8357</v>
      </c>
    </row>
    <row r="3030" spans="1:20" ht="30" hidden="1">
      <c r="A3030">
        <v>3028</v>
      </c>
      <c r="B3030" s="2" t="s">
        <v>3028</v>
      </c>
      <c r="C3030" s="2" t="s">
        <v>7138</v>
      </c>
      <c r="D3030">
        <v>8000</v>
      </c>
      <c r="E3030">
        <v>8519</v>
      </c>
      <c r="F3030" t="s">
        <v>8219</v>
      </c>
      <c r="G3030" t="s">
        <v>8224</v>
      </c>
      <c r="H3030" t="s">
        <v>8246</v>
      </c>
      <c r="I3030">
        <v>1402710250</v>
      </c>
      <c r="J3030" s="7">
        <f t="shared" si="234"/>
        <v>41794.072337962964</v>
      </c>
      <c r="K3030">
        <v>1401846250</v>
      </c>
      <c r="L3030" s="7">
        <f t="shared" si="235"/>
        <v>41804.072337962964</v>
      </c>
      <c r="M3030" t="b">
        <v>0</v>
      </c>
      <c r="N3030">
        <v>58</v>
      </c>
      <c r="O3030" t="b">
        <v>1</v>
      </c>
      <c r="P3030" t="s">
        <v>8265</v>
      </c>
      <c r="Q3030">
        <f t="shared" si="236"/>
        <v>106.49</v>
      </c>
      <c r="R3030" s="12">
        <f t="shared" si="237"/>
        <v>146.88</v>
      </c>
      <c r="S3030" t="s">
        <v>8310</v>
      </c>
      <c r="T3030" t="s">
        <v>8311</v>
      </c>
    </row>
    <row r="3031" spans="1:20" ht="60" hidden="1">
      <c r="A3031">
        <v>3029</v>
      </c>
      <c r="B3031" s="2" t="s">
        <v>3029</v>
      </c>
      <c r="C3031" s="2" t="s">
        <v>7139</v>
      </c>
      <c r="D3031">
        <v>8000</v>
      </c>
      <c r="E3031">
        <v>8581</v>
      </c>
      <c r="F3031" t="s">
        <v>8219</v>
      </c>
      <c r="G3031" t="s">
        <v>8225</v>
      </c>
      <c r="H3031" t="s">
        <v>8247</v>
      </c>
      <c r="I3031">
        <v>1433779200</v>
      </c>
      <c r="J3031" s="7">
        <f t="shared" si="234"/>
        <v>42149.548888888887</v>
      </c>
      <c r="K3031">
        <v>1432559424</v>
      </c>
      <c r="L3031" s="7">
        <f t="shared" si="235"/>
        <v>42163.666666666672</v>
      </c>
      <c r="M3031" t="b">
        <v>0</v>
      </c>
      <c r="N3031">
        <v>174</v>
      </c>
      <c r="O3031" t="b">
        <v>1</v>
      </c>
      <c r="P3031" t="s">
        <v>8265</v>
      </c>
      <c r="Q3031">
        <f t="shared" si="236"/>
        <v>107.26</v>
      </c>
      <c r="R3031" s="12">
        <f t="shared" si="237"/>
        <v>49.32</v>
      </c>
      <c r="S3031" t="s">
        <v>8310</v>
      </c>
      <c r="T3031" t="s">
        <v>8311</v>
      </c>
    </row>
    <row r="3032" spans="1:20" ht="60" hidden="1">
      <c r="A3032">
        <v>3030</v>
      </c>
      <c r="B3032" s="2" t="s">
        <v>3030</v>
      </c>
      <c r="C3032" s="2" t="s">
        <v>7140</v>
      </c>
      <c r="D3032">
        <v>8000</v>
      </c>
      <c r="E3032">
        <v>8538.66</v>
      </c>
      <c r="F3032" t="s">
        <v>8219</v>
      </c>
      <c r="G3032" t="s">
        <v>8224</v>
      </c>
      <c r="H3032" t="s">
        <v>8246</v>
      </c>
      <c r="I3032">
        <v>1300275482</v>
      </c>
      <c r="J3032" s="7">
        <f t="shared" si="234"/>
        <v>40588.526412037041</v>
      </c>
      <c r="K3032">
        <v>1297687082</v>
      </c>
      <c r="L3032" s="7">
        <f t="shared" si="235"/>
        <v>40618.48474537037</v>
      </c>
      <c r="M3032" t="b">
        <v>1</v>
      </c>
      <c r="N3032">
        <v>188</v>
      </c>
      <c r="O3032" t="b">
        <v>1</v>
      </c>
      <c r="P3032" t="s">
        <v>8269</v>
      </c>
      <c r="Q3032">
        <f t="shared" si="236"/>
        <v>106.73</v>
      </c>
      <c r="R3032" s="12">
        <f t="shared" si="237"/>
        <v>45.42</v>
      </c>
      <c r="S3032" t="s">
        <v>8310</v>
      </c>
      <c r="T3032" t="s">
        <v>8315</v>
      </c>
    </row>
    <row r="3033" spans="1:20" ht="75" hidden="1">
      <c r="A3033">
        <v>3031</v>
      </c>
      <c r="B3033" s="2" t="s">
        <v>3031</v>
      </c>
      <c r="C3033" s="2" t="s">
        <v>7141</v>
      </c>
      <c r="D3033">
        <v>8000</v>
      </c>
      <c r="E3033">
        <v>8950</v>
      </c>
      <c r="F3033" t="s">
        <v>8219</v>
      </c>
      <c r="G3033" t="s">
        <v>8224</v>
      </c>
      <c r="H3033" t="s">
        <v>8246</v>
      </c>
      <c r="I3033">
        <v>1365973432</v>
      </c>
      <c r="J3033" s="7">
        <f t="shared" si="234"/>
        <v>41348.877685185187</v>
      </c>
      <c r="K3033">
        <v>1363381432</v>
      </c>
      <c r="L3033" s="7">
        <f t="shared" si="235"/>
        <v>41378.877685185187</v>
      </c>
      <c r="M3033" t="b">
        <v>1</v>
      </c>
      <c r="N3033">
        <v>146</v>
      </c>
      <c r="O3033" t="b">
        <v>1</v>
      </c>
      <c r="P3033" t="s">
        <v>8269</v>
      </c>
      <c r="Q3033">
        <f t="shared" si="236"/>
        <v>111.88</v>
      </c>
      <c r="R3033" s="12">
        <f t="shared" si="237"/>
        <v>61.3</v>
      </c>
      <c r="S3033" t="s">
        <v>8310</v>
      </c>
      <c r="T3033" t="s">
        <v>8315</v>
      </c>
    </row>
    <row r="3034" spans="1:20" ht="60" hidden="1">
      <c r="A3034">
        <v>3032</v>
      </c>
      <c r="B3034" s="2" t="s">
        <v>3032</v>
      </c>
      <c r="C3034" s="2" t="s">
        <v>7142</v>
      </c>
      <c r="D3034">
        <v>8000</v>
      </c>
      <c r="E3034">
        <v>8035</v>
      </c>
      <c r="F3034" t="s">
        <v>8219</v>
      </c>
      <c r="G3034" t="s">
        <v>8224</v>
      </c>
      <c r="H3034" t="s">
        <v>8246</v>
      </c>
      <c r="I3034">
        <v>1372536787</v>
      </c>
      <c r="J3034" s="7">
        <f t="shared" si="234"/>
        <v>41394.842442129629</v>
      </c>
      <c r="K3034">
        <v>1367352787</v>
      </c>
      <c r="L3034" s="7">
        <f t="shared" si="235"/>
        <v>41454.842442129629</v>
      </c>
      <c r="M3034" t="b">
        <v>0</v>
      </c>
      <c r="N3034">
        <v>73</v>
      </c>
      <c r="O3034" t="b">
        <v>1</v>
      </c>
      <c r="P3034" t="s">
        <v>8269</v>
      </c>
      <c r="Q3034">
        <f t="shared" si="236"/>
        <v>100.44</v>
      </c>
      <c r="R3034" s="12">
        <f t="shared" si="237"/>
        <v>110.07</v>
      </c>
      <c r="S3034" t="s">
        <v>8310</v>
      </c>
      <c r="T3034" t="s">
        <v>8315</v>
      </c>
    </row>
    <row r="3035" spans="1:20" ht="45" hidden="1">
      <c r="A3035">
        <v>3033</v>
      </c>
      <c r="B3035" s="2" t="s">
        <v>3033</v>
      </c>
      <c r="C3035" s="2" t="s">
        <v>7143</v>
      </c>
      <c r="D3035">
        <v>8000</v>
      </c>
      <c r="E3035">
        <v>11751</v>
      </c>
      <c r="F3035" t="s">
        <v>8219</v>
      </c>
      <c r="G3035" t="s">
        <v>8224</v>
      </c>
      <c r="H3035" t="s">
        <v>8246</v>
      </c>
      <c r="I3035">
        <v>1426197512</v>
      </c>
      <c r="J3035" s="7">
        <f t="shared" si="234"/>
        <v>42045.957314814819</v>
      </c>
      <c r="K3035">
        <v>1423609112</v>
      </c>
      <c r="L3035" s="7">
        <f t="shared" si="235"/>
        <v>42075.915648148148</v>
      </c>
      <c r="M3035" t="b">
        <v>0</v>
      </c>
      <c r="N3035">
        <v>274</v>
      </c>
      <c r="O3035" t="b">
        <v>1</v>
      </c>
      <c r="P3035" t="s">
        <v>8273</v>
      </c>
      <c r="Q3035">
        <f t="shared" si="236"/>
        <v>146.88999999999999</v>
      </c>
      <c r="R3035" s="12">
        <f t="shared" si="237"/>
        <v>42.89</v>
      </c>
      <c r="S3035" t="s">
        <v>8319</v>
      </c>
      <c r="T3035" t="s">
        <v>8321</v>
      </c>
    </row>
    <row r="3036" spans="1:20" ht="75" hidden="1">
      <c r="A3036">
        <v>3034</v>
      </c>
      <c r="B3036" s="2" t="s">
        <v>3034</v>
      </c>
      <c r="C3036" s="2" t="s">
        <v>7144</v>
      </c>
      <c r="D3036">
        <v>8000</v>
      </c>
      <c r="E3036">
        <v>8425</v>
      </c>
      <c r="F3036" t="s">
        <v>8219</v>
      </c>
      <c r="G3036" t="s">
        <v>8224</v>
      </c>
      <c r="H3036" t="s">
        <v>8246</v>
      </c>
      <c r="I3036">
        <v>1315242360</v>
      </c>
      <c r="J3036" s="7">
        <f t="shared" si="234"/>
        <v>40736.115011574075</v>
      </c>
      <c r="K3036">
        <v>1310438737</v>
      </c>
      <c r="L3036" s="7">
        <f t="shared" si="235"/>
        <v>40791.712500000001</v>
      </c>
      <c r="M3036" t="b">
        <v>0</v>
      </c>
      <c r="N3036">
        <v>53</v>
      </c>
      <c r="O3036" t="b">
        <v>1</v>
      </c>
      <c r="P3036" t="s">
        <v>8276</v>
      </c>
      <c r="Q3036">
        <f t="shared" si="236"/>
        <v>105.31</v>
      </c>
      <c r="R3036" s="12">
        <f t="shared" si="237"/>
        <v>158.96</v>
      </c>
      <c r="S3036" t="s">
        <v>8325</v>
      </c>
      <c r="T3036" t="s">
        <v>8326</v>
      </c>
    </row>
    <row r="3037" spans="1:20" ht="45" hidden="1">
      <c r="A3037">
        <v>3035</v>
      </c>
      <c r="B3037" s="2" t="s">
        <v>3035</v>
      </c>
      <c r="C3037" s="2" t="s">
        <v>7145</v>
      </c>
      <c r="D3037">
        <v>8000</v>
      </c>
      <c r="E3037">
        <v>8355</v>
      </c>
      <c r="F3037" t="s">
        <v>8219</v>
      </c>
      <c r="G3037" t="s">
        <v>8224</v>
      </c>
      <c r="H3037" t="s">
        <v>8246</v>
      </c>
      <c r="I3037">
        <v>1315413339</v>
      </c>
      <c r="J3037" s="7">
        <f t="shared" si="234"/>
        <v>40763.691423611112</v>
      </c>
      <c r="K3037">
        <v>1312821339</v>
      </c>
      <c r="L3037" s="7">
        <f t="shared" si="235"/>
        <v>40793.691423611112</v>
      </c>
      <c r="M3037" t="b">
        <v>0</v>
      </c>
      <c r="N3037">
        <v>71</v>
      </c>
      <c r="O3037" t="b">
        <v>1</v>
      </c>
      <c r="P3037" t="s">
        <v>8276</v>
      </c>
      <c r="Q3037">
        <f t="shared" si="236"/>
        <v>104.44</v>
      </c>
      <c r="R3037" s="12">
        <f t="shared" si="237"/>
        <v>117.68</v>
      </c>
      <c r="S3037" t="s">
        <v>8325</v>
      </c>
      <c r="T3037" t="s">
        <v>8326</v>
      </c>
    </row>
    <row r="3038" spans="1:20" ht="60" hidden="1">
      <c r="A3038">
        <v>3036</v>
      </c>
      <c r="B3038" s="2" t="s">
        <v>3036</v>
      </c>
      <c r="C3038" s="2" t="s">
        <v>7146</v>
      </c>
      <c r="D3038">
        <v>8000</v>
      </c>
      <c r="E3038">
        <v>8349</v>
      </c>
      <c r="F3038" t="s">
        <v>8219</v>
      </c>
      <c r="G3038" t="s">
        <v>8224</v>
      </c>
      <c r="H3038" t="s">
        <v>8246</v>
      </c>
      <c r="I3038">
        <v>1367867536</v>
      </c>
      <c r="J3038" s="7">
        <f t="shared" si="234"/>
        <v>41370.800185185188</v>
      </c>
      <c r="K3038">
        <v>1365275536</v>
      </c>
      <c r="L3038" s="7">
        <f t="shared" si="235"/>
        <v>41400.800185185188</v>
      </c>
      <c r="M3038" t="b">
        <v>0</v>
      </c>
      <c r="N3038">
        <v>148</v>
      </c>
      <c r="O3038" t="b">
        <v>1</v>
      </c>
      <c r="P3038" t="s">
        <v>8276</v>
      </c>
      <c r="Q3038">
        <f t="shared" si="236"/>
        <v>104.36</v>
      </c>
      <c r="R3038" s="12">
        <f t="shared" si="237"/>
        <v>56.41</v>
      </c>
      <c r="S3038" t="s">
        <v>8325</v>
      </c>
      <c r="T3038" t="s">
        <v>8326</v>
      </c>
    </row>
    <row r="3039" spans="1:20" ht="60" hidden="1">
      <c r="A3039">
        <v>3037</v>
      </c>
      <c r="B3039" s="2" t="s">
        <v>3037</v>
      </c>
      <c r="C3039" s="2" t="s">
        <v>7147</v>
      </c>
      <c r="D3039">
        <v>8000</v>
      </c>
      <c r="E3039">
        <v>8832.49</v>
      </c>
      <c r="F3039" t="s">
        <v>8219</v>
      </c>
      <c r="G3039" t="s">
        <v>8236</v>
      </c>
      <c r="H3039" t="s">
        <v>8249</v>
      </c>
      <c r="I3039">
        <v>1461931860</v>
      </c>
      <c r="J3039" s="7">
        <f t="shared" si="234"/>
        <v>42433.688900462963</v>
      </c>
      <c r="K3039">
        <v>1457109121</v>
      </c>
      <c r="L3039" s="7">
        <f t="shared" si="235"/>
        <v>42489.507638888885</v>
      </c>
      <c r="M3039" t="b">
        <v>0</v>
      </c>
      <c r="N3039">
        <v>134</v>
      </c>
      <c r="O3039" t="b">
        <v>1</v>
      </c>
      <c r="P3039" t="s">
        <v>8276</v>
      </c>
      <c r="Q3039">
        <f t="shared" si="236"/>
        <v>110.41</v>
      </c>
      <c r="R3039" s="12">
        <f t="shared" si="237"/>
        <v>65.91</v>
      </c>
      <c r="S3039" t="s">
        <v>8325</v>
      </c>
      <c r="T3039" t="s">
        <v>8326</v>
      </c>
    </row>
    <row r="3040" spans="1:20" ht="45" hidden="1">
      <c r="A3040">
        <v>3038</v>
      </c>
      <c r="B3040" s="2" t="s">
        <v>3038</v>
      </c>
      <c r="C3040" s="2" t="s">
        <v>7148</v>
      </c>
      <c r="D3040">
        <v>8000</v>
      </c>
      <c r="E3040">
        <v>12001.5</v>
      </c>
      <c r="F3040" t="s">
        <v>8219</v>
      </c>
      <c r="G3040" t="s">
        <v>8225</v>
      </c>
      <c r="H3040" t="s">
        <v>8247</v>
      </c>
      <c r="I3040">
        <v>1405523866</v>
      </c>
      <c r="J3040" s="7">
        <f t="shared" si="234"/>
        <v>41806.637337962966</v>
      </c>
      <c r="K3040">
        <v>1402931866</v>
      </c>
      <c r="L3040" s="7">
        <f t="shared" si="235"/>
        <v>41836.637337962966</v>
      </c>
      <c r="M3040" t="b">
        <v>1</v>
      </c>
      <c r="N3040">
        <v>215</v>
      </c>
      <c r="O3040" t="b">
        <v>1</v>
      </c>
      <c r="P3040" t="s">
        <v>8285</v>
      </c>
      <c r="Q3040">
        <f t="shared" si="236"/>
        <v>150.02000000000001</v>
      </c>
      <c r="R3040" s="12">
        <f t="shared" si="237"/>
        <v>55.82</v>
      </c>
      <c r="S3040" t="s">
        <v>8338</v>
      </c>
      <c r="T3040" t="s">
        <v>8339</v>
      </c>
    </row>
    <row r="3041" spans="1:20" ht="45" hidden="1">
      <c r="A3041">
        <v>3039</v>
      </c>
      <c r="B3041" s="2" t="s">
        <v>3039</v>
      </c>
      <c r="C3041" s="2" t="s">
        <v>7149</v>
      </c>
      <c r="D3041">
        <v>8000</v>
      </c>
      <c r="E3041">
        <v>8080.33</v>
      </c>
      <c r="F3041" t="s">
        <v>8219</v>
      </c>
      <c r="G3041" t="s">
        <v>8224</v>
      </c>
      <c r="H3041" t="s">
        <v>8246</v>
      </c>
      <c r="I3041">
        <v>1300930838</v>
      </c>
      <c r="J3041" s="7">
        <f t="shared" si="234"/>
        <v>40536.111550925925</v>
      </c>
      <c r="K3041">
        <v>1293158438</v>
      </c>
      <c r="L3041" s="7">
        <f t="shared" si="235"/>
        <v>40626.069884259261</v>
      </c>
      <c r="M3041" t="b">
        <v>0</v>
      </c>
      <c r="N3041">
        <v>92</v>
      </c>
      <c r="O3041" t="b">
        <v>1</v>
      </c>
      <c r="P3041" t="s">
        <v>8276</v>
      </c>
      <c r="Q3041">
        <f t="shared" si="236"/>
        <v>101</v>
      </c>
      <c r="R3041" s="12">
        <f t="shared" si="237"/>
        <v>87.83</v>
      </c>
      <c r="S3041" t="s">
        <v>8325</v>
      </c>
      <c r="T3041" t="s">
        <v>8326</v>
      </c>
    </row>
    <row r="3042" spans="1:20" ht="45" hidden="1">
      <c r="A3042">
        <v>3040</v>
      </c>
      <c r="B3042" s="2" t="s">
        <v>3040</v>
      </c>
      <c r="C3042" s="2" t="s">
        <v>7150</v>
      </c>
      <c r="D3042">
        <v>8000</v>
      </c>
      <c r="E3042">
        <v>9130</v>
      </c>
      <c r="F3042" t="s">
        <v>8219</v>
      </c>
      <c r="G3042" t="s">
        <v>8224</v>
      </c>
      <c r="H3042" t="s">
        <v>8246</v>
      </c>
      <c r="I3042">
        <v>1323742396</v>
      </c>
      <c r="J3042" s="7">
        <f t="shared" si="234"/>
        <v>40845.050879629627</v>
      </c>
      <c r="K3042">
        <v>1319850796</v>
      </c>
      <c r="L3042" s="7">
        <f t="shared" si="235"/>
        <v>40890.092546296299</v>
      </c>
      <c r="M3042" t="b">
        <v>0</v>
      </c>
      <c r="N3042">
        <v>136</v>
      </c>
      <c r="O3042" t="b">
        <v>1</v>
      </c>
      <c r="P3042" t="s">
        <v>8276</v>
      </c>
      <c r="Q3042">
        <f t="shared" si="236"/>
        <v>114.13</v>
      </c>
      <c r="R3042" s="12">
        <f t="shared" si="237"/>
        <v>67.13</v>
      </c>
      <c r="S3042" t="s">
        <v>8325</v>
      </c>
      <c r="T3042" t="s">
        <v>8326</v>
      </c>
    </row>
    <row r="3043" spans="1:20" ht="30" hidden="1">
      <c r="A3043">
        <v>3041</v>
      </c>
      <c r="B3043" s="2" t="s">
        <v>3041</v>
      </c>
      <c r="C3043" s="2" t="s">
        <v>7151</v>
      </c>
      <c r="D3043">
        <v>8000</v>
      </c>
      <c r="E3043">
        <v>8095</v>
      </c>
      <c r="F3043" t="s">
        <v>8219</v>
      </c>
      <c r="G3043" t="s">
        <v>8224</v>
      </c>
      <c r="H3043" t="s">
        <v>8246</v>
      </c>
      <c r="I3043">
        <v>1385932867</v>
      </c>
      <c r="J3043" s="7">
        <f t="shared" si="234"/>
        <v>41579.847997685189</v>
      </c>
      <c r="K3043">
        <v>1383337267</v>
      </c>
      <c r="L3043" s="7">
        <f t="shared" si="235"/>
        <v>41609.889664351853</v>
      </c>
      <c r="M3043" t="b">
        <v>0</v>
      </c>
      <c r="N3043">
        <v>108</v>
      </c>
      <c r="O3043" t="b">
        <v>1</v>
      </c>
      <c r="P3043" t="s">
        <v>8276</v>
      </c>
      <c r="Q3043">
        <f t="shared" si="236"/>
        <v>101.19</v>
      </c>
      <c r="R3043" s="12">
        <f t="shared" si="237"/>
        <v>74.95</v>
      </c>
      <c r="S3043" t="s">
        <v>8325</v>
      </c>
      <c r="T3043" t="s">
        <v>8326</v>
      </c>
    </row>
    <row r="3044" spans="1:20" ht="60" hidden="1">
      <c r="A3044">
        <v>3042</v>
      </c>
      <c r="B3044" s="2" t="s">
        <v>3042</v>
      </c>
      <c r="C3044" s="2" t="s">
        <v>7152</v>
      </c>
      <c r="D3044">
        <v>8000</v>
      </c>
      <c r="E3044">
        <v>8211</v>
      </c>
      <c r="F3044" t="s">
        <v>8219</v>
      </c>
      <c r="G3044" t="s">
        <v>8224</v>
      </c>
      <c r="H3044" t="s">
        <v>8246</v>
      </c>
      <c r="I3044">
        <v>1325310336</v>
      </c>
      <c r="J3044" s="7">
        <f t="shared" si="234"/>
        <v>40848.198333333334</v>
      </c>
      <c r="K3044">
        <v>1320122736</v>
      </c>
      <c r="L3044" s="7">
        <f t="shared" si="235"/>
        <v>40908.239999999998</v>
      </c>
      <c r="M3044" t="b">
        <v>0</v>
      </c>
      <c r="N3044">
        <v>62</v>
      </c>
      <c r="O3044" t="b">
        <v>1</v>
      </c>
      <c r="P3044" t="s">
        <v>8292</v>
      </c>
      <c r="Q3044">
        <f t="shared" si="236"/>
        <v>102.64</v>
      </c>
      <c r="R3044" s="12">
        <f t="shared" si="237"/>
        <v>132.44</v>
      </c>
      <c r="S3044" t="s">
        <v>8325</v>
      </c>
      <c r="T3044" t="s">
        <v>8346</v>
      </c>
    </row>
    <row r="3045" spans="1:20" ht="45" hidden="1">
      <c r="A3045">
        <v>3043</v>
      </c>
      <c r="B3045" s="2" t="s">
        <v>3043</v>
      </c>
      <c r="C3045" s="2" t="s">
        <v>7153</v>
      </c>
      <c r="D3045">
        <v>8000</v>
      </c>
      <c r="E3045">
        <v>8211</v>
      </c>
      <c r="F3045" t="s">
        <v>8219</v>
      </c>
      <c r="G3045" t="s">
        <v>8224</v>
      </c>
      <c r="H3045" t="s">
        <v>8246</v>
      </c>
      <c r="I3045">
        <v>1322454939</v>
      </c>
      <c r="J3045" s="7">
        <f t="shared" si="234"/>
        <v>40845.14975694444</v>
      </c>
      <c r="K3045">
        <v>1319859339</v>
      </c>
      <c r="L3045" s="7">
        <f t="shared" si="235"/>
        <v>40875.191423611112</v>
      </c>
      <c r="M3045" t="b">
        <v>0</v>
      </c>
      <c r="N3045">
        <v>116</v>
      </c>
      <c r="O3045" t="b">
        <v>1</v>
      </c>
      <c r="P3045" t="s">
        <v>8292</v>
      </c>
      <c r="Q3045">
        <f t="shared" si="236"/>
        <v>102.64</v>
      </c>
      <c r="R3045" s="12">
        <f t="shared" si="237"/>
        <v>70.78</v>
      </c>
      <c r="S3045" t="s">
        <v>8325</v>
      </c>
      <c r="T3045" t="s">
        <v>8346</v>
      </c>
    </row>
    <row r="3046" spans="1:20" ht="45" hidden="1">
      <c r="A3046">
        <v>3044</v>
      </c>
      <c r="B3046" s="2" t="s">
        <v>3044</v>
      </c>
      <c r="C3046" s="2" t="s">
        <v>7154</v>
      </c>
      <c r="D3046">
        <v>8000</v>
      </c>
      <c r="E3046">
        <v>8053</v>
      </c>
      <c r="F3046" t="s">
        <v>8219</v>
      </c>
      <c r="G3046" t="s">
        <v>8224</v>
      </c>
      <c r="H3046" t="s">
        <v>8246</v>
      </c>
      <c r="I3046">
        <v>1299138561</v>
      </c>
      <c r="J3046" s="7">
        <f t="shared" si="234"/>
        <v>40555.325937499998</v>
      </c>
      <c r="K3046">
        <v>1294818561</v>
      </c>
      <c r="L3046" s="7">
        <f t="shared" si="235"/>
        <v>40605.325937499998</v>
      </c>
      <c r="M3046" t="b">
        <v>0</v>
      </c>
      <c r="N3046">
        <v>96</v>
      </c>
      <c r="O3046" t="b">
        <v>1</v>
      </c>
      <c r="P3046" t="s">
        <v>8276</v>
      </c>
      <c r="Q3046">
        <f t="shared" si="236"/>
        <v>100.66</v>
      </c>
      <c r="R3046" s="12">
        <f t="shared" si="237"/>
        <v>83.89</v>
      </c>
      <c r="S3046" t="s">
        <v>8325</v>
      </c>
      <c r="T3046" t="s">
        <v>8326</v>
      </c>
    </row>
    <row r="3047" spans="1:20" ht="60" hidden="1">
      <c r="A3047">
        <v>3045</v>
      </c>
      <c r="B3047" s="2" t="s">
        <v>3045</v>
      </c>
      <c r="C3047" s="2" t="s">
        <v>7155</v>
      </c>
      <c r="D3047">
        <v>8000</v>
      </c>
      <c r="E3047">
        <v>33641</v>
      </c>
      <c r="F3047" t="s">
        <v>8219</v>
      </c>
      <c r="G3047" t="s">
        <v>8225</v>
      </c>
      <c r="H3047" t="s">
        <v>8247</v>
      </c>
      <c r="I3047">
        <v>1372701600</v>
      </c>
      <c r="J3047" s="7">
        <f t="shared" si="234"/>
        <v>41424.27107638889</v>
      </c>
      <c r="K3047">
        <v>1369895421</v>
      </c>
      <c r="L3047" s="7">
        <f t="shared" si="235"/>
        <v>41456.75</v>
      </c>
      <c r="M3047" t="b">
        <v>1</v>
      </c>
      <c r="N3047">
        <v>204</v>
      </c>
      <c r="O3047" t="b">
        <v>1</v>
      </c>
      <c r="P3047" t="s">
        <v>8295</v>
      </c>
      <c r="Q3047">
        <f t="shared" si="236"/>
        <v>420.51</v>
      </c>
      <c r="R3047" s="12">
        <f t="shared" si="237"/>
        <v>164.91</v>
      </c>
      <c r="S3047" t="s">
        <v>8319</v>
      </c>
      <c r="T3047" t="s">
        <v>8349</v>
      </c>
    </row>
    <row r="3048" spans="1:20" ht="60" hidden="1">
      <c r="A3048">
        <v>3046</v>
      </c>
      <c r="B3048" s="2" t="s">
        <v>3046</v>
      </c>
      <c r="C3048" s="2" t="s">
        <v>7156</v>
      </c>
      <c r="D3048">
        <v>8000</v>
      </c>
      <c r="E3048">
        <v>10429</v>
      </c>
      <c r="F3048" t="s">
        <v>8219</v>
      </c>
      <c r="G3048" t="s">
        <v>8224</v>
      </c>
      <c r="H3048" t="s">
        <v>8246</v>
      </c>
      <c r="I3048">
        <v>1388017937</v>
      </c>
      <c r="J3048" s="7">
        <f t="shared" si="234"/>
        <v>41604.022418981483</v>
      </c>
      <c r="K3048">
        <v>1385425937</v>
      </c>
      <c r="L3048" s="7">
        <f t="shared" si="235"/>
        <v>41634.022418981483</v>
      </c>
      <c r="M3048" t="b">
        <v>0</v>
      </c>
      <c r="N3048">
        <v>242</v>
      </c>
      <c r="O3048" t="b">
        <v>1</v>
      </c>
      <c r="P3048" t="s">
        <v>8295</v>
      </c>
      <c r="Q3048">
        <f t="shared" si="236"/>
        <v>130.36000000000001</v>
      </c>
      <c r="R3048" s="12">
        <f t="shared" si="237"/>
        <v>43.1</v>
      </c>
      <c r="S3048" t="s">
        <v>8319</v>
      </c>
      <c r="T3048" t="s">
        <v>8349</v>
      </c>
    </row>
    <row r="3049" spans="1:20" ht="45" hidden="1">
      <c r="A3049">
        <v>3047</v>
      </c>
      <c r="B3049" s="2" t="s">
        <v>3047</v>
      </c>
      <c r="C3049" s="2" t="s">
        <v>7157</v>
      </c>
      <c r="D3049">
        <v>8000</v>
      </c>
      <c r="E3049">
        <v>9203.23</v>
      </c>
      <c r="F3049" t="s">
        <v>8219</v>
      </c>
      <c r="G3049" t="s">
        <v>8224</v>
      </c>
      <c r="H3049" t="s">
        <v>8246</v>
      </c>
      <c r="I3049">
        <v>1361696955</v>
      </c>
      <c r="J3049" s="7">
        <f t="shared" si="234"/>
        <v>41299.381423611114</v>
      </c>
      <c r="K3049">
        <v>1359104955</v>
      </c>
      <c r="L3049" s="7">
        <f t="shared" si="235"/>
        <v>41329.381423611114</v>
      </c>
      <c r="M3049" t="b">
        <v>0</v>
      </c>
      <c r="N3049">
        <v>160</v>
      </c>
      <c r="O3049" t="b">
        <v>1</v>
      </c>
      <c r="P3049" t="s">
        <v>8279</v>
      </c>
      <c r="Q3049">
        <f t="shared" si="236"/>
        <v>115.04</v>
      </c>
      <c r="R3049" s="12">
        <f t="shared" si="237"/>
        <v>57.52</v>
      </c>
      <c r="S3049" t="s">
        <v>8325</v>
      </c>
      <c r="T3049" t="s">
        <v>8329</v>
      </c>
    </row>
    <row r="3050" spans="1:20" ht="60" hidden="1">
      <c r="A3050">
        <v>3048</v>
      </c>
      <c r="B3050" s="2" t="s">
        <v>3048</v>
      </c>
      <c r="C3050" s="2" t="s">
        <v>7158</v>
      </c>
      <c r="D3050">
        <v>8000</v>
      </c>
      <c r="E3050">
        <v>8070.43</v>
      </c>
      <c r="F3050" t="s">
        <v>8219</v>
      </c>
      <c r="G3050" t="s">
        <v>8224</v>
      </c>
      <c r="H3050" t="s">
        <v>8246</v>
      </c>
      <c r="I3050">
        <v>1388617736</v>
      </c>
      <c r="J3050" s="7">
        <f t="shared" si="234"/>
        <v>41591.964537037034</v>
      </c>
      <c r="K3050">
        <v>1384384136</v>
      </c>
      <c r="L3050" s="7">
        <f t="shared" si="235"/>
        <v>41640.964537037034</v>
      </c>
      <c r="M3050" t="b">
        <v>0</v>
      </c>
      <c r="N3050">
        <v>69</v>
      </c>
      <c r="O3050" t="b">
        <v>1</v>
      </c>
      <c r="P3050" t="s">
        <v>8279</v>
      </c>
      <c r="Q3050">
        <f t="shared" si="236"/>
        <v>100.88</v>
      </c>
      <c r="R3050" s="12">
        <f t="shared" si="237"/>
        <v>116.96</v>
      </c>
      <c r="S3050" t="s">
        <v>8325</v>
      </c>
      <c r="T3050" t="s">
        <v>8329</v>
      </c>
    </row>
    <row r="3051" spans="1:20" ht="60" hidden="1">
      <c r="A3051">
        <v>3049</v>
      </c>
      <c r="B3051" s="2" t="s">
        <v>3049</v>
      </c>
      <c r="C3051" s="2" t="s">
        <v>7159</v>
      </c>
      <c r="D3051">
        <v>8000</v>
      </c>
      <c r="E3051">
        <v>9015</v>
      </c>
      <c r="F3051" t="s">
        <v>8219</v>
      </c>
      <c r="G3051" t="s">
        <v>8224</v>
      </c>
      <c r="H3051" t="s">
        <v>8246</v>
      </c>
      <c r="I3051">
        <v>1447862947</v>
      </c>
      <c r="J3051" s="7">
        <f t="shared" si="234"/>
        <v>42296.631331018521</v>
      </c>
      <c r="K3051">
        <v>1445267347</v>
      </c>
      <c r="L3051" s="7">
        <f t="shared" si="235"/>
        <v>42326.672997685186</v>
      </c>
      <c r="M3051" t="b">
        <v>0</v>
      </c>
      <c r="N3051">
        <v>84</v>
      </c>
      <c r="O3051" t="b">
        <v>1</v>
      </c>
      <c r="P3051" t="s">
        <v>8297</v>
      </c>
      <c r="Q3051">
        <f t="shared" si="236"/>
        <v>112.69</v>
      </c>
      <c r="R3051" s="12">
        <f t="shared" si="237"/>
        <v>107.32</v>
      </c>
      <c r="S3051" t="s">
        <v>8333</v>
      </c>
      <c r="T3051" t="s">
        <v>8351</v>
      </c>
    </row>
    <row r="3052" spans="1:20" ht="30" hidden="1">
      <c r="A3052">
        <v>3050</v>
      </c>
      <c r="B3052" s="2" t="s">
        <v>3050</v>
      </c>
      <c r="C3052" s="2" t="s">
        <v>7160</v>
      </c>
      <c r="D3052">
        <v>8000</v>
      </c>
      <c r="E3052">
        <v>11545.1</v>
      </c>
      <c r="F3052" t="s">
        <v>8219</v>
      </c>
      <c r="G3052" t="s">
        <v>8224</v>
      </c>
      <c r="H3052" t="s">
        <v>8246</v>
      </c>
      <c r="I3052">
        <v>1408320490</v>
      </c>
      <c r="J3052" s="7">
        <f t="shared" si="234"/>
        <v>41839.005671296298</v>
      </c>
      <c r="K3052">
        <v>1405728490</v>
      </c>
      <c r="L3052" s="7">
        <f t="shared" si="235"/>
        <v>41869.005671296298</v>
      </c>
      <c r="M3052" t="b">
        <v>1</v>
      </c>
      <c r="N3052">
        <v>283</v>
      </c>
      <c r="O3052" t="b">
        <v>1</v>
      </c>
      <c r="P3052" t="s">
        <v>8298</v>
      </c>
      <c r="Q3052">
        <f t="shared" si="236"/>
        <v>144.31</v>
      </c>
      <c r="R3052" s="12">
        <f t="shared" si="237"/>
        <v>40.799999999999997</v>
      </c>
      <c r="S3052" t="s">
        <v>8336</v>
      </c>
      <c r="T3052" t="s">
        <v>8352</v>
      </c>
    </row>
    <row r="3053" spans="1:20" ht="15" customHeight="1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7">
        <f>(((I3053/60)/60)/24)+DATE(1970,1,1)</f>
        <v>42774.416030092587</v>
      </c>
      <c r="K3053">
        <v>1483955945</v>
      </c>
      <c r="L3053" s="7">
        <f>(((K3053/60)/60)/24)+DATE(1970,1,1)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 t="shared" si="236"/>
        <v>23.63</v>
      </c>
      <c r="R3053" s="12">
        <f t="shared" si="237"/>
        <v>23.63</v>
      </c>
      <c r="S3053" t="s">
        <v>8317</v>
      </c>
      <c r="T3053" t="s">
        <v>8357</v>
      </c>
    </row>
    <row r="3054" spans="1:20" ht="45" hidden="1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7">
        <f t="shared" si="234"/>
        <v>42122.670069444444</v>
      </c>
      <c r="K3054">
        <v>1430237094</v>
      </c>
      <c r="L3054" s="7">
        <f t="shared" si="235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>
        <f t="shared" si="236"/>
        <v>0.15</v>
      </c>
      <c r="R3054" s="12">
        <f t="shared" si="237"/>
        <v>37.5</v>
      </c>
      <c r="S3054" t="s">
        <v>8317</v>
      </c>
      <c r="T3054" t="s">
        <v>8357</v>
      </c>
    </row>
    <row r="3055" spans="1:20" ht="60" hidden="1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7">
        <f t="shared" si="234"/>
        <v>41862.761724537035</v>
      </c>
      <c r="K3055">
        <v>1407781013</v>
      </c>
      <c r="L3055" s="7">
        <f t="shared" si="235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>
        <f t="shared" si="236"/>
        <v>0.4</v>
      </c>
      <c r="R3055" s="12">
        <f t="shared" si="237"/>
        <v>13.33</v>
      </c>
      <c r="S3055" t="s">
        <v>8317</v>
      </c>
      <c r="T3055" t="s">
        <v>8357</v>
      </c>
    </row>
    <row r="3056" spans="1:20" ht="60" hidden="1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7">
        <f t="shared" si="234"/>
        <v>42027.832800925928</v>
      </c>
      <c r="K3056">
        <v>1422043154</v>
      </c>
      <c r="L3056" s="7">
        <f t="shared" si="235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>
        <f t="shared" si="236"/>
        <v>0</v>
      </c>
      <c r="R3056" s="12" t="str">
        <f t="shared" si="237"/>
        <v>No pledges</v>
      </c>
      <c r="S3056" t="s">
        <v>8317</v>
      </c>
      <c r="T3056" t="s">
        <v>8357</v>
      </c>
    </row>
    <row r="3057" spans="1:20" ht="60" hidden="1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7">
        <f t="shared" si="234"/>
        <v>41953.95821759259</v>
      </c>
      <c r="K3057">
        <v>1415660390</v>
      </c>
      <c r="L3057" s="7">
        <f t="shared" si="235"/>
        <v>42013.95821759259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236"/>
        <v>0.01</v>
      </c>
      <c r="R3057" s="12">
        <f t="shared" si="237"/>
        <v>1</v>
      </c>
      <c r="S3057" t="s">
        <v>8317</v>
      </c>
      <c r="T3057" t="s">
        <v>8357</v>
      </c>
    </row>
    <row r="3058" spans="1:20" ht="60" hidden="1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7">
        <f t="shared" si="234"/>
        <v>41851.636388888888</v>
      </c>
      <c r="K3058">
        <v>1406819784</v>
      </c>
      <c r="L3058" s="7">
        <f t="shared" si="235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236"/>
        <v>0</v>
      </c>
      <c r="R3058" s="12" t="str">
        <f t="shared" si="237"/>
        <v>No pledges</v>
      </c>
      <c r="S3058" t="s">
        <v>8317</v>
      </c>
      <c r="T3058" t="s">
        <v>8357</v>
      </c>
    </row>
    <row r="3059" spans="1:20" ht="45" hidden="1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7">
        <f t="shared" si="234"/>
        <v>42433.650590277779</v>
      </c>
      <c r="K3059">
        <v>1457105811</v>
      </c>
      <c r="L3059" s="7">
        <f t="shared" si="235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>
        <f t="shared" si="236"/>
        <v>0</v>
      </c>
      <c r="R3059" s="12" t="str">
        <f t="shared" si="237"/>
        <v>No pledges</v>
      </c>
      <c r="S3059" t="s">
        <v>8317</v>
      </c>
      <c r="T3059" t="s">
        <v>8357</v>
      </c>
    </row>
    <row r="3060" spans="1:20" ht="60" hidden="1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7">
        <f t="shared" si="234"/>
        <v>42460.374305555553</v>
      </c>
      <c r="K3060">
        <v>1459414740</v>
      </c>
      <c r="L3060" s="7">
        <f t="shared" si="235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236"/>
        <v>0.02</v>
      </c>
      <c r="R3060" s="12">
        <f t="shared" si="237"/>
        <v>1</v>
      </c>
      <c r="S3060" t="s">
        <v>8317</v>
      </c>
      <c r="T3060" t="s">
        <v>8357</v>
      </c>
    </row>
    <row r="3061" spans="1:20" ht="60" hidden="1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7">
        <f t="shared" si="234"/>
        <v>41829.935717592591</v>
      </c>
      <c r="K3061">
        <v>1404944846</v>
      </c>
      <c r="L3061" s="7">
        <f t="shared" si="235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236"/>
        <v>3.01</v>
      </c>
      <c r="R3061" s="12">
        <f t="shared" si="237"/>
        <v>41</v>
      </c>
      <c r="S3061" t="s">
        <v>8317</v>
      </c>
      <c r="T3061" t="s">
        <v>8357</v>
      </c>
    </row>
    <row r="3062" spans="1:20" ht="45" hidden="1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7">
        <f t="shared" si="234"/>
        <v>42245.274699074071</v>
      </c>
      <c r="K3062">
        <v>1440830134</v>
      </c>
      <c r="L3062" s="7">
        <f t="shared" si="235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236"/>
        <v>0.15</v>
      </c>
      <c r="R3062" s="12">
        <f t="shared" si="237"/>
        <v>55.83</v>
      </c>
      <c r="S3062" t="s">
        <v>8317</v>
      </c>
      <c r="T3062" t="s">
        <v>8357</v>
      </c>
    </row>
    <row r="3063" spans="1:20" hidden="1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7">
        <f t="shared" si="234"/>
        <v>41834.784120370372</v>
      </c>
      <c r="K3063">
        <v>1405363748</v>
      </c>
      <c r="L3063" s="7">
        <f t="shared" si="235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236"/>
        <v>0</v>
      </c>
      <c r="R3063" s="12" t="str">
        <f t="shared" si="237"/>
        <v>No pledges</v>
      </c>
      <c r="S3063" t="s">
        <v>8317</v>
      </c>
      <c r="T3063" t="s">
        <v>8357</v>
      </c>
    </row>
    <row r="3064" spans="1:20" ht="60" hidden="1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7">
        <f t="shared" si="234"/>
        <v>42248.535787037035</v>
      </c>
      <c r="K3064">
        <v>1441111892</v>
      </c>
      <c r="L3064" s="7">
        <f t="shared" si="235"/>
        <v>42277.75</v>
      </c>
      <c r="M3064" t="b">
        <v>0</v>
      </c>
      <c r="N3064">
        <v>67</v>
      </c>
      <c r="O3064" t="b">
        <v>0</v>
      </c>
      <c r="P3064" t="s">
        <v>8303</v>
      </c>
      <c r="Q3064">
        <f t="shared" si="236"/>
        <v>66.84</v>
      </c>
      <c r="R3064" s="12">
        <f t="shared" si="237"/>
        <v>99.76</v>
      </c>
      <c r="S3064" t="s">
        <v>8317</v>
      </c>
      <c r="T3064" t="s">
        <v>8357</v>
      </c>
    </row>
    <row r="3065" spans="1:20" ht="15" customHeight="1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7">
        <f>(((I3065/60)/60)/24)+DATE(1970,1,1)</f>
        <v>42665.922893518517</v>
      </c>
      <c r="K3065">
        <v>1474150138</v>
      </c>
      <c r="L3065" s="7">
        <f>(((K3065/60)/60)/24)+DATE(1970,1,1)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 t="shared" si="236"/>
        <v>19.57</v>
      </c>
      <c r="R3065" s="12">
        <f t="shared" si="237"/>
        <v>25.52</v>
      </c>
      <c r="S3065" t="s">
        <v>8317</v>
      </c>
      <c r="T3065" t="s">
        <v>8357</v>
      </c>
    </row>
    <row r="3066" spans="1:20" ht="30" hidden="1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7">
        <f t="shared" si="234"/>
        <v>42299.130162037036</v>
      </c>
      <c r="K3066">
        <v>1445483246</v>
      </c>
      <c r="L3066" s="7">
        <f t="shared" si="235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>
        <f t="shared" si="236"/>
        <v>11.29</v>
      </c>
      <c r="R3066" s="12">
        <f t="shared" si="237"/>
        <v>117.65</v>
      </c>
      <c r="S3066" t="s">
        <v>8317</v>
      </c>
      <c r="T3066" t="s">
        <v>8357</v>
      </c>
    </row>
    <row r="3067" spans="1:20" ht="60" hidden="1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7">
        <f t="shared" si="234"/>
        <v>41825.055231481485</v>
      </c>
      <c r="K3067">
        <v>1404523172</v>
      </c>
      <c r="L3067" s="7">
        <f t="shared" si="235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236"/>
        <v>0.04</v>
      </c>
      <c r="R3067" s="12">
        <f t="shared" si="237"/>
        <v>5</v>
      </c>
      <c r="S3067" t="s">
        <v>8317</v>
      </c>
      <c r="T3067" t="s">
        <v>8357</v>
      </c>
    </row>
    <row r="3068" spans="1:20" ht="45" hidden="1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7">
        <f t="shared" si="234"/>
        <v>42531.228437500002</v>
      </c>
      <c r="K3068">
        <v>1465536537</v>
      </c>
      <c r="L3068" s="7">
        <f t="shared" si="235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236"/>
        <v>11.99</v>
      </c>
      <c r="R3068" s="12">
        <f t="shared" si="237"/>
        <v>2796.67</v>
      </c>
      <c r="S3068" t="s">
        <v>8317</v>
      </c>
      <c r="T3068" t="s">
        <v>8357</v>
      </c>
    </row>
    <row r="3069" spans="1:20" ht="60" hidden="1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7">
        <f t="shared" si="234"/>
        <v>42226.938414351855</v>
      </c>
      <c r="K3069">
        <v>1439245879</v>
      </c>
      <c r="L3069" s="7">
        <f t="shared" si="235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236"/>
        <v>2.5</v>
      </c>
      <c r="R3069" s="12">
        <f t="shared" si="237"/>
        <v>200</v>
      </c>
      <c r="S3069" t="s">
        <v>8317</v>
      </c>
      <c r="T3069" t="s">
        <v>8357</v>
      </c>
    </row>
    <row r="3070" spans="1:20" ht="60" hidden="1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7">
        <f t="shared" si="234"/>
        <v>42263.691574074073</v>
      </c>
      <c r="K3070">
        <v>1442421352</v>
      </c>
      <c r="L3070" s="7">
        <f t="shared" si="235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236"/>
        <v>7.0000000000000007E-2</v>
      </c>
      <c r="R3070" s="12">
        <f t="shared" si="237"/>
        <v>87.5</v>
      </c>
      <c r="S3070" t="s">
        <v>8317</v>
      </c>
      <c r="T3070" t="s">
        <v>8357</v>
      </c>
    </row>
    <row r="3071" spans="1:20" ht="15" customHeight="1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7">
        <f>(((I3071/60)/60)/24)+DATE(1970,1,1)</f>
        <v>41987.833726851852</v>
      </c>
      <c r="K3071">
        <v>1415995234</v>
      </c>
      <c r="L3071" s="7">
        <f>(((K3071/60)/60)/24)+DATE(1970,1,1)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236"/>
        <v>14.1</v>
      </c>
      <c r="R3071" s="12">
        <f t="shared" si="237"/>
        <v>20.14</v>
      </c>
      <c r="S3071" t="s">
        <v>8317</v>
      </c>
      <c r="T3071" t="s">
        <v>8357</v>
      </c>
    </row>
    <row r="3072" spans="1:20" ht="45" hidden="1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7">
        <f t="shared" si="234"/>
        <v>42690.733437499999</v>
      </c>
      <c r="K3072">
        <v>1479317769</v>
      </c>
      <c r="L3072" s="7">
        <f t="shared" si="235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236"/>
        <v>3.34</v>
      </c>
      <c r="R3072" s="12">
        <f t="shared" si="237"/>
        <v>20.88</v>
      </c>
      <c r="S3072" t="s">
        <v>8317</v>
      </c>
      <c r="T3072" t="s">
        <v>8357</v>
      </c>
    </row>
    <row r="3073" spans="1:20" ht="45" hidden="1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7">
        <f t="shared" si="234"/>
        <v>42097.732418981483</v>
      </c>
      <c r="K3073">
        <v>1428082481</v>
      </c>
      <c r="L3073" s="7">
        <f t="shared" si="235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>
        <f t="shared" si="236"/>
        <v>59.78</v>
      </c>
      <c r="R3073" s="12">
        <f t="shared" si="237"/>
        <v>61.31</v>
      </c>
      <c r="S3073" t="s">
        <v>8317</v>
      </c>
      <c r="T3073" t="s">
        <v>8357</v>
      </c>
    </row>
    <row r="3074" spans="1:20" ht="60" hidden="1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7">
        <f t="shared" ref="J3074:J3137" si="238">(((K3074/60)/60)/24)+DATE(1970,1,1)</f>
        <v>42658.690532407403</v>
      </c>
      <c r="K3074">
        <v>1476549262</v>
      </c>
      <c r="L3074" s="7">
        <f t="shared" ref="L3074:L3137" si="239"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240">ROUND(E3074/D3074*100,2)</f>
        <v>0.02</v>
      </c>
      <c r="R3074" s="12">
        <f t="shared" ref="R3074:R3137" si="241">IFERROR(ROUND(IFERROR(E3074/N3074,""),2),"No pledges")</f>
        <v>1</v>
      </c>
      <c r="S3074" t="s">
        <v>8317</v>
      </c>
      <c r="T3074" t="s">
        <v>8357</v>
      </c>
    </row>
    <row r="3075" spans="1:20" ht="45" hidden="1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7">
        <f t="shared" si="238"/>
        <v>42111.684027777781</v>
      </c>
      <c r="K3075">
        <v>1429287900</v>
      </c>
      <c r="L3075" s="7">
        <f t="shared" si="239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>
        <f t="shared" si="240"/>
        <v>0.02</v>
      </c>
      <c r="R3075" s="12">
        <f t="shared" si="241"/>
        <v>92.14</v>
      </c>
      <c r="S3075" t="s">
        <v>8317</v>
      </c>
      <c r="T3075" t="s">
        <v>8357</v>
      </c>
    </row>
    <row r="3076" spans="1:20" ht="75" hidden="1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7">
        <f t="shared" si="238"/>
        <v>42409.571284722217</v>
      </c>
      <c r="K3076">
        <v>1455025359</v>
      </c>
      <c r="L3076" s="7">
        <f t="shared" si="23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>
        <f t="shared" si="240"/>
        <v>0.09</v>
      </c>
      <c r="R3076" s="12">
        <f t="shared" si="241"/>
        <v>7.33</v>
      </c>
      <c r="S3076" t="s">
        <v>8317</v>
      </c>
      <c r="T3076" t="s">
        <v>8357</v>
      </c>
    </row>
    <row r="3077" spans="1:20" ht="45" hidden="1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7">
        <f t="shared" si="238"/>
        <v>42551.102314814809</v>
      </c>
      <c r="K3077">
        <v>1467253640</v>
      </c>
      <c r="L3077" s="7">
        <f t="shared" si="23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>
        <f t="shared" si="240"/>
        <v>8.64</v>
      </c>
      <c r="R3077" s="12">
        <f t="shared" si="241"/>
        <v>64.8</v>
      </c>
      <c r="S3077" t="s">
        <v>8317</v>
      </c>
      <c r="T3077" t="s">
        <v>8357</v>
      </c>
    </row>
    <row r="3078" spans="1:20" ht="30" hidden="1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7">
        <f t="shared" si="238"/>
        <v>42226.651886574073</v>
      </c>
      <c r="K3078">
        <v>1439221123</v>
      </c>
      <c r="L3078" s="7">
        <f t="shared" si="23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240"/>
        <v>15.06</v>
      </c>
      <c r="R3078" s="12">
        <f t="shared" si="241"/>
        <v>30.12</v>
      </c>
      <c r="S3078" t="s">
        <v>8317</v>
      </c>
      <c r="T3078" t="s">
        <v>8357</v>
      </c>
    </row>
    <row r="3079" spans="1:20" ht="60" hidden="1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7">
        <f t="shared" si="238"/>
        <v>42766.956921296296</v>
      </c>
      <c r="K3079">
        <v>1485903478</v>
      </c>
      <c r="L3079" s="7">
        <f t="shared" si="23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240"/>
        <v>0.48</v>
      </c>
      <c r="R3079" s="12">
        <f t="shared" si="241"/>
        <v>52.5</v>
      </c>
      <c r="S3079" t="s">
        <v>8317</v>
      </c>
      <c r="T3079" t="s">
        <v>8357</v>
      </c>
    </row>
    <row r="3080" spans="1:20" ht="60" hidden="1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7">
        <f t="shared" si="238"/>
        <v>42031.138831018514</v>
      </c>
      <c r="K3080">
        <v>1422328795</v>
      </c>
      <c r="L3080" s="7">
        <f t="shared" si="23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240"/>
        <v>0.12</v>
      </c>
      <c r="R3080" s="12">
        <f t="shared" si="241"/>
        <v>23.67</v>
      </c>
      <c r="S3080" t="s">
        <v>8317</v>
      </c>
      <c r="T3080" t="s">
        <v>8357</v>
      </c>
    </row>
    <row r="3081" spans="1:20" ht="45" hidden="1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7">
        <f t="shared" si="238"/>
        <v>42055.713368055556</v>
      </c>
      <c r="K3081">
        <v>1424452035</v>
      </c>
      <c r="L3081" s="7">
        <f t="shared" si="23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>
        <f t="shared" si="240"/>
        <v>0.84</v>
      </c>
      <c r="R3081" s="12">
        <f t="shared" si="241"/>
        <v>415.78</v>
      </c>
      <c r="S3081" t="s">
        <v>8317</v>
      </c>
      <c r="T3081" t="s">
        <v>8357</v>
      </c>
    </row>
    <row r="3082" spans="1:20" ht="60" hidden="1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7">
        <f t="shared" si="238"/>
        <v>41940.028287037036</v>
      </c>
      <c r="K3082">
        <v>1414456844</v>
      </c>
      <c r="L3082" s="7">
        <f t="shared" si="239"/>
        <v>42000.0699537037</v>
      </c>
      <c r="M3082" t="b">
        <v>0</v>
      </c>
      <c r="N3082">
        <v>7</v>
      </c>
      <c r="O3082" t="b">
        <v>0</v>
      </c>
      <c r="P3082" t="s">
        <v>8303</v>
      </c>
      <c r="Q3082">
        <f t="shared" si="240"/>
        <v>0.02</v>
      </c>
      <c r="R3082" s="12">
        <f t="shared" si="241"/>
        <v>53.71</v>
      </c>
      <c r="S3082" t="s">
        <v>8317</v>
      </c>
      <c r="T3082" t="s">
        <v>8357</v>
      </c>
    </row>
    <row r="3083" spans="1:20" ht="60" hidden="1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7">
        <f t="shared" si="238"/>
        <v>42237.181608796294</v>
      </c>
      <c r="K3083">
        <v>1440130891</v>
      </c>
      <c r="L3083" s="7">
        <f t="shared" si="23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240"/>
        <v>0.21</v>
      </c>
      <c r="R3083" s="12">
        <f t="shared" si="241"/>
        <v>420.6</v>
      </c>
      <c r="S3083" t="s">
        <v>8317</v>
      </c>
      <c r="T3083" t="s">
        <v>8357</v>
      </c>
    </row>
    <row r="3084" spans="1:20" ht="60" hidden="1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7">
        <f t="shared" si="238"/>
        <v>42293.922986111109</v>
      </c>
      <c r="K3084">
        <v>1445033346</v>
      </c>
      <c r="L3084" s="7">
        <f t="shared" si="23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>
        <f t="shared" si="240"/>
        <v>0</v>
      </c>
      <c r="R3084" s="12" t="str">
        <f t="shared" si="241"/>
        <v>No pledges</v>
      </c>
      <c r="S3084" t="s">
        <v>8317</v>
      </c>
      <c r="T3084" t="s">
        <v>8357</v>
      </c>
    </row>
    <row r="3085" spans="1:20" ht="75" hidden="1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7">
        <f t="shared" si="238"/>
        <v>41853.563402777778</v>
      </c>
      <c r="K3085">
        <v>1406986278</v>
      </c>
      <c r="L3085" s="7">
        <f t="shared" si="23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>
        <f t="shared" si="240"/>
        <v>0.28000000000000003</v>
      </c>
      <c r="R3085" s="12">
        <f t="shared" si="241"/>
        <v>18.670000000000002</v>
      </c>
      <c r="S3085" t="s">
        <v>8317</v>
      </c>
      <c r="T3085" t="s">
        <v>8357</v>
      </c>
    </row>
    <row r="3086" spans="1:20" ht="60" hidden="1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7">
        <f t="shared" si="238"/>
        <v>42100.723738425921</v>
      </c>
      <c r="K3086">
        <v>1428340931</v>
      </c>
      <c r="L3086" s="7">
        <f t="shared" si="23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>
        <f t="shared" si="240"/>
        <v>11.58</v>
      </c>
      <c r="R3086" s="12">
        <f t="shared" si="241"/>
        <v>78.33</v>
      </c>
      <c r="S3086" t="s">
        <v>8317</v>
      </c>
      <c r="T3086" t="s">
        <v>8357</v>
      </c>
    </row>
    <row r="3087" spans="1:20" ht="60" hidden="1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7">
        <f t="shared" si="238"/>
        <v>42246.883784722217</v>
      </c>
      <c r="K3087">
        <v>1440969159</v>
      </c>
      <c r="L3087" s="7">
        <f t="shared" si="23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>
        <f t="shared" si="240"/>
        <v>2.44</v>
      </c>
      <c r="R3087" s="12">
        <f t="shared" si="241"/>
        <v>67.78</v>
      </c>
      <c r="S3087" t="s">
        <v>8317</v>
      </c>
      <c r="T3087" t="s">
        <v>8357</v>
      </c>
    </row>
    <row r="3088" spans="1:20" ht="60" hidden="1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7">
        <f t="shared" si="238"/>
        <v>42173.67082175926</v>
      </c>
      <c r="K3088">
        <v>1434643559</v>
      </c>
      <c r="L3088" s="7">
        <f t="shared" si="23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240"/>
        <v>0.25</v>
      </c>
      <c r="R3088" s="12">
        <f t="shared" si="241"/>
        <v>16.670000000000002</v>
      </c>
      <c r="S3088" t="s">
        <v>8317</v>
      </c>
      <c r="T3088" t="s">
        <v>8357</v>
      </c>
    </row>
    <row r="3089" spans="1:20" ht="60" hidden="1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7">
        <f t="shared" si="238"/>
        <v>42665.150347222225</v>
      </c>
      <c r="K3089">
        <v>1477107390</v>
      </c>
      <c r="L3089" s="7">
        <f t="shared" si="23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>
        <f t="shared" si="240"/>
        <v>0.63</v>
      </c>
      <c r="R3089" s="12">
        <f t="shared" si="241"/>
        <v>62.5</v>
      </c>
      <c r="S3089" t="s">
        <v>8317</v>
      </c>
      <c r="T3089" t="s">
        <v>8357</v>
      </c>
    </row>
    <row r="3090" spans="1:20" ht="45" hidden="1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7">
        <f t="shared" si="238"/>
        <v>41981.57230324074</v>
      </c>
      <c r="K3090">
        <v>1418046247</v>
      </c>
      <c r="L3090" s="7">
        <f t="shared" si="23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>
        <f t="shared" si="240"/>
        <v>0.19</v>
      </c>
      <c r="R3090" s="12">
        <f t="shared" si="241"/>
        <v>42</v>
      </c>
      <c r="S3090" t="s">
        <v>8317</v>
      </c>
      <c r="T3090" t="s">
        <v>8357</v>
      </c>
    </row>
    <row r="3091" spans="1:20" ht="45" hidden="1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7">
        <f t="shared" si="238"/>
        <v>42528.542627314819</v>
      </c>
      <c r="K3091">
        <v>1465304483</v>
      </c>
      <c r="L3091" s="7">
        <f t="shared" si="23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>
        <f t="shared" si="240"/>
        <v>23.42</v>
      </c>
      <c r="R3091" s="12">
        <f t="shared" si="241"/>
        <v>130.09</v>
      </c>
      <c r="S3091" t="s">
        <v>8317</v>
      </c>
      <c r="T3091" t="s">
        <v>8357</v>
      </c>
    </row>
    <row r="3092" spans="1:20" ht="60" hidden="1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7">
        <f t="shared" si="238"/>
        <v>42065.818807870368</v>
      </c>
      <c r="K3092">
        <v>1425325145</v>
      </c>
      <c r="L3092" s="7">
        <f t="shared" si="23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>
        <f t="shared" si="240"/>
        <v>5.08</v>
      </c>
      <c r="R3092" s="12">
        <f t="shared" si="241"/>
        <v>1270.22</v>
      </c>
      <c r="S3092" t="s">
        <v>8317</v>
      </c>
      <c r="T3092" t="s">
        <v>8357</v>
      </c>
    </row>
    <row r="3093" spans="1:20" ht="60" hidden="1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7">
        <f t="shared" si="238"/>
        <v>42566.948414351849</v>
      </c>
      <c r="K3093">
        <v>1468622743</v>
      </c>
      <c r="L3093" s="7">
        <f t="shared" si="23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240"/>
        <v>15.92</v>
      </c>
      <c r="R3093" s="12">
        <f t="shared" si="241"/>
        <v>88.44</v>
      </c>
      <c r="S3093" t="s">
        <v>8317</v>
      </c>
      <c r="T3093" t="s">
        <v>8357</v>
      </c>
    </row>
    <row r="3094" spans="1:20" ht="45" hidden="1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7">
        <f t="shared" si="238"/>
        <v>42255.619351851856</v>
      </c>
      <c r="K3094">
        <v>1441723912</v>
      </c>
      <c r="L3094" s="7">
        <f t="shared" si="23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>
        <f t="shared" si="240"/>
        <v>1.18</v>
      </c>
      <c r="R3094" s="12">
        <f t="shared" si="241"/>
        <v>56.34</v>
      </c>
      <c r="S3094" t="s">
        <v>8317</v>
      </c>
      <c r="T3094" t="s">
        <v>8357</v>
      </c>
    </row>
    <row r="3095" spans="1:20" ht="15" customHeight="1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7">
        <f>(((I3095/60)/60)/24)+DATE(1970,1,1)</f>
        <v>41791.165972222225</v>
      </c>
      <c r="K3095">
        <v>1398980941</v>
      </c>
      <c r="L3095" s="7">
        <f>(((K3095/60)/60)/24)+DATE(1970,1,1)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 t="shared" si="240"/>
        <v>22.75</v>
      </c>
      <c r="R3095" s="12">
        <f t="shared" si="241"/>
        <v>53.53</v>
      </c>
      <c r="S3095" t="s">
        <v>8317</v>
      </c>
      <c r="T3095" t="s">
        <v>8357</v>
      </c>
    </row>
    <row r="3096" spans="1:20" ht="45" hidden="1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7">
        <f t="shared" si="238"/>
        <v>42207.795787037037</v>
      </c>
      <c r="K3096">
        <v>1437591956</v>
      </c>
      <c r="L3096" s="7">
        <f t="shared" si="23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240"/>
        <v>0.03</v>
      </c>
      <c r="R3096" s="12">
        <f t="shared" si="241"/>
        <v>25</v>
      </c>
      <c r="S3096" t="s">
        <v>8317</v>
      </c>
      <c r="T3096" t="s">
        <v>8357</v>
      </c>
    </row>
    <row r="3097" spans="1:20" ht="45" hidden="1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7">
        <f t="shared" si="238"/>
        <v>42523.025231481486</v>
      </c>
      <c r="K3097">
        <v>1464827780</v>
      </c>
      <c r="L3097" s="7">
        <f t="shared" si="23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240"/>
        <v>0.34</v>
      </c>
      <c r="R3097" s="12">
        <f t="shared" si="241"/>
        <v>50</v>
      </c>
      <c r="S3097" t="s">
        <v>8317</v>
      </c>
      <c r="T3097" t="s">
        <v>8357</v>
      </c>
    </row>
    <row r="3098" spans="1:20" ht="45" hidden="1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7">
        <f t="shared" si="238"/>
        <v>42114.825532407413</v>
      </c>
      <c r="K3098">
        <v>1429559326</v>
      </c>
      <c r="L3098" s="7">
        <f t="shared" si="23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240"/>
        <v>3.98</v>
      </c>
      <c r="R3098" s="12">
        <f t="shared" si="241"/>
        <v>56.79</v>
      </c>
      <c r="S3098" t="s">
        <v>8317</v>
      </c>
      <c r="T3098" t="s">
        <v>8357</v>
      </c>
    </row>
    <row r="3099" spans="1:20" ht="60" hidden="1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7">
        <f t="shared" si="238"/>
        <v>42629.503483796296</v>
      </c>
      <c r="K3099">
        <v>1474027501</v>
      </c>
      <c r="L3099" s="7">
        <f t="shared" si="23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>
        <f t="shared" si="240"/>
        <v>17.149999999999999</v>
      </c>
      <c r="R3099" s="12">
        <f t="shared" si="241"/>
        <v>40.83</v>
      </c>
      <c r="S3099" t="s">
        <v>8317</v>
      </c>
      <c r="T3099" t="s">
        <v>8357</v>
      </c>
    </row>
    <row r="3100" spans="1:20" ht="60" hidden="1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7">
        <f t="shared" si="238"/>
        <v>42359.792233796295</v>
      </c>
      <c r="K3100">
        <v>1450724449</v>
      </c>
      <c r="L3100" s="7">
        <f t="shared" si="23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>
        <f t="shared" si="240"/>
        <v>3.61</v>
      </c>
      <c r="R3100" s="12">
        <f t="shared" si="241"/>
        <v>65.11</v>
      </c>
      <c r="S3100" t="s">
        <v>8317</v>
      </c>
      <c r="T3100" t="s">
        <v>8357</v>
      </c>
    </row>
    <row r="3101" spans="1:20" ht="15" customHeight="1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7">
        <f>(((I3101/60)/60)/24)+DATE(1970,1,1)</f>
        <v>42412.189710648148</v>
      </c>
      <c r="K3101">
        <v>1452659591</v>
      </c>
      <c r="L3101" s="7">
        <f>(((K3101/60)/60)/24)+DATE(1970,1,1)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240"/>
        <v>13.9</v>
      </c>
      <c r="R3101" s="12">
        <f t="shared" si="241"/>
        <v>55.6</v>
      </c>
      <c r="S3101" t="s">
        <v>8317</v>
      </c>
      <c r="T3101" t="s">
        <v>8357</v>
      </c>
    </row>
    <row r="3102" spans="1:20" ht="60" hidden="1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7">
        <f t="shared" si="238"/>
        <v>41902.622395833336</v>
      </c>
      <c r="K3102">
        <v>1411224975</v>
      </c>
      <c r="L3102" s="7">
        <f t="shared" si="23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240"/>
        <v>15.23</v>
      </c>
      <c r="R3102" s="12">
        <f t="shared" si="241"/>
        <v>140.54</v>
      </c>
      <c r="S3102" t="s">
        <v>8317</v>
      </c>
      <c r="T3102" t="s">
        <v>8357</v>
      </c>
    </row>
    <row r="3103" spans="1:20" ht="15" customHeight="1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7">
        <f>(((I3103/60)/60)/24)+DATE(1970,1,1)</f>
        <v>42201.330555555556</v>
      </c>
      <c r="K3103">
        <v>1434445937</v>
      </c>
      <c r="L3103" s="7">
        <f>(((K3103/60)/60)/24)+DATE(1970,1,1)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240"/>
        <v>12</v>
      </c>
      <c r="R3103" s="12">
        <f t="shared" si="241"/>
        <v>25</v>
      </c>
      <c r="S3103" t="s">
        <v>8317</v>
      </c>
      <c r="T3103" t="s">
        <v>8357</v>
      </c>
    </row>
    <row r="3104" spans="1:20" ht="60" hidden="1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7">
        <f t="shared" si="238"/>
        <v>42555.340486111112</v>
      </c>
      <c r="K3104">
        <v>1467619818</v>
      </c>
      <c r="L3104" s="7">
        <f t="shared" si="23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240"/>
        <v>39.11</v>
      </c>
      <c r="R3104" s="12">
        <f t="shared" si="241"/>
        <v>69.53</v>
      </c>
      <c r="S3104" t="s">
        <v>8317</v>
      </c>
      <c r="T3104" t="s">
        <v>8357</v>
      </c>
    </row>
    <row r="3105" spans="1:20" ht="30" hidden="1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7">
        <f t="shared" si="238"/>
        <v>42107.156319444446</v>
      </c>
      <c r="K3105">
        <v>1428896706</v>
      </c>
      <c r="L3105" s="7">
        <f t="shared" si="23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240"/>
        <v>0.27</v>
      </c>
      <c r="R3105" s="12">
        <f t="shared" si="241"/>
        <v>5.5</v>
      </c>
      <c r="S3105" t="s">
        <v>8317</v>
      </c>
      <c r="T3105" t="s">
        <v>8357</v>
      </c>
    </row>
    <row r="3106" spans="1:20" ht="15" customHeight="1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7">
        <f>(((I3106/60)/60)/24)+DATE(1970,1,1)</f>
        <v>42038.083333333328</v>
      </c>
      <c r="K3106">
        <v>1420235311</v>
      </c>
      <c r="L3106" s="7">
        <f>(((K3106/60)/60)/24)+DATE(1970,1,1)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240"/>
        <v>29.63</v>
      </c>
      <c r="R3106" s="12">
        <f t="shared" si="241"/>
        <v>237</v>
      </c>
      <c r="S3106" t="s">
        <v>8317</v>
      </c>
      <c r="T3106" t="s">
        <v>8357</v>
      </c>
    </row>
    <row r="3107" spans="1:20" ht="45" hidden="1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7">
        <f t="shared" si="238"/>
        <v>41876.718935185185</v>
      </c>
      <c r="K3107">
        <v>1408986916</v>
      </c>
      <c r="L3107" s="7">
        <f t="shared" si="23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>
        <f t="shared" si="240"/>
        <v>42.36</v>
      </c>
      <c r="R3107" s="12">
        <f t="shared" si="241"/>
        <v>79.87</v>
      </c>
      <c r="S3107" t="s">
        <v>8317</v>
      </c>
      <c r="T3107" t="s">
        <v>8357</v>
      </c>
    </row>
    <row r="3108" spans="1:20" ht="15" customHeight="1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7">
        <f>(((I3108/60)/60)/24)+DATE(1970,1,1)</f>
        <v>42263.916666666672</v>
      </c>
      <c r="K3108">
        <v>1440497876</v>
      </c>
      <c r="L3108" s="7">
        <f>(((K3108/60)/60)/24)+DATE(1970,1,1)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 t="shared" si="240"/>
        <v>4.0999999999999996</v>
      </c>
      <c r="R3108" s="12">
        <f t="shared" si="241"/>
        <v>10.25</v>
      </c>
      <c r="S3108" t="s">
        <v>8317</v>
      </c>
      <c r="T3108" t="s">
        <v>8357</v>
      </c>
    </row>
    <row r="3109" spans="1:20" ht="60" hidden="1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7">
        <f t="shared" si="238"/>
        <v>42128.814247685179</v>
      </c>
      <c r="K3109">
        <v>1430767951</v>
      </c>
      <c r="L3109" s="7">
        <f t="shared" si="23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>
        <f t="shared" si="240"/>
        <v>19.760000000000002</v>
      </c>
      <c r="R3109" s="12">
        <f t="shared" si="241"/>
        <v>272.58999999999997</v>
      </c>
      <c r="S3109" t="s">
        <v>8317</v>
      </c>
      <c r="T3109" t="s">
        <v>8357</v>
      </c>
    </row>
    <row r="3110" spans="1:20" ht="30" hidden="1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7">
        <f t="shared" si="238"/>
        <v>42062.680486111116</v>
      </c>
      <c r="K3110">
        <v>1425053994</v>
      </c>
      <c r="L3110" s="7">
        <f t="shared" si="23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>
        <f t="shared" si="240"/>
        <v>0.05</v>
      </c>
      <c r="R3110" s="12">
        <f t="shared" si="241"/>
        <v>13</v>
      </c>
      <c r="S3110" t="s">
        <v>8317</v>
      </c>
      <c r="T3110" t="s">
        <v>8357</v>
      </c>
    </row>
    <row r="3111" spans="1:20" ht="60" hidden="1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7">
        <f t="shared" si="238"/>
        <v>41844.125115740739</v>
      </c>
      <c r="K3111">
        <v>1406170810</v>
      </c>
      <c r="L3111" s="7">
        <f t="shared" si="23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240"/>
        <v>25.03</v>
      </c>
      <c r="R3111" s="12">
        <f t="shared" si="241"/>
        <v>58.18</v>
      </c>
      <c r="S3111" t="s">
        <v>8317</v>
      </c>
      <c r="T3111" t="s">
        <v>8357</v>
      </c>
    </row>
    <row r="3112" spans="1:20" ht="45" hidden="1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7">
        <f t="shared" si="238"/>
        <v>42745.031469907408</v>
      </c>
      <c r="K3112">
        <v>1484009119</v>
      </c>
      <c r="L3112" s="7">
        <f t="shared" si="23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240"/>
        <v>0.04</v>
      </c>
      <c r="R3112" s="12">
        <f t="shared" si="241"/>
        <v>10</v>
      </c>
      <c r="S3112" t="s">
        <v>8317</v>
      </c>
      <c r="T3112" t="s">
        <v>8357</v>
      </c>
    </row>
    <row r="3113" spans="1:20" ht="45" hidden="1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7">
        <f t="shared" si="238"/>
        <v>41885.595138888886</v>
      </c>
      <c r="K3113">
        <v>1409753820</v>
      </c>
      <c r="L3113" s="7">
        <f t="shared" si="23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>
        <f t="shared" si="240"/>
        <v>26.64</v>
      </c>
      <c r="R3113" s="12">
        <f t="shared" si="241"/>
        <v>70.11</v>
      </c>
      <c r="S3113" t="s">
        <v>8317</v>
      </c>
      <c r="T3113" t="s">
        <v>8357</v>
      </c>
    </row>
    <row r="3114" spans="1:20" ht="60" hidden="1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7">
        <f t="shared" si="238"/>
        <v>42615.121921296297</v>
      </c>
      <c r="K3114">
        <v>1472784934</v>
      </c>
      <c r="L3114" s="7">
        <f t="shared" si="23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240"/>
        <v>4.74</v>
      </c>
      <c r="R3114" s="12">
        <f t="shared" si="241"/>
        <v>57.89</v>
      </c>
      <c r="S3114" t="s">
        <v>8317</v>
      </c>
      <c r="T3114" t="s">
        <v>8357</v>
      </c>
    </row>
    <row r="3115" spans="1:20" ht="60" hidden="1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7">
        <f t="shared" si="238"/>
        <v>42081.731273148151</v>
      </c>
      <c r="K3115">
        <v>1426699982</v>
      </c>
      <c r="L3115" s="7">
        <f t="shared" si="23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240"/>
        <v>4.24</v>
      </c>
      <c r="R3115" s="12">
        <f t="shared" si="241"/>
        <v>125.27</v>
      </c>
      <c r="S3115" t="s">
        <v>8317</v>
      </c>
      <c r="T3115" t="s">
        <v>8357</v>
      </c>
    </row>
    <row r="3116" spans="1:20" ht="60" hidden="1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7">
        <f t="shared" si="238"/>
        <v>41843.632523148146</v>
      </c>
      <c r="K3116">
        <v>1406128250</v>
      </c>
      <c r="L3116" s="7">
        <f t="shared" si="23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240"/>
        <v>0</v>
      </c>
      <c r="R3116" s="12" t="str">
        <f t="shared" si="241"/>
        <v>No pledges</v>
      </c>
      <c r="S3116" t="s">
        <v>8317</v>
      </c>
      <c r="T3116" t="s">
        <v>8357</v>
      </c>
    </row>
    <row r="3117" spans="1:20" ht="60" hidden="1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7">
        <f t="shared" si="238"/>
        <v>42496.447071759263</v>
      </c>
      <c r="K3117">
        <v>1462531427</v>
      </c>
      <c r="L3117" s="7">
        <f t="shared" si="23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240"/>
        <v>3</v>
      </c>
      <c r="R3117" s="12">
        <f t="shared" si="241"/>
        <v>300</v>
      </c>
      <c r="S3117" t="s">
        <v>8317</v>
      </c>
      <c r="T3117" t="s">
        <v>8357</v>
      </c>
    </row>
    <row r="3118" spans="1:20" ht="45" hidden="1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7">
        <f t="shared" si="238"/>
        <v>42081.515335648146</v>
      </c>
      <c r="K3118">
        <v>1426681325</v>
      </c>
      <c r="L3118" s="7">
        <f t="shared" si="23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240"/>
        <v>57.33</v>
      </c>
      <c r="R3118" s="12">
        <f t="shared" si="241"/>
        <v>43</v>
      </c>
      <c r="S3118" t="s">
        <v>8317</v>
      </c>
      <c r="T3118" t="s">
        <v>8357</v>
      </c>
    </row>
    <row r="3119" spans="1:20" ht="15" customHeight="1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7">
        <f>(((I3119/60)/60)/24)+DATE(1970,1,1)</f>
        <v>42517.55</v>
      </c>
      <c r="K3119">
        <v>1463648360</v>
      </c>
      <c r="L3119" s="7">
        <f>(((K3119/60)/60)/24)+DATE(1970,1,1)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 t="shared" si="240"/>
        <v>0.1</v>
      </c>
      <c r="R3119" s="12">
        <f t="shared" si="241"/>
        <v>1</v>
      </c>
      <c r="S3119" t="s">
        <v>8317</v>
      </c>
      <c r="T3119" t="s">
        <v>8357</v>
      </c>
    </row>
    <row r="3120" spans="1:20" ht="30" hidden="1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7">
        <f t="shared" si="238"/>
        <v>42534.649571759262</v>
      </c>
      <c r="K3120">
        <v>1465832123</v>
      </c>
      <c r="L3120" s="7">
        <f t="shared" si="23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240"/>
        <v>0.31</v>
      </c>
      <c r="R3120" s="12">
        <f t="shared" si="241"/>
        <v>775</v>
      </c>
      <c r="S3120" t="s">
        <v>8317</v>
      </c>
      <c r="T3120" t="s">
        <v>8357</v>
      </c>
    </row>
    <row r="3121" spans="1:20" ht="60" hidden="1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7">
        <f t="shared" si="238"/>
        <v>42060.04550925926</v>
      </c>
      <c r="K3121">
        <v>1424826332</v>
      </c>
      <c r="L3121" s="7">
        <f t="shared" si="23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>
        <f t="shared" si="240"/>
        <v>0.05</v>
      </c>
      <c r="R3121" s="12">
        <f t="shared" si="241"/>
        <v>5</v>
      </c>
      <c r="S3121" t="s">
        <v>8317</v>
      </c>
      <c r="T3121" t="s">
        <v>8357</v>
      </c>
    </row>
    <row r="3122" spans="1:20" ht="45" hidden="1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7">
        <f t="shared" si="238"/>
        <v>42435.942083333335</v>
      </c>
      <c r="K3122">
        <v>1457303796</v>
      </c>
      <c r="L3122" s="7">
        <f t="shared" si="23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>
        <f t="shared" si="240"/>
        <v>0.01</v>
      </c>
      <c r="R3122" s="12">
        <f t="shared" si="241"/>
        <v>12.8</v>
      </c>
      <c r="S3122" t="s">
        <v>8317</v>
      </c>
      <c r="T3122" t="s">
        <v>8357</v>
      </c>
    </row>
    <row r="3123" spans="1:20" ht="15" customHeight="1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7">
        <f>(((I3123/60)/60)/24)+DATE(1970,1,1)</f>
        <v>41908.679803240739</v>
      </c>
      <c r="K3123">
        <v>1406564335</v>
      </c>
      <c r="L3123" s="7">
        <f>(((K3123/60)/60)/24)+DATE(1970,1,1)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240"/>
        <v>0.67</v>
      </c>
      <c r="R3123" s="12">
        <f t="shared" si="241"/>
        <v>10</v>
      </c>
      <c r="S3123" t="s">
        <v>8317</v>
      </c>
      <c r="T3123" t="s">
        <v>8357</v>
      </c>
    </row>
    <row r="3124" spans="1:20" hidden="1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7">
        <f t="shared" si="238"/>
        <v>42678.932083333333</v>
      </c>
      <c r="K3124">
        <v>1478298132</v>
      </c>
      <c r="L3124" s="7">
        <f t="shared" si="23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>
        <f t="shared" si="240"/>
        <v>58.29</v>
      </c>
      <c r="R3124" s="12">
        <f t="shared" si="241"/>
        <v>58</v>
      </c>
      <c r="S3124" t="s">
        <v>8317</v>
      </c>
      <c r="T3124" t="s">
        <v>8357</v>
      </c>
    </row>
    <row r="3125" spans="1:20" ht="60" hidden="1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7">
        <f t="shared" si="238"/>
        <v>42530.993032407408</v>
      </c>
      <c r="K3125">
        <v>1465516198</v>
      </c>
      <c r="L3125" s="7">
        <f t="shared" si="23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240"/>
        <v>68.150000000000006</v>
      </c>
      <c r="R3125" s="12">
        <f t="shared" si="241"/>
        <v>244.8</v>
      </c>
      <c r="S3125" t="s">
        <v>8317</v>
      </c>
      <c r="T3125" t="s">
        <v>8357</v>
      </c>
    </row>
    <row r="3126" spans="1:20" ht="45" hidden="1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7">
        <f t="shared" si="238"/>
        <v>41977.780104166668</v>
      </c>
      <c r="K3126">
        <v>1417718601</v>
      </c>
      <c r="L3126" s="7">
        <f t="shared" si="23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240"/>
        <v>0</v>
      </c>
      <c r="R3126" s="12">
        <f t="shared" si="241"/>
        <v>6.5</v>
      </c>
      <c r="S3126" t="s">
        <v>8317</v>
      </c>
      <c r="T3126" t="s">
        <v>8357</v>
      </c>
    </row>
    <row r="3127" spans="1:20" hidden="1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7">
        <f t="shared" si="238"/>
        <v>42346.20685185185</v>
      </c>
      <c r="K3127">
        <v>1449550672</v>
      </c>
      <c r="L3127" s="7">
        <f t="shared" si="23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240"/>
        <v>0</v>
      </c>
      <c r="R3127" s="12" t="str">
        <f t="shared" si="241"/>
        <v>No pledges</v>
      </c>
      <c r="S3127" t="s">
        <v>8317</v>
      </c>
      <c r="T3127" t="s">
        <v>8357</v>
      </c>
    </row>
    <row r="3128" spans="1:20" ht="90" hidden="1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7">
        <f t="shared" si="238"/>
        <v>42427.01807870371</v>
      </c>
      <c r="K3128">
        <v>1456532762</v>
      </c>
      <c r="L3128" s="7">
        <f t="shared" si="23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>
        <f t="shared" si="240"/>
        <v>4.16</v>
      </c>
      <c r="R3128" s="12">
        <f t="shared" si="241"/>
        <v>61.18</v>
      </c>
      <c r="S3128" t="s">
        <v>8317</v>
      </c>
      <c r="T3128" t="s">
        <v>8357</v>
      </c>
    </row>
    <row r="3129" spans="1:20" ht="60" hidden="1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7">
        <f t="shared" si="238"/>
        <v>42034.856817129628</v>
      </c>
      <c r="K3129">
        <v>1422650029</v>
      </c>
      <c r="L3129" s="7">
        <f t="shared" si="23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240"/>
        <v>0</v>
      </c>
      <c r="R3129" s="12" t="str">
        <f t="shared" si="241"/>
        <v>No pledges</v>
      </c>
      <c r="S3129" t="s">
        <v>8317</v>
      </c>
      <c r="T3129" t="s">
        <v>8357</v>
      </c>
    </row>
    <row r="3130" spans="1:20" ht="60" hidden="1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7">
        <f t="shared" si="238"/>
        <v>42780.825706018513</v>
      </c>
      <c r="K3130">
        <v>1487101741</v>
      </c>
      <c r="L3130" s="7">
        <f t="shared" si="23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>
        <f t="shared" si="240"/>
        <v>108.61</v>
      </c>
      <c r="R3130" s="12">
        <f t="shared" si="241"/>
        <v>139.24</v>
      </c>
      <c r="S3130" t="s">
        <v>8317</v>
      </c>
      <c r="T3130" t="s">
        <v>8318</v>
      </c>
    </row>
    <row r="3131" spans="1:20" ht="15" customHeight="1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7">
        <f>(((I3131/60)/60)/24)+DATE(1970,1,1)</f>
        <v>42843.801145833335</v>
      </c>
      <c r="K3131">
        <v>1489090419</v>
      </c>
      <c r="L3131" s="7">
        <f>(((K3131/60)/60)/24)+DATE(1970,1,1)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240"/>
        <v>0.8</v>
      </c>
      <c r="R3131" s="12">
        <f t="shared" si="241"/>
        <v>10</v>
      </c>
      <c r="S3131" t="s">
        <v>8317</v>
      </c>
      <c r="T3131" t="s">
        <v>8318</v>
      </c>
    </row>
    <row r="3132" spans="1:20" ht="45" hidden="1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7">
        <f t="shared" si="238"/>
        <v>42808.640231481477</v>
      </c>
      <c r="K3132">
        <v>1489504916</v>
      </c>
      <c r="L3132" s="7">
        <f t="shared" si="23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>
        <f t="shared" si="240"/>
        <v>3.75</v>
      </c>
      <c r="R3132" s="12">
        <f t="shared" si="241"/>
        <v>93.75</v>
      </c>
      <c r="S3132" t="s">
        <v>8317</v>
      </c>
      <c r="T3132" t="s">
        <v>8318</v>
      </c>
    </row>
    <row r="3133" spans="1:20" ht="30" hidden="1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7">
        <f t="shared" si="238"/>
        <v>42803.579224537039</v>
      </c>
      <c r="K3133">
        <v>1489067645</v>
      </c>
      <c r="L3133" s="7">
        <f t="shared" si="23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>
        <f t="shared" si="240"/>
        <v>15.73</v>
      </c>
      <c r="R3133" s="12">
        <f t="shared" si="241"/>
        <v>53.75</v>
      </c>
      <c r="S3133" t="s">
        <v>8317</v>
      </c>
      <c r="T3133" t="s">
        <v>8318</v>
      </c>
    </row>
    <row r="3134" spans="1:20" ht="30" hidden="1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7">
        <f t="shared" si="238"/>
        <v>42786.350231481483</v>
      </c>
      <c r="K3134">
        <v>1487579060</v>
      </c>
      <c r="L3134" s="7">
        <f t="shared" si="23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>
        <f t="shared" si="240"/>
        <v>0.03</v>
      </c>
      <c r="R3134" s="12">
        <f t="shared" si="241"/>
        <v>10</v>
      </c>
      <c r="S3134" t="s">
        <v>8317</v>
      </c>
      <c r="T3134" t="s">
        <v>8318</v>
      </c>
    </row>
    <row r="3135" spans="1:20" ht="60" hidden="1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7">
        <f t="shared" si="238"/>
        <v>42788.565208333333</v>
      </c>
      <c r="K3135">
        <v>1487770434</v>
      </c>
      <c r="L3135" s="7">
        <f t="shared" si="23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>
        <f t="shared" si="240"/>
        <v>108</v>
      </c>
      <c r="R3135" s="12">
        <f t="shared" si="241"/>
        <v>33.75</v>
      </c>
      <c r="S3135" t="s">
        <v>8317</v>
      </c>
      <c r="T3135" t="s">
        <v>8318</v>
      </c>
    </row>
    <row r="3136" spans="1:20" ht="15" customHeight="1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7">
        <f>(((I3136/60)/60)/24)+DATE(1970,1,1)</f>
        <v>42821.678460648152</v>
      </c>
      <c r="K3136">
        <v>1488820619</v>
      </c>
      <c r="L3136" s="7">
        <f>(((K3136/60)/60)/24)+DATE(1970,1,1)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 t="shared" si="240"/>
        <v>22.5</v>
      </c>
      <c r="R3136" s="12">
        <f t="shared" si="241"/>
        <v>18.75</v>
      </c>
      <c r="S3136" t="s">
        <v>8317</v>
      </c>
      <c r="T3136" t="s">
        <v>8318</v>
      </c>
    </row>
    <row r="3137" spans="1:20" ht="60" hidden="1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7">
        <f t="shared" si="238"/>
        <v>42807.151863425926</v>
      </c>
      <c r="K3137">
        <v>1489376321</v>
      </c>
      <c r="L3137" s="7">
        <f t="shared" si="23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240"/>
        <v>20.85</v>
      </c>
      <c r="R3137" s="12">
        <f t="shared" si="241"/>
        <v>23.14</v>
      </c>
      <c r="S3137" t="s">
        <v>8317</v>
      </c>
      <c r="T3137" t="s">
        <v>8318</v>
      </c>
    </row>
    <row r="3138" spans="1:20" ht="60" hidden="1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7">
        <f t="shared" ref="J3138:J3201" si="242">(((K3138/60)/60)/24)+DATE(1970,1,1)</f>
        <v>42789.462430555555</v>
      </c>
      <c r="K3138">
        <v>1487847954</v>
      </c>
      <c r="L3138" s="7">
        <f t="shared" ref="L3138:L3201" si="243"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244">ROUND(E3138/D3138*100,2)</f>
        <v>127.8</v>
      </c>
      <c r="R3138" s="12">
        <f t="shared" ref="R3138:R3201" si="245">IFERROR(ROUND(IFERROR(E3138/N3138,""),2),"No pledges")</f>
        <v>29.05</v>
      </c>
      <c r="S3138" t="s">
        <v>8317</v>
      </c>
      <c r="T3138" t="s">
        <v>8318</v>
      </c>
    </row>
    <row r="3139" spans="1:20" ht="15" customHeight="1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7">
        <f>(((I3139/60)/60)/24)+DATE(1970,1,1)</f>
        <v>42858.8</v>
      </c>
      <c r="K3139">
        <v>1489439669</v>
      </c>
      <c r="L3139" s="7">
        <f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si="244"/>
        <v>3.33</v>
      </c>
      <c r="R3139" s="12">
        <f t="shared" si="245"/>
        <v>50</v>
      </c>
      <c r="S3139" t="s">
        <v>8317</v>
      </c>
      <c r="T3139" t="s">
        <v>8318</v>
      </c>
    </row>
    <row r="3140" spans="1:20" ht="60" hidden="1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7">
        <f t="shared" si="242"/>
        <v>42809.645914351851</v>
      </c>
      <c r="K3140">
        <v>1489591807</v>
      </c>
      <c r="L3140" s="7">
        <f t="shared" si="243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244"/>
        <v>0</v>
      </c>
      <c r="R3140" s="12" t="str">
        <f t="shared" si="245"/>
        <v>No pledges</v>
      </c>
      <c r="S3140" t="s">
        <v>8317</v>
      </c>
      <c r="T3140" t="s">
        <v>8318</v>
      </c>
    </row>
    <row r="3141" spans="1:20" ht="60" hidden="1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7">
        <f t="shared" si="242"/>
        <v>42785.270370370374</v>
      </c>
      <c r="K3141">
        <v>1487485760</v>
      </c>
      <c r="L3141" s="7">
        <f t="shared" si="243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>
        <f t="shared" si="244"/>
        <v>5.4</v>
      </c>
      <c r="R3141" s="12">
        <f t="shared" si="245"/>
        <v>450</v>
      </c>
      <c r="S3141" t="s">
        <v>8317</v>
      </c>
      <c r="T3141" t="s">
        <v>8318</v>
      </c>
    </row>
    <row r="3142" spans="1:20" ht="60" hidden="1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7">
        <f t="shared" si="242"/>
        <v>42802.718784722223</v>
      </c>
      <c r="K3142">
        <v>1488993303</v>
      </c>
      <c r="L3142" s="7">
        <f t="shared" si="243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>
        <f t="shared" si="244"/>
        <v>0.96</v>
      </c>
      <c r="R3142" s="12">
        <f t="shared" si="245"/>
        <v>24</v>
      </c>
      <c r="S3142" t="s">
        <v>8317</v>
      </c>
      <c r="T3142" t="s">
        <v>8318</v>
      </c>
    </row>
    <row r="3143" spans="1:20" ht="60" hidden="1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7">
        <f t="shared" si="242"/>
        <v>42800.753333333334</v>
      </c>
      <c r="K3143">
        <v>1488823488</v>
      </c>
      <c r="L3143" s="7">
        <f t="shared" si="243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>
        <f t="shared" si="244"/>
        <v>51.6</v>
      </c>
      <c r="R3143" s="12">
        <f t="shared" si="245"/>
        <v>32.25</v>
      </c>
      <c r="S3143" t="s">
        <v>8317</v>
      </c>
      <c r="T3143" t="s">
        <v>8318</v>
      </c>
    </row>
    <row r="3144" spans="1:20" ht="15" customHeight="1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7">
        <f>(((I3144/60)/60)/24)+DATE(1970,1,1)</f>
        <v>42813.471516203703</v>
      </c>
      <c r="K3144">
        <v>1487333939</v>
      </c>
      <c r="L3144" s="7">
        <f>(((K3144/60)/60)/24)+DATE(1970,1,1)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244"/>
        <v>1.64</v>
      </c>
      <c r="R3144" s="12">
        <f t="shared" si="245"/>
        <v>15</v>
      </c>
      <c r="S3144" t="s">
        <v>8317</v>
      </c>
      <c r="T3144" t="s">
        <v>8318</v>
      </c>
    </row>
    <row r="3145" spans="1:20" ht="60" hidden="1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7">
        <f t="shared" si="242"/>
        <v>42808.358287037037</v>
      </c>
      <c r="K3145">
        <v>1489480556</v>
      </c>
      <c r="L3145" s="7">
        <f t="shared" si="243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244"/>
        <v>0</v>
      </c>
      <c r="R3145" s="12" t="str">
        <f t="shared" si="245"/>
        <v>No pledges</v>
      </c>
      <c r="S3145" t="s">
        <v>8317</v>
      </c>
      <c r="T3145" t="s">
        <v>8318</v>
      </c>
    </row>
    <row r="3146" spans="1:20" ht="60" hidden="1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7">
        <f t="shared" si="242"/>
        <v>42796.538275462968</v>
      </c>
      <c r="K3146">
        <v>1488459307</v>
      </c>
      <c r="L3146" s="7">
        <f t="shared" si="243"/>
        <v>42813.25</v>
      </c>
      <c r="M3146" t="b">
        <v>0</v>
      </c>
      <c r="N3146">
        <v>30</v>
      </c>
      <c r="O3146" t="b">
        <v>0</v>
      </c>
      <c r="P3146" t="s">
        <v>8271</v>
      </c>
      <c r="Q3146">
        <f t="shared" si="244"/>
        <v>75.400000000000006</v>
      </c>
      <c r="R3146" s="12">
        <f t="shared" si="245"/>
        <v>251.33</v>
      </c>
      <c r="S3146" t="s">
        <v>8317</v>
      </c>
      <c r="T3146" t="s">
        <v>8318</v>
      </c>
    </row>
    <row r="3147" spans="1:20" ht="45" hidden="1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7">
        <f t="shared" si="242"/>
        <v>42762.040902777779</v>
      </c>
      <c r="K3147">
        <v>1485478734</v>
      </c>
      <c r="L3147" s="7">
        <f t="shared" si="243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>
        <f t="shared" si="244"/>
        <v>0</v>
      </c>
      <c r="R3147" s="12" t="str">
        <f t="shared" si="245"/>
        <v>No pledges</v>
      </c>
      <c r="S3147" t="s">
        <v>8317</v>
      </c>
      <c r="T3147" t="s">
        <v>8318</v>
      </c>
    </row>
    <row r="3148" spans="1:20" ht="45" hidden="1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7">
        <f t="shared" si="242"/>
        <v>42796.682476851856</v>
      </c>
      <c r="K3148">
        <v>1488471766</v>
      </c>
      <c r="L3148" s="7">
        <f t="shared" si="243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>
        <f t="shared" si="244"/>
        <v>10.5</v>
      </c>
      <c r="R3148" s="12">
        <f t="shared" si="245"/>
        <v>437.5</v>
      </c>
      <c r="S3148" t="s">
        <v>8317</v>
      </c>
      <c r="T3148" t="s">
        <v>8318</v>
      </c>
    </row>
    <row r="3149" spans="1:20" ht="60" hidden="1">
      <c r="A3149">
        <v>3147</v>
      </c>
      <c r="B3149" s="2" t="s">
        <v>3147</v>
      </c>
      <c r="C3149" s="2" t="s">
        <v>7257</v>
      </c>
      <c r="D3149">
        <v>8000</v>
      </c>
      <c r="E3149">
        <v>10200</v>
      </c>
      <c r="F3149" t="s">
        <v>8219</v>
      </c>
      <c r="G3149" t="s">
        <v>8224</v>
      </c>
      <c r="H3149" t="s">
        <v>8246</v>
      </c>
      <c r="I3149">
        <v>1358117313</v>
      </c>
      <c r="J3149" s="7">
        <f t="shared" si="242"/>
        <v>41257.950381944444</v>
      </c>
      <c r="K3149">
        <v>1355525313</v>
      </c>
      <c r="L3149" s="7">
        <f t="shared" si="243"/>
        <v>41287.950381944444</v>
      </c>
      <c r="M3149" t="b">
        <v>0</v>
      </c>
      <c r="N3149">
        <v>79</v>
      </c>
      <c r="O3149" t="b">
        <v>1</v>
      </c>
      <c r="P3149" t="s">
        <v>8279</v>
      </c>
      <c r="Q3149">
        <f t="shared" si="244"/>
        <v>127.5</v>
      </c>
      <c r="R3149" s="12">
        <f t="shared" si="245"/>
        <v>129.11000000000001</v>
      </c>
      <c r="S3149" t="s">
        <v>8325</v>
      </c>
      <c r="T3149" t="s">
        <v>8329</v>
      </c>
    </row>
    <row r="3150" spans="1:20" ht="30" hidden="1">
      <c r="A3150">
        <v>3148</v>
      </c>
      <c r="B3150" s="2" t="s">
        <v>3148</v>
      </c>
      <c r="C3150" s="2" t="s">
        <v>7258</v>
      </c>
      <c r="D3150">
        <v>8000</v>
      </c>
      <c r="E3150">
        <v>8026</v>
      </c>
      <c r="F3150" t="s">
        <v>8219</v>
      </c>
      <c r="G3150" t="s">
        <v>8224</v>
      </c>
      <c r="H3150" t="s">
        <v>8246</v>
      </c>
      <c r="I3150">
        <v>1340914571</v>
      </c>
      <c r="J3150" s="7">
        <f t="shared" si="242"/>
        <v>41058.844571759262</v>
      </c>
      <c r="K3150">
        <v>1338322571</v>
      </c>
      <c r="L3150" s="7">
        <f t="shared" si="243"/>
        <v>41088.844571759262</v>
      </c>
      <c r="M3150" t="b">
        <v>0</v>
      </c>
      <c r="N3150">
        <v>80</v>
      </c>
      <c r="O3150" t="b">
        <v>1</v>
      </c>
      <c r="P3150" t="s">
        <v>8300</v>
      </c>
      <c r="Q3150">
        <f t="shared" si="244"/>
        <v>100.33</v>
      </c>
      <c r="R3150" s="12">
        <f t="shared" si="245"/>
        <v>100.33</v>
      </c>
      <c r="S3150" t="s">
        <v>8325</v>
      </c>
      <c r="T3150" t="s">
        <v>8354</v>
      </c>
    </row>
    <row r="3151" spans="1:20" ht="60" hidden="1">
      <c r="A3151">
        <v>3149</v>
      </c>
      <c r="B3151" s="2" t="s">
        <v>3149</v>
      </c>
      <c r="C3151" s="2" t="s">
        <v>7259</v>
      </c>
      <c r="D3151">
        <v>8000</v>
      </c>
      <c r="E3151">
        <v>32616</v>
      </c>
      <c r="F3151" t="s">
        <v>8219</v>
      </c>
      <c r="G3151" t="s">
        <v>8224</v>
      </c>
      <c r="H3151" t="s">
        <v>8246</v>
      </c>
      <c r="I3151">
        <v>1439344800</v>
      </c>
      <c r="J3151" s="7">
        <f t="shared" si="242"/>
        <v>42184.874675925923</v>
      </c>
      <c r="K3151">
        <v>1435611572</v>
      </c>
      <c r="L3151" s="7">
        <f t="shared" si="243"/>
        <v>42228.083333333328</v>
      </c>
      <c r="M3151" t="b">
        <v>1</v>
      </c>
      <c r="N3151">
        <v>398</v>
      </c>
      <c r="O3151" t="b">
        <v>1</v>
      </c>
      <c r="P3151" t="s">
        <v>8301</v>
      </c>
      <c r="Q3151">
        <f t="shared" si="244"/>
        <v>407.7</v>
      </c>
      <c r="R3151" s="12">
        <f t="shared" si="245"/>
        <v>81.95</v>
      </c>
      <c r="S3151" t="s">
        <v>8319</v>
      </c>
      <c r="T3151" t="s">
        <v>8355</v>
      </c>
    </row>
    <row r="3152" spans="1:20" ht="60" hidden="1">
      <c r="A3152">
        <v>3150</v>
      </c>
      <c r="B3152" s="2" t="s">
        <v>3150</v>
      </c>
      <c r="C3152" s="2" t="s">
        <v>7260</v>
      </c>
      <c r="D3152">
        <v>8000</v>
      </c>
      <c r="E3152">
        <v>17914</v>
      </c>
      <c r="F3152" t="s">
        <v>8219</v>
      </c>
      <c r="G3152" t="s">
        <v>8224</v>
      </c>
      <c r="H3152" t="s">
        <v>8246</v>
      </c>
      <c r="I3152">
        <v>1489536000</v>
      </c>
      <c r="J3152" s="7">
        <f t="shared" si="242"/>
        <v>42767.801712962959</v>
      </c>
      <c r="K3152">
        <v>1485976468</v>
      </c>
      <c r="L3152" s="7">
        <f t="shared" si="243"/>
        <v>42809</v>
      </c>
      <c r="M3152" t="b">
        <v>1</v>
      </c>
      <c r="N3152">
        <v>304</v>
      </c>
      <c r="O3152" t="b">
        <v>1</v>
      </c>
      <c r="P3152" t="s">
        <v>8301</v>
      </c>
      <c r="Q3152">
        <f t="shared" si="244"/>
        <v>223.93</v>
      </c>
      <c r="R3152" s="12">
        <f t="shared" si="245"/>
        <v>58.93</v>
      </c>
      <c r="S3152" t="s">
        <v>8319</v>
      </c>
      <c r="T3152" t="s">
        <v>8355</v>
      </c>
    </row>
    <row r="3153" spans="1:20" ht="45" hidden="1">
      <c r="A3153">
        <v>3151</v>
      </c>
      <c r="B3153" s="2" t="s">
        <v>3151</v>
      </c>
      <c r="C3153" s="2" t="s">
        <v>7261</v>
      </c>
      <c r="D3153">
        <v>8000</v>
      </c>
      <c r="E3153">
        <v>110353.65</v>
      </c>
      <c r="F3153" t="s">
        <v>8219</v>
      </c>
      <c r="G3153" t="s">
        <v>8224</v>
      </c>
      <c r="H3153" t="s">
        <v>8246</v>
      </c>
      <c r="I3153">
        <v>1347530822</v>
      </c>
      <c r="J3153" s="7">
        <f t="shared" si="242"/>
        <v>41144.42155092593</v>
      </c>
      <c r="K3153">
        <v>1345716422</v>
      </c>
      <c r="L3153" s="7">
        <f t="shared" si="243"/>
        <v>41165.42155092593</v>
      </c>
      <c r="M3153" t="b">
        <v>0</v>
      </c>
      <c r="N3153">
        <v>3468</v>
      </c>
      <c r="O3153" t="b">
        <v>1</v>
      </c>
      <c r="P3153" t="s">
        <v>8301</v>
      </c>
      <c r="Q3153">
        <f t="shared" si="244"/>
        <v>1379.42</v>
      </c>
      <c r="R3153" s="12">
        <f t="shared" si="245"/>
        <v>31.82</v>
      </c>
      <c r="S3153" t="s">
        <v>8319</v>
      </c>
      <c r="T3153" t="s">
        <v>8355</v>
      </c>
    </row>
    <row r="3154" spans="1:20" ht="45" hidden="1">
      <c r="A3154">
        <v>3152</v>
      </c>
      <c r="B3154" s="2" t="s">
        <v>3152</v>
      </c>
      <c r="C3154" s="2" t="s">
        <v>7262</v>
      </c>
      <c r="D3154">
        <v>8000</v>
      </c>
      <c r="E3154">
        <v>28067.57</v>
      </c>
      <c r="F3154" t="s">
        <v>8219</v>
      </c>
      <c r="G3154" t="s">
        <v>8224</v>
      </c>
      <c r="H3154" t="s">
        <v>8246</v>
      </c>
      <c r="I3154">
        <v>1369637940</v>
      </c>
      <c r="J3154" s="7">
        <f t="shared" si="242"/>
        <v>41391.782905092594</v>
      </c>
      <c r="K3154">
        <v>1367088443</v>
      </c>
      <c r="L3154" s="7">
        <f t="shared" si="243"/>
        <v>41421.290972222225</v>
      </c>
      <c r="M3154" t="b">
        <v>1</v>
      </c>
      <c r="N3154">
        <v>394</v>
      </c>
      <c r="O3154" t="b">
        <v>1</v>
      </c>
      <c r="P3154" t="s">
        <v>8303</v>
      </c>
      <c r="Q3154">
        <f t="shared" si="244"/>
        <v>350.84</v>
      </c>
      <c r="R3154" s="12">
        <f t="shared" si="245"/>
        <v>71.239999999999995</v>
      </c>
      <c r="S3154" t="s">
        <v>8317</v>
      </c>
      <c r="T3154" t="s">
        <v>8357</v>
      </c>
    </row>
    <row r="3155" spans="1:20" ht="45" hidden="1">
      <c r="A3155">
        <v>3153</v>
      </c>
      <c r="B3155" s="2" t="s">
        <v>3153</v>
      </c>
      <c r="C3155" s="2" t="s">
        <v>7263</v>
      </c>
      <c r="D3155">
        <v>8000</v>
      </c>
      <c r="E3155">
        <v>9832</v>
      </c>
      <c r="F3155" t="s">
        <v>8219</v>
      </c>
      <c r="G3155" t="s">
        <v>8229</v>
      </c>
      <c r="H3155" t="s">
        <v>8251</v>
      </c>
      <c r="I3155">
        <v>1398268773</v>
      </c>
      <c r="J3155" s="7">
        <f t="shared" si="242"/>
        <v>41722.666354166664</v>
      </c>
      <c r="K3155">
        <v>1395676773</v>
      </c>
      <c r="L3155" s="7">
        <f t="shared" si="243"/>
        <v>41752.666354166664</v>
      </c>
      <c r="M3155" t="b">
        <v>0</v>
      </c>
      <c r="N3155">
        <v>58</v>
      </c>
      <c r="O3155" t="b">
        <v>1</v>
      </c>
      <c r="P3155" t="s">
        <v>8295</v>
      </c>
      <c r="Q3155">
        <f t="shared" si="244"/>
        <v>122.9</v>
      </c>
      <c r="R3155" s="12">
        <f t="shared" si="245"/>
        <v>169.52</v>
      </c>
      <c r="S3155" t="s">
        <v>8319</v>
      </c>
      <c r="T3155" t="s">
        <v>8349</v>
      </c>
    </row>
    <row r="3156" spans="1:20" ht="60" hidden="1">
      <c r="A3156">
        <v>3154</v>
      </c>
      <c r="B3156" s="2" t="s">
        <v>3154</v>
      </c>
      <c r="C3156" s="2" t="s">
        <v>7264</v>
      </c>
      <c r="D3156">
        <v>8000</v>
      </c>
      <c r="E3156">
        <v>8211.61</v>
      </c>
      <c r="F3156" t="s">
        <v>8219</v>
      </c>
      <c r="G3156" t="s">
        <v>8225</v>
      </c>
      <c r="H3156" t="s">
        <v>8247</v>
      </c>
      <c r="I3156">
        <v>1404858840</v>
      </c>
      <c r="J3156" s="7">
        <f t="shared" si="242"/>
        <v>41798.94027777778</v>
      </c>
      <c r="K3156">
        <v>1402266840</v>
      </c>
      <c r="L3156" s="7">
        <f t="shared" si="243"/>
        <v>41828.94027777778</v>
      </c>
      <c r="M3156" t="b">
        <v>0</v>
      </c>
      <c r="N3156">
        <v>94</v>
      </c>
      <c r="O3156" t="b">
        <v>1</v>
      </c>
      <c r="P3156" t="s">
        <v>8271</v>
      </c>
      <c r="Q3156">
        <f t="shared" si="244"/>
        <v>102.65</v>
      </c>
      <c r="R3156" s="12">
        <f t="shared" si="245"/>
        <v>87.36</v>
      </c>
      <c r="S3156" t="s">
        <v>8317</v>
      </c>
      <c r="T3156" t="s">
        <v>8318</v>
      </c>
    </row>
    <row r="3157" spans="1:20" ht="45" hidden="1">
      <c r="A3157">
        <v>3155</v>
      </c>
      <c r="B3157" s="2" t="s">
        <v>3155</v>
      </c>
      <c r="C3157" s="2" t="s">
        <v>7265</v>
      </c>
      <c r="D3157">
        <v>8000</v>
      </c>
      <c r="E3157">
        <v>8165.55</v>
      </c>
      <c r="F3157" t="s">
        <v>8219</v>
      </c>
      <c r="G3157" t="s">
        <v>8224</v>
      </c>
      <c r="H3157" t="s">
        <v>8246</v>
      </c>
      <c r="I3157">
        <v>1401024758</v>
      </c>
      <c r="J3157" s="7">
        <f t="shared" si="242"/>
        <v>41754.564328703702</v>
      </c>
      <c r="K3157">
        <v>1398432758</v>
      </c>
      <c r="L3157" s="7">
        <f t="shared" si="243"/>
        <v>41784.564328703702</v>
      </c>
      <c r="M3157" t="b">
        <v>0</v>
      </c>
      <c r="N3157">
        <v>32</v>
      </c>
      <c r="O3157" t="b">
        <v>1</v>
      </c>
      <c r="P3157" t="s">
        <v>8305</v>
      </c>
      <c r="Q3157">
        <f t="shared" si="244"/>
        <v>102.07</v>
      </c>
      <c r="R3157" s="12">
        <f t="shared" si="245"/>
        <v>255.17</v>
      </c>
      <c r="S3157" t="s">
        <v>8317</v>
      </c>
      <c r="T3157" t="s">
        <v>8359</v>
      </c>
    </row>
    <row r="3158" spans="1:20" ht="60" hidden="1">
      <c r="A3158">
        <v>3156</v>
      </c>
      <c r="B3158" s="2" t="s">
        <v>3156</v>
      </c>
      <c r="C3158" s="2" t="s">
        <v>7266</v>
      </c>
      <c r="D3158">
        <v>8000</v>
      </c>
      <c r="E3158">
        <v>8230</v>
      </c>
      <c r="F3158" t="s">
        <v>8219</v>
      </c>
      <c r="G3158" t="s">
        <v>8224</v>
      </c>
      <c r="H3158" t="s">
        <v>8246</v>
      </c>
      <c r="I3158">
        <v>1409187600</v>
      </c>
      <c r="J3158" s="7">
        <f t="shared" si="242"/>
        <v>41845.809166666666</v>
      </c>
      <c r="K3158">
        <v>1406316312</v>
      </c>
      <c r="L3158" s="7">
        <f t="shared" si="243"/>
        <v>41879.041666666664</v>
      </c>
      <c r="M3158" t="b">
        <v>0</v>
      </c>
      <c r="N3158">
        <v>25</v>
      </c>
      <c r="O3158" t="b">
        <v>1</v>
      </c>
      <c r="P3158" t="s">
        <v>8305</v>
      </c>
      <c r="Q3158">
        <f t="shared" si="244"/>
        <v>102.88</v>
      </c>
      <c r="R3158" s="12">
        <f t="shared" si="245"/>
        <v>329.2</v>
      </c>
      <c r="S3158" t="s">
        <v>8317</v>
      </c>
      <c r="T3158" t="s">
        <v>8359</v>
      </c>
    </row>
    <row r="3159" spans="1:20" ht="30" hidden="1">
      <c r="A3159">
        <v>3157</v>
      </c>
      <c r="B3159" s="2" t="s">
        <v>3157</v>
      </c>
      <c r="C3159" s="2" t="s">
        <v>7267</v>
      </c>
      <c r="D3159">
        <v>8000</v>
      </c>
      <c r="E3159">
        <v>8010</v>
      </c>
      <c r="F3159" t="s">
        <v>8219</v>
      </c>
      <c r="G3159" t="s">
        <v>8224</v>
      </c>
      <c r="H3159" t="s">
        <v>8246</v>
      </c>
      <c r="I3159">
        <v>1417057200</v>
      </c>
      <c r="J3159" s="7">
        <f t="shared" si="242"/>
        <v>41941.683865740742</v>
      </c>
      <c r="K3159">
        <v>1414599886</v>
      </c>
      <c r="L3159" s="7">
        <f t="shared" si="243"/>
        <v>41970.125</v>
      </c>
      <c r="M3159" t="b">
        <v>0</v>
      </c>
      <c r="N3159">
        <v>113</v>
      </c>
      <c r="O3159" t="b">
        <v>1</v>
      </c>
      <c r="P3159" t="s">
        <v>8271</v>
      </c>
      <c r="Q3159">
        <f t="shared" si="244"/>
        <v>100.13</v>
      </c>
      <c r="R3159" s="12">
        <f t="shared" si="245"/>
        <v>70.88</v>
      </c>
      <c r="S3159" t="s">
        <v>8317</v>
      </c>
      <c r="T3159" t="s">
        <v>8318</v>
      </c>
    </row>
    <row r="3160" spans="1:20" ht="30" hidden="1">
      <c r="A3160">
        <v>3158</v>
      </c>
      <c r="B3160" s="2" t="s">
        <v>3158</v>
      </c>
      <c r="C3160" s="2" t="s">
        <v>7268</v>
      </c>
      <c r="D3160">
        <v>8000</v>
      </c>
      <c r="E3160">
        <v>8620</v>
      </c>
      <c r="F3160" t="s">
        <v>8219</v>
      </c>
      <c r="G3160" t="s">
        <v>8229</v>
      </c>
      <c r="H3160" t="s">
        <v>8251</v>
      </c>
      <c r="I3160">
        <v>1418580591</v>
      </c>
      <c r="J3160" s="7">
        <f t="shared" si="242"/>
        <v>41957.756840277783</v>
      </c>
      <c r="K3160">
        <v>1415988591</v>
      </c>
      <c r="L3160" s="7">
        <f t="shared" si="243"/>
        <v>41987.756840277783</v>
      </c>
      <c r="M3160" t="b">
        <v>0</v>
      </c>
      <c r="N3160">
        <v>97</v>
      </c>
      <c r="O3160" t="b">
        <v>1</v>
      </c>
      <c r="P3160" t="s">
        <v>8303</v>
      </c>
      <c r="Q3160">
        <f t="shared" si="244"/>
        <v>107.75</v>
      </c>
      <c r="R3160" s="12">
        <f t="shared" si="245"/>
        <v>88.87</v>
      </c>
      <c r="S3160" t="s">
        <v>8317</v>
      </c>
      <c r="T3160" t="s">
        <v>8357</v>
      </c>
    </row>
    <row r="3161" spans="1:20" ht="45" hidden="1">
      <c r="A3161">
        <v>3159</v>
      </c>
      <c r="B3161" s="2" t="s">
        <v>3159</v>
      </c>
      <c r="C3161" s="2" t="s">
        <v>7269</v>
      </c>
      <c r="D3161">
        <v>8000</v>
      </c>
      <c r="E3161">
        <v>8241</v>
      </c>
      <c r="F3161" t="s">
        <v>8219</v>
      </c>
      <c r="G3161" t="s">
        <v>8224</v>
      </c>
      <c r="H3161" t="s">
        <v>8246</v>
      </c>
      <c r="I3161">
        <v>1386910740</v>
      </c>
      <c r="J3161" s="7">
        <f t="shared" si="242"/>
        <v>41591.737974537034</v>
      </c>
      <c r="K3161">
        <v>1384364561</v>
      </c>
      <c r="L3161" s="7">
        <f t="shared" si="243"/>
        <v>41621.207638888889</v>
      </c>
      <c r="M3161" t="b">
        <v>1</v>
      </c>
      <c r="N3161">
        <v>82</v>
      </c>
      <c r="O3161" t="b">
        <v>1</v>
      </c>
      <c r="P3161" t="s">
        <v>8271</v>
      </c>
      <c r="Q3161">
        <f t="shared" si="244"/>
        <v>103.01</v>
      </c>
      <c r="R3161" s="12">
        <f t="shared" si="245"/>
        <v>100.5</v>
      </c>
      <c r="S3161" t="s">
        <v>8317</v>
      </c>
      <c r="T3161" t="s">
        <v>8318</v>
      </c>
    </row>
    <row r="3162" spans="1:20" ht="45" hidden="1">
      <c r="A3162">
        <v>3160</v>
      </c>
      <c r="B3162" s="2" t="s">
        <v>3160</v>
      </c>
      <c r="C3162" s="2" t="s">
        <v>7270</v>
      </c>
      <c r="D3162">
        <v>8000</v>
      </c>
      <c r="E3162">
        <v>8227</v>
      </c>
      <c r="F3162" t="s">
        <v>8219</v>
      </c>
      <c r="G3162" t="s">
        <v>8224</v>
      </c>
      <c r="H3162" t="s">
        <v>8246</v>
      </c>
      <c r="I3162">
        <v>1444348800</v>
      </c>
      <c r="J3162" s="7">
        <f t="shared" si="242"/>
        <v>42262.096782407403</v>
      </c>
      <c r="K3162">
        <v>1442283562</v>
      </c>
      <c r="L3162" s="7">
        <f t="shared" si="243"/>
        <v>42286</v>
      </c>
      <c r="M3162" t="b">
        <v>1</v>
      </c>
      <c r="N3162">
        <v>71</v>
      </c>
      <c r="O3162" t="b">
        <v>1</v>
      </c>
      <c r="P3162" t="s">
        <v>8271</v>
      </c>
      <c r="Q3162">
        <f t="shared" si="244"/>
        <v>102.84</v>
      </c>
      <c r="R3162" s="12">
        <f t="shared" si="245"/>
        <v>115.87</v>
      </c>
      <c r="S3162" t="s">
        <v>8317</v>
      </c>
      <c r="T3162" t="s">
        <v>8318</v>
      </c>
    </row>
    <row r="3163" spans="1:20" ht="60" hidden="1">
      <c r="A3163">
        <v>3161</v>
      </c>
      <c r="B3163" s="2" t="s">
        <v>3161</v>
      </c>
      <c r="C3163" s="2" t="s">
        <v>7271</v>
      </c>
      <c r="D3163">
        <v>8000</v>
      </c>
      <c r="E3163">
        <v>8120</v>
      </c>
      <c r="F3163" t="s">
        <v>8219</v>
      </c>
      <c r="G3163" t="s">
        <v>8225</v>
      </c>
      <c r="H3163" t="s">
        <v>8247</v>
      </c>
      <c r="I3163">
        <v>1434452400</v>
      </c>
      <c r="J3163" s="7">
        <f t="shared" si="242"/>
        <v>42137.395798611105</v>
      </c>
      <c r="K3163">
        <v>1431509397</v>
      </c>
      <c r="L3163" s="7">
        <f t="shared" si="243"/>
        <v>42171.458333333328</v>
      </c>
      <c r="M3163" t="b">
        <v>1</v>
      </c>
      <c r="N3163">
        <v>70</v>
      </c>
      <c r="O3163" t="b">
        <v>1</v>
      </c>
      <c r="P3163" t="s">
        <v>8271</v>
      </c>
      <c r="Q3163">
        <f t="shared" si="244"/>
        <v>101.5</v>
      </c>
      <c r="R3163" s="12">
        <f t="shared" si="245"/>
        <v>116</v>
      </c>
      <c r="S3163" t="s">
        <v>8317</v>
      </c>
      <c r="T3163" t="s">
        <v>8318</v>
      </c>
    </row>
    <row r="3164" spans="1:20" ht="60" hidden="1">
      <c r="A3164">
        <v>3162</v>
      </c>
      <c r="B3164" s="2" t="s">
        <v>3162</v>
      </c>
      <c r="C3164" s="2" t="s">
        <v>7272</v>
      </c>
      <c r="D3164">
        <v>8000</v>
      </c>
      <c r="E3164">
        <v>8110</v>
      </c>
      <c r="F3164" t="s">
        <v>8219</v>
      </c>
      <c r="G3164" t="s">
        <v>8224</v>
      </c>
      <c r="H3164" t="s">
        <v>8246</v>
      </c>
      <c r="I3164">
        <v>1425830905</v>
      </c>
      <c r="J3164" s="7">
        <f t="shared" si="242"/>
        <v>42041.714178240742</v>
      </c>
      <c r="K3164">
        <v>1423242505</v>
      </c>
      <c r="L3164" s="7">
        <f t="shared" si="243"/>
        <v>42071.67251157407</v>
      </c>
      <c r="M3164" t="b">
        <v>0</v>
      </c>
      <c r="N3164">
        <v>57</v>
      </c>
      <c r="O3164" t="b">
        <v>1</v>
      </c>
      <c r="P3164" t="s">
        <v>8271</v>
      </c>
      <c r="Q3164">
        <f t="shared" si="244"/>
        <v>101.38</v>
      </c>
      <c r="R3164" s="12">
        <f t="shared" si="245"/>
        <v>142.28</v>
      </c>
      <c r="S3164" t="s">
        <v>8317</v>
      </c>
      <c r="T3164" t="s">
        <v>8318</v>
      </c>
    </row>
    <row r="3165" spans="1:20" ht="45" hidden="1">
      <c r="A3165">
        <v>3163</v>
      </c>
      <c r="B3165" s="2" t="s">
        <v>3163</v>
      </c>
      <c r="C3165" s="2" t="s">
        <v>7273</v>
      </c>
      <c r="D3165">
        <v>8000</v>
      </c>
      <c r="E3165">
        <v>8348</v>
      </c>
      <c r="F3165" t="s">
        <v>8219</v>
      </c>
      <c r="G3165" t="s">
        <v>8224</v>
      </c>
      <c r="H3165" t="s">
        <v>8246</v>
      </c>
      <c r="I3165">
        <v>1469721518</v>
      </c>
      <c r="J3165" s="7">
        <f t="shared" si="242"/>
        <v>42549.665717592594</v>
      </c>
      <c r="K3165">
        <v>1467129518</v>
      </c>
      <c r="L3165" s="7">
        <f t="shared" si="243"/>
        <v>42579.665717592594</v>
      </c>
      <c r="M3165" t="b">
        <v>0</v>
      </c>
      <c r="N3165">
        <v>47</v>
      </c>
      <c r="O3165" t="b">
        <v>1</v>
      </c>
      <c r="P3165" t="s">
        <v>8271</v>
      </c>
      <c r="Q3165">
        <f t="shared" si="244"/>
        <v>104.35</v>
      </c>
      <c r="R3165" s="12">
        <f t="shared" si="245"/>
        <v>177.62</v>
      </c>
      <c r="S3165" t="s">
        <v>8317</v>
      </c>
      <c r="T3165" t="s">
        <v>8318</v>
      </c>
    </row>
    <row r="3166" spans="1:20" ht="60" hidden="1">
      <c r="A3166">
        <v>3164</v>
      </c>
      <c r="B3166" s="2" t="s">
        <v>3164</v>
      </c>
      <c r="C3166" s="2" t="s">
        <v>7274</v>
      </c>
      <c r="D3166">
        <v>8000</v>
      </c>
      <c r="E3166">
        <v>8001</v>
      </c>
      <c r="F3166" t="s">
        <v>8219</v>
      </c>
      <c r="G3166" t="s">
        <v>8224</v>
      </c>
      <c r="H3166" t="s">
        <v>8246</v>
      </c>
      <c r="I3166">
        <v>1429976994</v>
      </c>
      <c r="J3166" s="7">
        <f t="shared" si="242"/>
        <v>42059.701319444444</v>
      </c>
      <c r="K3166">
        <v>1424796594</v>
      </c>
      <c r="L3166" s="7">
        <f t="shared" si="243"/>
        <v>42119.659652777773</v>
      </c>
      <c r="M3166" t="b">
        <v>0</v>
      </c>
      <c r="N3166">
        <v>19</v>
      </c>
      <c r="O3166" t="b">
        <v>1</v>
      </c>
      <c r="P3166" t="s">
        <v>8271</v>
      </c>
      <c r="Q3166">
        <f t="shared" si="244"/>
        <v>100.01</v>
      </c>
      <c r="R3166" s="12">
        <f t="shared" si="245"/>
        <v>421.11</v>
      </c>
      <c r="S3166" t="s">
        <v>8317</v>
      </c>
      <c r="T3166" t="s">
        <v>8318</v>
      </c>
    </row>
    <row r="3167" spans="1:20" ht="60" hidden="1">
      <c r="A3167">
        <v>3165</v>
      </c>
      <c r="B3167" s="2" t="s">
        <v>3165</v>
      </c>
      <c r="C3167" s="2" t="s">
        <v>7275</v>
      </c>
      <c r="D3167">
        <v>8000</v>
      </c>
      <c r="E3167">
        <v>8084</v>
      </c>
      <c r="F3167" t="s">
        <v>8219</v>
      </c>
      <c r="G3167" t="s">
        <v>8225</v>
      </c>
      <c r="H3167" t="s">
        <v>8247</v>
      </c>
      <c r="I3167">
        <v>1426870560</v>
      </c>
      <c r="J3167" s="7">
        <f t="shared" si="242"/>
        <v>42053.732627314821</v>
      </c>
      <c r="K3167">
        <v>1424280899</v>
      </c>
      <c r="L3167" s="7">
        <f t="shared" si="243"/>
        <v>42083.705555555556</v>
      </c>
      <c r="M3167" t="b">
        <v>0</v>
      </c>
      <c r="N3167">
        <v>77</v>
      </c>
      <c r="O3167" t="b">
        <v>1</v>
      </c>
      <c r="P3167" t="s">
        <v>8271</v>
      </c>
      <c r="Q3167">
        <f t="shared" si="244"/>
        <v>101.05</v>
      </c>
      <c r="R3167" s="12">
        <f t="shared" si="245"/>
        <v>104.99</v>
      </c>
      <c r="S3167" t="s">
        <v>8317</v>
      </c>
      <c r="T3167" t="s">
        <v>8318</v>
      </c>
    </row>
    <row r="3168" spans="1:20" ht="60" hidden="1">
      <c r="A3168">
        <v>3166</v>
      </c>
      <c r="B3168" s="2" t="s">
        <v>3166</v>
      </c>
      <c r="C3168" s="2" t="s">
        <v>7276</v>
      </c>
      <c r="D3168">
        <v>8000</v>
      </c>
      <c r="E3168">
        <v>8114</v>
      </c>
      <c r="F3168" t="s">
        <v>8219</v>
      </c>
      <c r="G3168" t="s">
        <v>8229</v>
      </c>
      <c r="H3168" t="s">
        <v>8251</v>
      </c>
      <c r="I3168">
        <v>1427775414</v>
      </c>
      <c r="J3168" s="7">
        <f t="shared" si="242"/>
        <v>42064.220069444447</v>
      </c>
      <c r="K3168">
        <v>1425187014</v>
      </c>
      <c r="L3168" s="7">
        <f t="shared" si="243"/>
        <v>42094.178402777776</v>
      </c>
      <c r="M3168" t="b">
        <v>0</v>
      </c>
      <c r="N3168">
        <v>40</v>
      </c>
      <c r="O3168" t="b">
        <v>1</v>
      </c>
      <c r="P3168" t="s">
        <v>8271</v>
      </c>
      <c r="Q3168">
        <f t="shared" si="244"/>
        <v>101.43</v>
      </c>
      <c r="R3168" s="12">
        <f t="shared" si="245"/>
        <v>202.85</v>
      </c>
      <c r="S3168" t="s">
        <v>8317</v>
      </c>
      <c r="T3168" t="s">
        <v>8318</v>
      </c>
    </row>
    <row r="3169" spans="1:20" ht="30" hidden="1">
      <c r="A3169">
        <v>3167</v>
      </c>
      <c r="B3169" s="2" t="s">
        <v>3167</v>
      </c>
      <c r="C3169" s="2" t="s">
        <v>7277</v>
      </c>
      <c r="D3169">
        <v>8000</v>
      </c>
      <c r="E3169">
        <v>8537</v>
      </c>
      <c r="F3169" t="s">
        <v>8219</v>
      </c>
      <c r="G3169" t="s">
        <v>8224</v>
      </c>
      <c r="H3169" t="s">
        <v>8246</v>
      </c>
      <c r="I3169">
        <v>1406854800</v>
      </c>
      <c r="J3169" s="7">
        <f t="shared" si="242"/>
        <v>41814.367800925924</v>
      </c>
      <c r="K3169">
        <v>1403599778</v>
      </c>
      <c r="L3169" s="7">
        <f t="shared" si="243"/>
        <v>41852.041666666664</v>
      </c>
      <c r="M3169" t="b">
        <v>0</v>
      </c>
      <c r="N3169">
        <v>94</v>
      </c>
      <c r="O3169" t="b">
        <v>1</v>
      </c>
      <c r="P3169" t="s">
        <v>8305</v>
      </c>
      <c r="Q3169">
        <f t="shared" si="244"/>
        <v>106.71</v>
      </c>
      <c r="R3169" s="12">
        <f t="shared" si="245"/>
        <v>90.82</v>
      </c>
      <c r="S3169" t="s">
        <v>8317</v>
      </c>
      <c r="T3169" t="s">
        <v>8359</v>
      </c>
    </row>
    <row r="3170" spans="1:20" ht="45" hidden="1">
      <c r="A3170">
        <v>3168</v>
      </c>
      <c r="B3170" s="2" t="s">
        <v>3168</v>
      </c>
      <c r="C3170" s="2" t="s">
        <v>7278</v>
      </c>
      <c r="D3170">
        <v>8012</v>
      </c>
      <c r="E3170">
        <v>13704.33</v>
      </c>
      <c r="F3170" t="s">
        <v>8219</v>
      </c>
      <c r="G3170" t="s">
        <v>8224</v>
      </c>
      <c r="H3170" t="s">
        <v>8246</v>
      </c>
      <c r="I3170">
        <v>1378180800</v>
      </c>
      <c r="J3170" s="7">
        <f t="shared" si="242"/>
        <v>41484.664247685185</v>
      </c>
      <c r="K3170">
        <v>1375113391</v>
      </c>
      <c r="L3170" s="7">
        <f t="shared" si="243"/>
        <v>41520.166666666664</v>
      </c>
      <c r="M3170" t="b">
        <v>0</v>
      </c>
      <c r="N3170">
        <v>539</v>
      </c>
      <c r="O3170" t="b">
        <v>1</v>
      </c>
      <c r="P3170" t="s">
        <v>8297</v>
      </c>
      <c r="Q3170">
        <f t="shared" si="244"/>
        <v>171.05</v>
      </c>
      <c r="R3170" s="12">
        <f t="shared" si="245"/>
        <v>25.43</v>
      </c>
      <c r="S3170" t="s">
        <v>8333</v>
      </c>
      <c r="T3170" t="s">
        <v>8351</v>
      </c>
    </row>
    <row r="3171" spans="1:20" ht="30" hidden="1">
      <c r="A3171">
        <v>3169</v>
      </c>
      <c r="B3171" s="2" t="s">
        <v>3169</v>
      </c>
      <c r="C3171" s="2" t="s">
        <v>7279</v>
      </c>
      <c r="D3171">
        <v>8200</v>
      </c>
      <c r="E3171">
        <v>10013</v>
      </c>
      <c r="F3171" t="s">
        <v>8219</v>
      </c>
      <c r="G3171" t="s">
        <v>8224</v>
      </c>
      <c r="H3171" t="s">
        <v>8246</v>
      </c>
      <c r="I3171">
        <v>1406900607</v>
      </c>
      <c r="J3171" s="7">
        <f t="shared" si="242"/>
        <v>41807.571840277778</v>
      </c>
      <c r="K3171">
        <v>1403012607</v>
      </c>
      <c r="L3171" s="7">
        <f t="shared" si="243"/>
        <v>41852.571840277778</v>
      </c>
      <c r="M3171" t="b">
        <v>0</v>
      </c>
      <c r="N3171">
        <v>119</v>
      </c>
      <c r="O3171" t="b">
        <v>1</v>
      </c>
      <c r="P3171" t="s">
        <v>8274</v>
      </c>
      <c r="Q3171">
        <f t="shared" si="244"/>
        <v>122.11</v>
      </c>
      <c r="R3171" s="12">
        <f t="shared" si="245"/>
        <v>84.14</v>
      </c>
      <c r="S3171" t="s">
        <v>8322</v>
      </c>
      <c r="T3171" t="s">
        <v>8323</v>
      </c>
    </row>
    <row r="3172" spans="1:20" ht="45" hidden="1">
      <c r="A3172">
        <v>3170</v>
      </c>
      <c r="B3172" s="2" t="s">
        <v>3170</v>
      </c>
      <c r="C3172" s="2" t="s">
        <v>7280</v>
      </c>
      <c r="D3172">
        <v>8300</v>
      </c>
      <c r="E3172">
        <v>9170</v>
      </c>
      <c r="F3172" t="s">
        <v>8219</v>
      </c>
      <c r="G3172" t="s">
        <v>8224</v>
      </c>
      <c r="H3172" t="s">
        <v>8246</v>
      </c>
      <c r="I3172">
        <v>1453323048</v>
      </c>
      <c r="J3172" s="7">
        <f t="shared" si="242"/>
        <v>42359.868611111116</v>
      </c>
      <c r="K3172">
        <v>1450731048</v>
      </c>
      <c r="L3172" s="7">
        <f t="shared" si="243"/>
        <v>42389.868611111116</v>
      </c>
      <c r="M3172" t="b">
        <v>0</v>
      </c>
      <c r="N3172">
        <v>95</v>
      </c>
      <c r="O3172" t="b">
        <v>1</v>
      </c>
      <c r="P3172" t="s">
        <v>8303</v>
      </c>
      <c r="Q3172">
        <f t="shared" si="244"/>
        <v>110.48</v>
      </c>
      <c r="R3172" s="12">
        <f t="shared" si="245"/>
        <v>96.53</v>
      </c>
      <c r="S3172" t="s">
        <v>8317</v>
      </c>
      <c r="T3172" t="s">
        <v>8357</v>
      </c>
    </row>
    <row r="3173" spans="1:20" ht="60" hidden="1">
      <c r="A3173">
        <v>3171</v>
      </c>
      <c r="B3173" s="2" t="s">
        <v>3171</v>
      </c>
      <c r="C3173" s="2" t="s">
        <v>7281</v>
      </c>
      <c r="D3173">
        <v>8400</v>
      </c>
      <c r="E3173">
        <v>8750</v>
      </c>
      <c r="F3173" t="s">
        <v>8219</v>
      </c>
      <c r="G3173" t="s">
        <v>8226</v>
      </c>
      <c r="H3173" t="s">
        <v>8248</v>
      </c>
      <c r="I3173">
        <v>1450220974</v>
      </c>
      <c r="J3173" s="7">
        <f t="shared" si="242"/>
        <v>42323.964976851858</v>
      </c>
      <c r="K3173">
        <v>1447628974</v>
      </c>
      <c r="L3173" s="7">
        <f t="shared" si="243"/>
        <v>42353.964976851858</v>
      </c>
      <c r="M3173" t="b">
        <v>0</v>
      </c>
      <c r="N3173">
        <v>45</v>
      </c>
      <c r="O3173" t="b">
        <v>1</v>
      </c>
      <c r="P3173" t="s">
        <v>8265</v>
      </c>
      <c r="Q3173">
        <f t="shared" si="244"/>
        <v>104.17</v>
      </c>
      <c r="R3173" s="12">
        <f t="shared" si="245"/>
        <v>194.44</v>
      </c>
      <c r="S3173" t="s">
        <v>8310</v>
      </c>
      <c r="T3173" t="s">
        <v>8311</v>
      </c>
    </row>
    <row r="3174" spans="1:20" ht="45" hidden="1">
      <c r="A3174">
        <v>3172</v>
      </c>
      <c r="B3174" s="2" t="s">
        <v>3172</v>
      </c>
      <c r="C3174" s="2" t="s">
        <v>7282</v>
      </c>
      <c r="D3174">
        <v>8400</v>
      </c>
      <c r="E3174">
        <v>8685</v>
      </c>
      <c r="F3174" t="s">
        <v>8219</v>
      </c>
      <c r="G3174" t="s">
        <v>8227</v>
      </c>
      <c r="H3174" t="s">
        <v>8249</v>
      </c>
      <c r="I3174">
        <v>1481099176</v>
      </c>
      <c r="J3174" s="7">
        <f t="shared" si="242"/>
        <v>42681.35157407407</v>
      </c>
      <c r="K3174">
        <v>1478507176</v>
      </c>
      <c r="L3174" s="7">
        <f t="shared" si="243"/>
        <v>42711.35157407407</v>
      </c>
      <c r="M3174" t="b">
        <v>0</v>
      </c>
      <c r="N3174">
        <v>50</v>
      </c>
      <c r="O3174" t="b">
        <v>1</v>
      </c>
      <c r="P3174" t="s">
        <v>8271</v>
      </c>
      <c r="Q3174">
        <f t="shared" si="244"/>
        <v>103.39</v>
      </c>
      <c r="R3174" s="12">
        <f t="shared" si="245"/>
        <v>173.7</v>
      </c>
      <c r="S3174" t="s">
        <v>8317</v>
      </c>
      <c r="T3174" t="s">
        <v>8318</v>
      </c>
    </row>
    <row r="3175" spans="1:20" ht="60" hidden="1">
      <c r="A3175">
        <v>3173</v>
      </c>
      <c r="B3175" s="2" t="s">
        <v>3173</v>
      </c>
      <c r="C3175" s="2" t="s">
        <v>7283</v>
      </c>
      <c r="D3175">
        <v>8500</v>
      </c>
      <c r="E3175">
        <v>11633</v>
      </c>
      <c r="F3175" t="s">
        <v>8219</v>
      </c>
      <c r="G3175" t="s">
        <v>8224</v>
      </c>
      <c r="H3175" t="s">
        <v>8246</v>
      </c>
      <c r="I3175">
        <v>1437620400</v>
      </c>
      <c r="J3175" s="7">
        <f t="shared" si="242"/>
        <v>42177.007071759261</v>
      </c>
      <c r="K3175">
        <v>1434931811</v>
      </c>
      <c r="L3175" s="7">
        <f t="shared" si="243"/>
        <v>42208.125</v>
      </c>
      <c r="M3175" t="b">
        <v>0</v>
      </c>
      <c r="N3175">
        <v>182</v>
      </c>
      <c r="O3175" t="b">
        <v>1</v>
      </c>
      <c r="P3175" t="s">
        <v>8265</v>
      </c>
      <c r="Q3175">
        <f t="shared" si="244"/>
        <v>136.86000000000001</v>
      </c>
      <c r="R3175" s="12">
        <f t="shared" si="245"/>
        <v>63.92</v>
      </c>
      <c r="S3175" t="s">
        <v>8310</v>
      </c>
      <c r="T3175" t="s">
        <v>8311</v>
      </c>
    </row>
    <row r="3176" spans="1:20" ht="60" hidden="1">
      <c r="A3176">
        <v>3174</v>
      </c>
      <c r="B3176" s="2" t="s">
        <v>3174</v>
      </c>
      <c r="C3176" s="2" t="s">
        <v>7284</v>
      </c>
      <c r="D3176">
        <v>8500</v>
      </c>
      <c r="E3176">
        <v>8636</v>
      </c>
      <c r="F3176" t="s">
        <v>8219</v>
      </c>
      <c r="G3176" t="s">
        <v>8224</v>
      </c>
      <c r="H3176" t="s">
        <v>8246</v>
      </c>
      <c r="I3176">
        <v>1438441308</v>
      </c>
      <c r="J3176" s="7">
        <f t="shared" si="242"/>
        <v>42184.626250000001</v>
      </c>
      <c r="K3176">
        <v>1435590108</v>
      </c>
      <c r="L3176" s="7">
        <f t="shared" si="243"/>
        <v>42217.626250000001</v>
      </c>
      <c r="M3176" t="b">
        <v>1</v>
      </c>
      <c r="N3176">
        <v>82</v>
      </c>
      <c r="O3176" t="b">
        <v>1</v>
      </c>
      <c r="P3176" t="s">
        <v>8269</v>
      </c>
      <c r="Q3176">
        <f t="shared" si="244"/>
        <v>101.6</v>
      </c>
      <c r="R3176" s="12">
        <f t="shared" si="245"/>
        <v>105.32</v>
      </c>
      <c r="S3176" t="s">
        <v>8310</v>
      </c>
      <c r="T3176" t="s">
        <v>8315</v>
      </c>
    </row>
    <row r="3177" spans="1:20" ht="60" hidden="1">
      <c r="A3177">
        <v>3175</v>
      </c>
      <c r="B3177" s="2" t="s">
        <v>3175</v>
      </c>
      <c r="C3177" s="2" t="s">
        <v>7285</v>
      </c>
      <c r="D3177">
        <v>8500</v>
      </c>
      <c r="E3177">
        <v>8735</v>
      </c>
      <c r="F3177" t="s">
        <v>8219</v>
      </c>
      <c r="G3177" t="s">
        <v>8224</v>
      </c>
      <c r="H3177" t="s">
        <v>8246</v>
      </c>
      <c r="I3177">
        <v>1431122400</v>
      </c>
      <c r="J3177" s="7">
        <f t="shared" si="242"/>
        <v>42101.737442129626</v>
      </c>
      <c r="K3177">
        <v>1428428515</v>
      </c>
      <c r="L3177" s="7">
        <f t="shared" si="243"/>
        <v>42132.916666666672</v>
      </c>
      <c r="M3177" t="b">
        <v>1</v>
      </c>
      <c r="N3177">
        <v>80</v>
      </c>
      <c r="O3177" t="b">
        <v>1</v>
      </c>
      <c r="P3177" t="s">
        <v>8269</v>
      </c>
      <c r="Q3177">
        <f t="shared" si="244"/>
        <v>102.76</v>
      </c>
      <c r="R3177" s="12">
        <f t="shared" si="245"/>
        <v>109.19</v>
      </c>
      <c r="S3177" t="s">
        <v>8310</v>
      </c>
      <c r="T3177" t="s">
        <v>8315</v>
      </c>
    </row>
    <row r="3178" spans="1:20" ht="60" hidden="1">
      <c r="A3178">
        <v>3176</v>
      </c>
      <c r="B3178" s="2" t="s">
        <v>3176</v>
      </c>
      <c r="C3178" s="2" t="s">
        <v>7286</v>
      </c>
      <c r="D3178">
        <v>8500</v>
      </c>
      <c r="E3178">
        <v>10670</v>
      </c>
      <c r="F3178" t="s">
        <v>8219</v>
      </c>
      <c r="G3178" t="s">
        <v>8229</v>
      </c>
      <c r="H3178" t="s">
        <v>8251</v>
      </c>
      <c r="I3178">
        <v>1431147600</v>
      </c>
      <c r="J3178" s="7">
        <f t="shared" si="242"/>
        <v>42102.164583333331</v>
      </c>
      <c r="K3178">
        <v>1428465420</v>
      </c>
      <c r="L3178" s="7">
        <f t="shared" si="243"/>
        <v>42133.208333333328</v>
      </c>
      <c r="M3178" t="b">
        <v>0</v>
      </c>
      <c r="N3178">
        <v>57</v>
      </c>
      <c r="O3178" t="b">
        <v>1</v>
      </c>
      <c r="P3178" t="s">
        <v>8274</v>
      </c>
      <c r="Q3178">
        <f t="shared" si="244"/>
        <v>125.53</v>
      </c>
      <c r="R3178" s="12">
        <f t="shared" si="245"/>
        <v>187.19</v>
      </c>
      <c r="S3178" t="s">
        <v>8322</v>
      </c>
      <c r="T3178" t="s">
        <v>8323</v>
      </c>
    </row>
    <row r="3179" spans="1:20" ht="45" hidden="1">
      <c r="A3179">
        <v>3177</v>
      </c>
      <c r="B3179" s="2" t="s">
        <v>3177</v>
      </c>
      <c r="C3179" s="2" t="s">
        <v>7287</v>
      </c>
      <c r="D3179">
        <v>8500</v>
      </c>
      <c r="E3179">
        <v>9395</v>
      </c>
      <c r="F3179" t="s">
        <v>8219</v>
      </c>
      <c r="G3179" t="s">
        <v>8229</v>
      </c>
      <c r="H3179" t="s">
        <v>8251</v>
      </c>
      <c r="I3179">
        <v>1428091353</v>
      </c>
      <c r="J3179" s="7">
        <f t="shared" si="242"/>
        <v>42067.876770833333</v>
      </c>
      <c r="K3179">
        <v>1425502953</v>
      </c>
      <c r="L3179" s="7">
        <f t="shared" si="243"/>
        <v>42097.835104166668</v>
      </c>
      <c r="M3179" t="b">
        <v>0</v>
      </c>
      <c r="N3179">
        <v>90</v>
      </c>
      <c r="O3179" t="b">
        <v>1</v>
      </c>
      <c r="P3179" t="s">
        <v>8285</v>
      </c>
      <c r="Q3179">
        <f t="shared" si="244"/>
        <v>110.53</v>
      </c>
      <c r="R3179" s="12">
        <f t="shared" si="245"/>
        <v>104.39</v>
      </c>
      <c r="S3179" t="s">
        <v>8338</v>
      </c>
      <c r="T3179" t="s">
        <v>8339</v>
      </c>
    </row>
    <row r="3180" spans="1:20" ht="60" hidden="1">
      <c r="A3180">
        <v>3178</v>
      </c>
      <c r="B3180" s="2" t="s">
        <v>3178</v>
      </c>
      <c r="C3180" s="2" t="s">
        <v>7288</v>
      </c>
      <c r="D3180">
        <v>8500</v>
      </c>
      <c r="E3180">
        <v>10706</v>
      </c>
      <c r="F3180" t="s">
        <v>8219</v>
      </c>
      <c r="G3180" t="s">
        <v>8224</v>
      </c>
      <c r="H3180" t="s">
        <v>8246</v>
      </c>
      <c r="I3180">
        <v>1398460127</v>
      </c>
      <c r="J3180" s="7">
        <f t="shared" si="242"/>
        <v>41724.881099537037</v>
      </c>
      <c r="K3180">
        <v>1395868127</v>
      </c>
      <c r="L3180" s="7">
        <f t="shared" si="243"/>
        <v>41754.881099537037</v>
      </c>
      <c r="M3180" t="b">
        <v>0</v>
      </c>
      <c r="N3180">
        <v>498</v>
      </c>
      <c r="O3180" t="b">
        <v>1</v>
      </c>
      <c r="P3180" t="s">
        <v>8297</v>
      </c>
      <c r="Q3180">
        <f t="shared" si="244"/>
        <v>125.95</v>
      </c>
      <c r="R3180" s="12">
        <f t="shared" si="245"/>
        <v>21.5</v>
      </c>
      <c r="S3180" t="s">
        <v>8333</v>
      </c>
      <c r="T3180" t="s">
        <v>8351</v>
      </c>
    </row>
    <row r="3181" spans="1:20" ht="45" hidden="1">
      <c r="A3181">
        <v>3179</v>
      </c>
      <c r="B3181" s="2" t="s">
        <v>3179</v>
      </c>
      <c r="C3181" s="2" t="s">
        <v>7289</v>
      </c>
      <c r="D3181">
        <v>8500</v>
      </c>
      <c r="E3181">
        <v>11428.19</v>
      </c>
      <c r="F3181" t="s">
        <v>8219</v>
      </c>
      <c r="G3181" t="s">
        <v>8224</v>
      </c>
      <c r="H3181" t="s">
        <v>8246</v>
      </c>
      <c r="I3181">
        <v>1408177077</v>
      </c>
      <c r="J3181" s="7">
        <f t="shared" si="242"/>
        <v>41846.34579861111</v>
      </c>
      <c r="K3181">
        <v>1406362677</v>
      </c>
      <c r="L3181" s="7">
        <f t="shared" si="243"/>
        <v>41867.34579861111</v>
      </c>
      <c r="M3181" t="b">
        <v>0</v>
      </c>
      <c r="N3181">
        <v>480</v>
      </c>
      <c r="O3181" t="b">
        <v>1</v>
      </c>
      <c r="P3181" t="s">
        <v>8297</v>
      </c>
      <c r="Q3181">
        <f t="shared" si="244"/>
        <v>134.44999999999999</v>
      </c>
      <c r="R3181" s="12">
        <f t="shared" si="245"/>
        <v>23.81</v>
      </c>
      <c r="S3181" t="s">
        <v>8333</v>
      </c>
      <c r="T3181" t="s">
        <v>8351</v>
      </c>
    </row>
    <row r="3182" spans="1:20" ht="45" hidden="1">
      <c r="A3182">
        <v>3180</v>
      </c>
      <c r="B3182" s="2" t="s">
        <v>3180</v>
      </c>
      <c r="C3182" s="2" t="s">
        <v>7290</v>
      </c>
      <c r="D3182">
        <v>8500</v>
      </c>
      <c r="E3182">
        <v>11992</v>
      </c>
      <c r="F3182" t="s">
        <v>8219</v>
      </c>
      <c r="G3182" t="s">
        <v>8224</v>
      </c>
      <c r="H3182" t="s">
        <v>8246</v>
      </c>
      <c r="I3182">
        <v>1330359423</v>
      </c>
      <c r="J3182" s="7">
        <f t="shared" si="242"/>
        <v>40936.678506944445</v>
      </c>
      <c r="K3182">
        <v>1327767423</v>
      </c>
      <c r="L3182" s="7">
        <f t="shared" si="243"/>
        <v>40966.678506944445</v>
      </c>
      <c r="M3182" t="b">
        <v>0</v>
      </c>
      <c r="N3182">
        <v>207</v>
      </c>
      <c r="O3182" t="b">
        <v>1</v>
      </c>
      <c r="P3182" t="s">
        <v>8297</v>
      </c>
      <c r="Q3182">
        <f t="shared" si="244"/>
        <v>141.08000000000001</v>
      </c>
      <c r="R3182" s="12">
        <f t="shared" si="245"/>
        <v>57.93</v>
      </c>
      <c r="S3182" t="s">
        <v>8333</v>
      </c>
      <c r="T3182" t="s">
        <v>8351</v>
      </c>
    </row>
    <row r="3183" spans="1:20" ht="60" hidden="1">
      <c r="A3183">
        <v>3181</v>
      </c>
      <c r="B3183" s="2" t="s">
        <v>3181</v>
      </c>
      <c r="C3183" s="2" t="s">
        <v>7291</v>
      </c>
      <c r="D3183">
        <v>8500</v>
      </c>
      <c r="E3183">
        <v>8567</v>
      </c>
      <c r="F3183" t="s">
        <v>8219</v>
      </c>
      <c r="G3183" t="s">
        <v>8224</v>
      </c>
      <c r="H3183" t="s">
        <v>8246</v>
      </c>
      <c r="I3183">
        <v>1483417020</v>
      </c>
      <c r="J3183" s="7">
        <f t="shared" si="242"/>
        <v>42704.187118055561</v>
      </c>
      <c r="K3183">
        <v>1480480167</v>
      </c>
      <c r="L3183" s="7">
        <f t="shared" si="243"/>
        <v>42738.178472222222</v>
      </c>
      <c r="M3183" t="b">
        <v>0</v>
      </c>
      <c r="N3183">
        <v>68</v>
      </c>
      <c r="O3183" t="b">
        <v>1</v>
      </c>
      <c r="P3183" t="s">
        <v>8298</v>
      </c>
      <c r="Q3183">
        <f t="shared" si="244"/>
        <v>100.79</v>
      </c>
      <c r="R3183" s="12">
        <f t="shared" si="245"/>
        <v>125.99</v>
      </c>
      <c r="S3183" t="s">
        <v>8336</v>
      </c>
      <c r="T3183" t="s">
        <v>8352</v>
      </c>
    </row>
    <row r="3184" spans="1:20" ht="60" hidden="1">
      <c r="A3184">
        <v>3182</v>
      </c>
      <c r="B3184" s="2" t="s">
        <v>3182</v>
      </c>
      <c r="C3184" s="2" t="s">
        <v>7292</v>
      </c>
      <c r="D3184">
        <v>8500</v>
      </c>
      <c r="E3184">
        <v>8780</v>
      </c>
      <c r="F3184" t="s">
        <v>8219</v>
      </c>
      <c r="G3184" t="s">
        <v>8224</v>
      </c>
      <c r="H3184" t="s">
        <v>8246</v>
      </c>
      <c r="I3184">
        <v>1485547530</v>
      </c>
      <c r="J3184" s="7">
        <f t="shared" si="242"/>
        <v>42740.837152777778</v>
      </c>
      <c r="K3184">
        <v>1483646730</v>
      </c>
      <c r="L3184" s="7">
        <f t="shared" si="243"/>
        <v>42762.837152777778</v>
      </c>
      <c r="M3184" t="b">
        <v>0</v>
      </c>
      <c r="N3184">
        <v>93</v>
      </c>
      <c r="O3184" t="b">
        <v>1</v>
      </c>
      <c r="P3184" t="s">
        <v>8303</v>
      </c>
      <c r="Q3184">
        <f t="shared" si="244"/>
        <v>103.29</v>
      </c>
      <c r="R3184" s="12">
        <f t="shared" si="245"/>
        <v>94.41</v>
      </c>
      <c r="S3184" t="s">
        <v>8317</v>
      </c>
      <c r="T3184" t="s">
        <v>8357</v>
      </c>
    </row>
    <row r="3185" spans="1:20" ht="45" hidden="1">
      <c r="A3185">
        <v>3183</v>
      </c>
      <c r="B3185" s="2" t="s">
        <v>3183</v>
      </c>
      <c r="C3185" s="2" t="s">
        <v>7293</v>
      </c>
      <c r="D3185">
        <v>8500</v>
      </c>
      <c r="E3185">
        <v>8722</v>
      </c>
      <c r="F3185" t="s">
        <v>8219</v>
      </c>
      <c r="G3185" t="s">
        <v>8224</v>
      </c>
      <c r="H3185" t="s">
        <v>8246</v>
      </c>
      <c r="I3185">
        <v>1405688952</v>
      </c>
      <c r="J3185" s="7">
        <f t="shared" si="242"/>
        <v>41778.548055555555</v>
      </c>
      <c r="K3185">
        <v>1400504952</v>
      </c>
      <c r="L3185" s="7">
        <f t="shared" si="243"/>
        <v>41838.548055555555</v>
      </c>
      <c r="M3185" t="b">
        <v>0</v>
      </c>
      <c r="N3185">
        <v>36</v>
      </c>
      <c r="O3185" t="b">
        <v>1</v>
      </c>
      <c r="P3185" t="s">
        <v>8303</v>
      </c>
      <c r="Q3185">
        <f t="shared" si="244"/>
        <v>102.61</v>
      </c>
      <c r="R3185" s="12">
        <f t="shared" si="245"/>
        <v>242.28</v>
      </c>
      <c r="S3185" t="s">
        <v>8317</v>
      </c>
      <c r="T3185" t="s">
        <v>8357</v>
      </c>
    </row>
    <row r="3186" spans="1:20" ht="45" hidden="1">
      <c r="A3186">
        <v>3184</v>
      </c>
      <c r="B3186" s="2" t="s">
        <v>3184</v>
      </c>
      <c r="C3186" s="2" t="s">
        <v>7294</v>
      </c>
      <c r="D3186">
        <v>8500</v>
      </c>
      <c r="E3186">
        <v>9801</v>
      </c>
      <c r="F3186" t="s">
        <v>8219</v>
      </c>
      <c r="G3186" t="s">
        <v>8224</v>
      </c>
      <c r="H3186" t="s">
        <v>8246</v>
      </c>
      <c r="I3186">
        <v>1413269940</v>
      </c>
      <c r="J3186" s="7">
        <f t="shared" si="242"/>
        <v>41893.324884259258</v>
      </c>
      <c r="K3186">
        <v>1410421670</v>
      </c>
      <c r="L3186" s="7">
        <f t="shared" si="243"/>
        <v>41926.290972222225</v>
      </c>
      <c r="M3186" t="b">
        <v>1</v>
      </c>
      <c r="N3186">
        <v>167</v>
      </c>
      <c r="O3186" t="b">
        <v>1</v>
      </c>
      <c r="P3186" t="s">
        <v>8271</v>
      </c>
      <c r="Q3186">
        <f t="shared" si="244"/>
        <v>115.31</v>
      </c>
      <c r="R3186" s="12">
        <f t="shared" si="245"/>
        <v>58.69</v>
      </c>
      <c r="S3186" t="s">
        <v>8317</v>
      </c>
      <c r="T3186" t="s">
        <v>8318</v>
      </c>
    </row>
    <row r="3187" spans="1:20" ht="60" hidden="1">
      <c r="A3187">
        <v>3185</v>
      </c>
      <c r="B3187" s="2" t="s">
        <v>3185</v>
      </c>
      <c r="C3187" s="2" t="s">
        <v>7295</v>
      </c>
      <c r="D3187">
        <v>8600</v>
      </c>
      <c r="E3187">
        <v>11090</v>
      </c>
      <c r="F3187" t="s">
        <v>8219</v>
      </c>
      <c r="G3187" t="s">
        <v>8224</v>
      </c>
      <c r="H3187" t="s">
        <v>8246</v>
      </c>
      <c r="I3187">
        <v>1464390916</v>
      </c>
      <c r="J3187" s="7">
        <f t="shared" si="242"/>
        <v>42496.968935185185</v>
      </c>
      <c r="K3187">
        <v>1462576516</v>
      </c>
      <c r="L3187" s="7">
        <f t="shared" si="243"/>
        <v>42517.968935185185</v>
      </c>
      <c r="M3187" t="b">
        <v>0</v>
      </c>
      <c r="N3187">
        <v>86</v>
      </c>
      <c r="O3187" t="b">
        <v>1</v>
      </c>
      <c r="P3187" t="s">
        <v>8265</v>
      </c>
      <c r="Q3187">
        <f t="shared" si="244"/>
        <v>128.94999999999999</v>
      </c>
      <c r="R3187" s="12">
        <f t="shared" si="245"/>
        <v>128.94999999999999</v>
      </c>
      <c r="S3187" t="s">
        <v>8310</v>
      </c>
      <c r="T3187" t="s">
        <v>8311</v>
      </c>
    </row>
    <row r="3188" spans="1:20" ht="60" hidden="1">
      <c r="A3188">
        <v>3186</v>
      </c>
      <c r="B3188" s="2" t="s">
        <v>3186</v>
      </c>
      <c r="C3188" s="2" t="s">
        <v>7296</v>
      </c>
      <c r="D3188">
        <v>8750</v>
      </c>
      <c r="E3188">
        <v>9111</v>
      </c>
      <c r="F3188" t="s">
        <v>8219</v>
      </c>
      <c r="G3188" t="s">
        <v>8224</v>
      </c>
      <c r="H3188" t="s">
        <v>8246</v>
      </c>
      <c r="I3188">
        <v>1431885600</v>
      </c>
      <c r="J3188" s="7">
        <f t="shared" si="242"/>
        <v>42109.894942129627</v>
      </c>
      <c r="K3188">
        <v>1429133323</v>
      </c>
      <c r="L3188" s="7">
        <f t="shared" si="243"/>
        <v>42141.75</v>
      </c>
      <c r="M3188" t="b">
        <v>0</v>
      </c>
      <c r="N3188">
        <v>70</v>
      </c>
      <c r="O3188" t="b">
        <v>1</v>
      </c>
      <c r="P3188" t="s">
        <v>8285</v>
      </c>
      <c r="Q3188">
        <f t="shared" si="244"/>
        <v>104.13</v>
      </c>
      <c r="R3188" s="12">
        <f t="shared" si="245"/>
        <v>130.16</v>
      </c>
      <c r="S3188" t="s">
        <v>8338</v>
      </c>
      <c r="T3188" t="s">
        <v>8339</v>
      </c>
    </row>
    <row r="3189" spans="1:20" ht="60" hidden="1">
      <c r="A3189">
        <v>3187</v>
      </c>
      <c r="B3189" s="2" t="s">
        <v>3187</v>
      </c>
      <c r="C3189" s="2" t="s">
        <v>7297</v>
      </c>
      <c r="D3189">
        <v>8750</v>
      </c>
      <c r="E3189">
        <v>13480.16</v>
      </c>
      <c r="F3189" t="s">
        <v>8219</v>
      </c>
      <c r="G3189" t="s">
        <v>8229</v>
      </c>
      <c r="H3189" t="s">
        <v>8251</v>
      </c>
      <c r="I3189">
        <v>1389012940</v>
      </c>
      <c r="J3189" s="7">
        <f t="shared" si="242"/>
        <v>41600.538657407407</v>
      </c>
      <c r="K3189">
        <v>1385124940</v>
      </c>
      <c r="L3189" s="7">
        <f t="shared" si="243"/>
        <v>41645.538657407407</v>
      </c>
      <c r="M3189" t="b">
        <v>0</v>
      </c>
      <c r="N3189">
        <v>191</v>
      </c>
      <c r="O3189" t="b">
        <v>1</v>
      </c>
      <c r="P3189" t="s">
        <v>8276</v>
      </c>
      <c r="Q3189">
        <f t="shared" si="244"/>
        <v>154.06</v>
      </c>
      <c r="R3189" s="12">
        <f t="shared" si="245"/>
        <v>70.58</v>
      </c>
      <c r="S3189" t="s">
        <v>8325</v>
      </c>
      <c r="T3189" t="s">
        <v>8326</v>
      </c>
    </row>
    <row r="3190" spans="1:20" ht="60" hidden="1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7">
        <f t="shared" si="242"/>
        <v>42144.415532407409</v>
      </c>
      <c r="K3190">
        <v>1432115902</v>
      </c>
      <c r="L3190" s="7">
        <f t="shared" si="243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244"/>
        <v>65</v>
      </c>
      <c r="R3190" s="12">
        <f t="shared" si="245"/>
        <v>14.44</v>
      </c>
      <c r="S3190" t="s">
        <v>8317</v>
      </c>
      <c r="T3190" t="s">
        <v>8359</v>
      </c>
    </row>
    <row r="3191" spans="1:20" ht="60" hidden="1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7">
        <f t="shared" si="242"/>
        <v>42118.346435185187</v>
      </c>
      <c r="K3191">
        <v>1429863532</v>
      </c>
      <c r="L3191" s="7">
        <f t="shared" si="243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244"/>
        <v>12.33</v>
      </c>
      <c r="R3191" s="12">
        <f t="shared" si="245"/>
        <v>356.84</v>
      </c>
      <c r="S3191" t="s">
        <v>8317</v>
      </c>
      <c r="T3191" t="s">
        <v>8359</v>
      </c>
    </row>
    <row r="3192" spans="1:20" ht="15" customHeight="1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7">
        <f t="shared" ref="J3192:J3193" si="246">(((I3192/60)/60)/24)+DATE(1970,1,1)</f>
        <v>42713.192997685182</v>
      </c>
      <c r="K3192">
        <v>1478662675</v>
      </c>
      <c r="L3192" s="7">
        <f t="shared" ref="L3192:L3193" si="247">(((K3192/60)/60)/24)+DATE(1970,1,1)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244"/>
        <v>0</v>
      </c>
      <c r="R3192" s="12" t="str">
        <f t="shared" si="245"/>
        <v>No pledges</v>
      </c>
      <c r="S3192" t="s">
        <v>8317</v>
      </c>
      <c r="T3192" t="s">
        <v>8359</v>
      </c>
    </row>
    <row r="3193" spans="1:20" ht="15" customHeight="1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7">
        <f t="shared" si="246"/>
        <v>42598.755428240736</v>
      </c>
      <c r="K3193">
        <v>1466186869</v>
      </c>
      <c r="L3193" s="7">
        <f t="shared" si="24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244"/>
        <v>4.03</v>
      </c>
      <c r="R3193" s="12">
        <f t="shared" si="245"/>
        <v>37.75</v>
      </c>
      <c r="S3193" t="s">
        <v>8317</v>
      </c>
      <c r="T3193" t="s">
        <v>8359</v>
      </c>
    </row>
    <row r="3194" spans="1:20" ht="60" hidden="1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7">
        <f t="shared" si="242"/>
        <v>42018.94049768518</v>
      </c>
      <c r="K3194">
        <v>1421274859</v>
      </c>
      <c r="L3194" s="7">
        <f t="shared" si="243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>
        <f t="shared" si="244"/>
        <v>1.02</v>
      </c>
      <c r="R3194" s="12">
        <f t="shared" si="245"/>
        <v>12.75</v>
      </c>
      <c r="S3194" t="s">
        <v>8317</v>
      </c>
      <c r="T3194" t="s">
        <v>8359</v>
      </c>
    </row>
    <row r="3195" spans="1:20" ht="45" hidden="1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7">
        <f t="shared" si="242"/>
        <v>42010.968240740738</v>
      </c>
      <c r="K3195">
        <v>1420586056</v>
      </c>
      <c r="L3195" s="7">
        <f t="shared" si="243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244"/>
        <v>11.74</v>
      </c>
      <c r="R3195" s="12">
        <f t="shared" si="245"/>
        <v>24.46</v>
      </c>
      <c r="S3195" t="s">
        <v>8317</v>
      </c>
      <c r="T3195" t="s">
        <v>8359</v>
      </c>
    </row>
    <row r="3196" spans="1:20" ht="60" hidden="1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7">
        <f t="shared" si="242"/>
        <v>42182.062476851846</v>
      </c>
      <c r="K3196">
        <v>1435368598</v>
      </c>
      <c r="L3196" s="7">
        <f t="shared" si="243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244"/>
        <v>0</v>
      </c>
      <c r="R3196" s="12" t="str">
        <f t="shared" si="245"/>
        <v>No pledges</v>
      </c>
      <c r="S3196" t="s">
        <v>8317</v>
      </c>
      <c r="T3196" t="s">
        <v>8359</v>
      </c>
    </row>
    <row r="3197" spans="1:20" ht="15" customHeight="1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7">
        <f>(((I3197/60)/60)/24)+DATE(1970,1,1)</f>
        <v>42047.594236111108</v>
      </c>
      <c r="K3197">
        <v>1421158542</v>
      </c>
      <c r="L3197" s="7">
        <f>(((K3197/60)/60)/24)+DATE(1970,1,1)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244"/>
        <v>59.14</v>
      </c>
      <c r="R3197" s="12">
        <f t="shared" si="245"/>
        <v>53.08</v>
      </c>
      <c r="S3197" t="s">
        <v>8317</v>
      </c>
      <c r="T3197" t="s">
        <v>8359</v>
      </c>
    </row>
    <row r="3198" spans="1:20" ht="45" hidden="1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7">
        <f t="shared" si="242"/>
        <v>42157.598090277781</v>
      </c>
      <c r="K3198">
        <v>1433254875</v>
      </c>
      <c r="L3198" s="7">
        <f t="shared" si="243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>
        <f t="shared" si="244"/>
        <v>0.06</v>
      </c>
      <c r="R3198" s="12">
        <f t="shared" si="245"/>
        <v>300</v>
      </c>
      <c r="S3198" t="s">
        <v>8317</v>
      </c>
      <c r="T3198" t="s">
        <v>8359</v>
      </c>
    </row>
    <row r="3199" spans="1:20" ht="45" hidden="1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7">
        <f t="shared" si="242"/>
        <v>42009.493263888886</v>
      </c>
      <c r="K3199">
        <v>1420458618</v>
      </c>
      <c r="L3199" s="7">
        <f t="shared" si="243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244"/>
        <v>11.45</v>
      </c>
      <c r="R3199" s="12">
        <f t="shared" si="245"/>
        <v>286.25</v>
      </c>
      <c r="S3199" t="s">
        <v>8317</v>
      </c>
      <c r="T3199" t="s">
        <v>8359</v>
      </c>
    </row>
    <row r="3200" spans="1:20" ht="60" hidden="1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7">
        <f t="shared" si="242"/>
        <v>42013.424502314811</v>
      </c>
      <c r="K3200">
        <v>1420798277</v>
      </c>
      <c r="L3200" s="7">
        <f t="shared" si="243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244"/>
        <v>0.37</v>
      </c>
      <c r="R3200" s="12">
        <f t="shared" si="245"/>
        <v>36.67</v>
      </c>
      <c r="S3200" t="s">
        <v>8317</v>
      </c>
      <c r="T3200" t="s">
        <v>8359</v>
      </c>
    </row>
    <row r="3201" spans="1:20" ht="45" hidden="1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7">
        <f t="shared" si="242"/>
        <v>41858.761782407404</v>
      </c>
      <c r="K3201">
        <v>1407435418</v>
      </c>
      <c r="L3201" s="7">
        <f t="shared" si="243"/>
        <v>41888.875</v>
      </c>
      <c r="M3201" t="b">
        <v>0</v>
      </c>
      <c r="N3201">
        <v>53</v>
      </c>
      <c r="O3201" t="b">
        <v>0</v>
      </c>
      <c r="P3201" t="s">
        <v>8305</v>
      </c>
      <c r="Q3201">
        <f t="shared" si="244"/>
        <v>52.16</v>
      </c>
      <c r="R3201" s="12">
        <f t="shared" si="245"/>
        <v>49.21</v>
      </c>
      <c r="S3201" t="s">
        <v>8317</v>
      </c>
      <c r="T3201" t="s">
        <v>8359</v>
      </c>
    </row>
    <row r="3202" spans="1:20" ht="60" hidden="1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7">
        <f t="shared" ref="J3202:J3265" si="248">(((K3202/60)/60)/24)+DATE(1970,1,1)</f>
        <v>42460.320613425924</v>
      </c>
      <c r="K3202">
        <v>1459410101</v>
      </c>
      <c r="L3202" s="7">
        <f t="shared" ref="L3202:L3265" si="249"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250">ROUND(E3202/D3202*100,2)</f>
        <v>0</v>
      </c>
      <c r="R3202" s="12">
        <f t="shared" ref="R3202:R3265" si="251">IFERROR(ROUND(IFERROR(E3202/N3202,""),2),"No pledges")</f>
        <v>1</v>
      </c>
      <c r="S3202" t="s">
        <v>8317</v>
      </c>
      <c r="T3202" t="s">
        <v>8359</v>
      </c>
    </row>
    <row r="3203" spans="1:20" ht="15" customHeight="1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7">
        <f>(((I3203/60)/60)/24)+DATE(1970,1,1)</f>
        <v>41882.767094907409</v>
      </c>
      <c r="K3203">
        <v>1407695077</v>
      </c>
      <c r="L3203" s="7">
        <f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250"/>
        <v>1.25</v>
      </c>
      <c r="R3203" s="12">
        <f t="shared" si="251"/>
        <v>12.5</v>
      </c>
      <c r="S3203" t="s">
        <v>8317</v>
      </c>
      <c r="T3203" t="s">
        <v>8359</v>
      </c>
    </row>
    <row r="3204" spans="1:20" ht="45" hidden="1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7">
        <f t="shared" si="248"/>
        <v>42293.853541666671</v>
      </c>
      <c r="K3204">
        <v>1445027346</v>
      </c>
      <c r="L3204" s="7">
        <f t="shared" si="249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>
        <f t="shared" si="250"/>
        <v>54.52</v>
      </c>
      <c r="R3204" s="12">
        <f t="shared" si="251"/>
        <v>109.04</v>
      </c>
      <c r="S3204" t="s">
        <v>8317</v>
      </c>
      <c r="T3204" t="s">
        <v>8359</v>
      </c>
    </row>
    <row r="3205" spans="1:20" ht="15" customHeight="1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7">
        <f>(((I3205/60)/60)/24)+DATE(1970,1,1)</f>
        <v>42272.988680555558</v>
      </c>
      <c r="K3205">
        <v>1440632622</v>
      </c>
      <c r="L3205" s="7">
        <f>(((K3205/60)/60)/24)+DATE(1970,1,1)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250"/>
        <v>25</v>
      </c>
      <c r="R3205" s="12">
        <f t="shared" si="251"/>
        <v>41.67</v>
      </c>
      <c r="S3205" t="s">
        <v>8317</v>
      </c>
      <c r="T3205" t="s">
        <v>8359</v>
      </c>
    </row>
    <row r="3206" spans="1:20" ht="60" hidden="1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7">
        <f t="shared" si="248"/>
        <v>42172.686099537037</v>
      </c>
      <c r="K3206">
        <v>1434558479</v>
      </c>
      <c r="L3206" s="7">
        <f t="shared" si="249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>
        <f t="shared" si="250"/>
        <v>0</v>
      </c>
      <c r="R3206" s="12" t="str">
        <f t="shared" si="251"/>
        <v>No pledges</v>
      </c>
      <c r="S3206" t="s">
        <v>8317</v>
      </c>
      <c r="T3206" t="s">
        <v>8359</v>
      </c>
    </row>
    <row r="3207" spans="1:20" ht="60" hidden="1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7">
        <f t="shared" si="248"/>
        <v>42095.374675925923</v>
      </c>
      <c r="K3207">
        <v>1427878772</v>
      </c>
      <c r="L3207" s="7">
        <f t="shared" si="249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250"/>
        <v>3.41</v>
      </c>
      <c r="R3207" s="12">
        <f t="shared" si="251"/>
        <v>22.75</v>
      </c>
      <c r="S3207" t="s">
        <v>8317</v>
      </c>
      <c r="T3207" t="s">
        <v>8359</v>
      </c>
    </row>
    <row r="3208" spans="1:20" ht="60" hidden="1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7">
        <f t="shared" si="248"/>
        <v>42236.276053240741</v>
      </c>
      <c r="K3208">
        <v>1440052651</v>
      </c>
      <c r="L3208" s="7">
        <f t="shared" si="249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250"/>
        <v>0</v>
      </c>
      <c r="R3208" s="12" t="str">
        <f t="shared" si="251"/>
        <v>No pledges</v>
      </c>
      <c r="S3208" t="s">
        <v>8317</v>
      </c>
      <c r="T3208" t="s">
        <v>8359</v>
      </c>
    </row>
    <row r="3209" spans="1:20" ht="60" hidden="1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7">
        <f t="shared" si="248"/>
        <v>42057.277858796297</v>
      </c>
      <c r="K3209">
        <v>1424587207</v>
      </c>
      <c r="L3209" s="7">
        <f t="shared" si="249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>
        <f t="shared" si="250"/>
        <v>46.36</v>
      </c>
      <c r="R3209" s="12">
        <f t="shared" si="251"/>
        <v>70.83</v>
      </c>
      <c r="S3209" t="s">
        <v>8317</v>
      </c>
      <c r="T3209" t="s">
        <v>8359</v>
      </c>
    </row>
    <row r="3210" spans="1:20" ht="45" hidden="1">
      <c r="A3210">
        <v>3208</v>
      </c>
      <c r="B3210" s="2" t="s">
        <v>3208</v>
      </c>
      <c r="C3210" s="2" t="s">
        <v>7318</v>
      </c>
      <c r="D3210">
        <v>8925</v>
      </c>
      <c r="E3210">
        <v>9044</v>
      </c>
      <c r="F3210" t="s">
        <v>8219</v>
      </c>
      <c r="G3210" t="s">
        <v>8224</v>
      </c>
      <c r="H3210" t="s">
        <v>8246</v>
      </c>
      <c r="I3210">
        <v>1272828120</v>
      </c>
      <c r="J3210" s="7">
        <f t="shared" si="248"/>
        <v>40255.744629629626</v>
      </c>
      <c r="K3210">
        <v>1268934736</v>
      </c>
      <c r="L3210" s="7">
        <f t="shared" si="249"/>
        <v>40300.806944444441</v>
      </c>
      <c r="M3210" t="b">
        <v>0</v>
      </c>
      <c r="N3210">
        <v>26</v>
      </c>
      <c r="O3210" t="b">
        <v>1</v>
      </c>
      <c r="P3210" t="s">
        <v>8269</v>
      </c>
      <c r="Q3210">
        <f t="shared" si="250"/>
        <v>101.33</v>
      </c>
      <c r="R3210" s="12">
        <f t="shared" si="251"/>
        <v>347.85</v>
      </c>
      <c r="S3210" t="s">
        <v>8310</v>
      </c>
      <c r="T3210" t="s">
        <v>8315</v>
      </c>
    </row>
    <row r="3211" spans="1:20" ht="45" hidden="1">
      <c r="A3211">
        <v>3209</v>
      </c>
      <c r="B3211" s="2" t="s">
        <v>3209</v>
      </c>
      <c r="C3211" s="2" t="s">
        <v>7319</v>
      </c>
      <c r="D3211">
        <v>9000</v>
      </c>
      <c r="E3211">
        <v>9110</v>
      </c>
      <c r="F3211" t="s">
        <v>8219</v>
      </c>
      <c r="G3211" t="s">
        <v>8224</v>
      </c>
      <c r="H3211" t="s">
        <v>8246</v>
      </c>
      <c r="I3211">
        <v>1467680867</v>
      </c>
      <c r="J3211" s="7">
        <f t="shared" si="248"/>
        <v>42516.047071759262</v>
      </c>
      <c r="K3211">
        <v>1464224867</v>
      </c>
      <c r="L3211" s="7">
        <f t="shared" si="249"/>
        <v>42556.047071759262</v>
      </c>
      <c r="M3211" t="b">
        <v>0</v>
      </c>
      <c r="N3211">
        <v>57</v>
      </c>
      <c r="O3211" t="b">
        <v>1</v>
      </c>
      <c r="P3211" t="s">
        <v>8265</v>
      </c>
      <c r="Q3211">
        <f t="shared" si="250"/>
        <v>101.22</v>
      </c>
      <c r="R3211" s="12">
        <f t="shared" si="251"/>
        <v>159.82</v>
      </c>
      <c r="S3211" t="s">
        <v>8310</v>
      </c>
      <c r="T3211" t="s">
        <v>8311</v>
      </c>
    </row>
    <row r="3212" spans="1:20" ht="60" hidden="1">
      <c r="A3212">
        <v>3210</v>
      </c>
      <c r="B3212" s="2" t="s">
        <v>3210</v>
      </c>
      <c r="C3212" s="2" t="s">
        <v>7320</v>
      </c>
      <c r="D3212">
        <v>9000</v>
      </c>
      <c r="E3212">
        <v>9700</v>
      </c>
      <c r="F3212" t="s">
        <v>8219</v>
      </c>
      <c r="G3212" t="s">
        <v>8224</v>
      </c>
      <c r="H3212" t="s">
        <v>8246</v>
      </c>
      <c r="I3212">
        <v>1467242995</v>
      </c>
      <c r="J3212" s="7">
        <f t="shared" si="248"/>
        <v>42529.979108796295</v>
      </c>
      <c r="K3212">
        <v>1465428595</v>
      </c>
      <c r="L3212" s="7">
        <f t="shared" si="249"/>
        <v>42550.979108796295</v>
      </c>
      <c r="M3212" t="b">
        <v>0</v>
      </c>
      <c r="N3212">
        <v>86</v>
      </c>
      <c r="O3212" t="b">
        <v>1</v>
      </c>
      <c r="P3212" t="s">
        <v>8285</v>
      </c>
      <c r="Q3212">
        <f t="shared" si="250"/>
        <v>107.78</v>
      </c>
      <c r="R3212" s="12">
        <f t="shared" si="251"/>
        <v>112.79</v>
      </c>
      <c r="S3212" t="s">
        <v>8338</v>
      </c>
      <c r="T3212" t="s">
        <v>8339</v>
      </c>
    </row>
    <row r="3213" spans="1:20" ht="60" hidden="1">
      <c r="A3213">
        <v>3211</v>
      </c>
      <c r="B3213" s="2" t="s">
        <v>3211</v>
      </c>
      <c r="C3213" s="2" t="s">
        <v>7321</v>
      </c>
      <c r="D3213">
        <v>9000</v>
      </c>
      <c r="E3213">
        <v>15505</v>
      </c>
      <c r="F3213" t="s">
        <v>8219</v>
      </c>
      <c r="G3213" t="s">
        <v>8224</v>
      </c>
      <c r="H3213" t="s">
        <v>8246</v>
      </c>
      <c r="I3213">
        <v>1446346800</v>
      </c>
      <c r="J3213" s="7">
        <f t="shared" si="248"/>
        <v>42278.662037037036</v>
      </c>
      <c r="K3213">
        <v>1443714800</v>
      </c>
      <c r="L3213" s="7">
        <f t="shared" si="249"/>
        <v>42309.125</v>
      </c>
      <c r="M3213" t="b">
        <v>0</v>
      </c>
      <c r="N3213">
        <v>89</v>
      </c>
      <c r="O3213" t="b">
        <v>1</v>
      </c>
      <c r="P3213" t="s">
        <v>8285</v>
      </c>
      <c r="Q3213">
        <f t="shared" si="250"/>
        <v>172.28</v>
      </c>
      <c r="R3213" s="12">
        <f t="shared" si="251"/>
        <v>174.21</v>
      </c>
      <c r="S3213" t="s">
        <v>8338</v>
      </c>
      <c r="T3213" t="s">
        <v>8339</v>
      </c>
    </row>
    <row r="3214" spans="1:20" ht="30" hidden="1">
      <c r="A3214">
        <v>3212</v>
      </c>
      <c r="B3214" s="2" t="s">
        <v>3212</v>
      </c>
      <c r="C3214" s="2" t="s">
        <v>7322</v>
      </c>
      <c r="D3214">
        <v>9000</v>
      </c>
      <c r="E3214">
        <v>11353</v>
      </c>
      <c r="F3214" t="s">
        <v>8219</v>
      </c>
      <c r="G3214" t="s">
        <v>8224</v>
      </c>
      <c r="H3214" t="s">
        <v>8246</v>
      </c>
      <c r="I3214">
        <v>1412640373</v>
      </c>
      <c r="J3214" s="7">
        <f t="shared" si="248"/>
        <v>41889.004317129627</v>
      </c>
      <c r="K3214">
        <v>1410048373</v>
      </c>
      <c r="L3214" s="7">
        <f t="shared" si="249"/>
        <v>41919.004317129627</v>
      </c>
      <c r="M3214" t="b">
        <v>0</v>
      </c>
      <c r="N3214">
        <v>184</v>
      </c>
      <c r="O3214" t="b">
        <v>1</v>
      </c>
      <c r="P3214" t="s">
        <v>8276</v>
      </c>
      <c r="Q3214">
        <f t="shared" si="250"/>
        <v>126.14</v>
      </c>
      <c r="R3214" s="12">
        <f t="shared" si="251"/>
        <v>61.7</v>
      </c>
      <c r="S3214" t="s">
        <v>8325</v>
      </c>
      <c r="T3214" t="s">
        <v>8326</v>
      </c>
    </row>
    <row r="3215" spans="1:20" ht="60" hidden="1">
      <c r="A3215">
        <v>3213</v>
      </c>
      <c r="B3215" s="2" t="s">
        <v>3213</v>
      </c>
      <c r="C3215" s="2" t="s">
        <v>7323</v>
      </c>
      <c r="D3215">
        <v>9000</v>
      </c>
      <c r="E3215">
        <v>9302.75</v>
      </c>
      <c r="F3215" t="s">
        <v>8219</v>
      </c>
      <c r="G3215" t="s">
        <v>8224</v>
      </c>
      <c r="H3215" t="s">
        <v>8246</v>
      </c>
      <c r="I3215">
        <v>1403301540</v>
      </c>
      <c r="J3215" s="7">
        <f t="shared" si="248"/>
        <v>41782.741701388892</v>
      </c>
      <c r="K3215">
        <v>1400867283</v>
      </c>
      <c r="L3215" s="7">
        <f t="shared" si="249"/>
        <v>41810.915972222225</v>
      </c>
      <c r="M3215" t="b">
        <v>1</v>
      </c>
      <c r="N3215">
        <v>145</v>
      </c>
      <c r="O3215" t="b">
        <v>1</v>
      </c>
      <c r="P3215" t="s">
        <v>8285</v>
      </c>
      <c r="Q3215">
        <f t="shared" si="250"/>
        <v>103.36</v>
      </c>
      <c r="R3215" s="12">
        <f t="shared" si="251"/>
        <v>64.16</v>
      </c>
      <c r="S3215" t="s">
        <v>8338</v>
      </c>
      <c r="T3215" t="s">
        <v>8339</v>
      </c>
    </row>
    <row r="3216" spans="1:20" ht="60" hidden="1">
      <c r="A3216">
        <v>3214</v>
      </c>
      <c r="B3216" s="2" t="s">
        <v>3214</v>
      </c>
      <c r="C3216" s="2" t="s">
        <v>7324</v>
      </c>
      <c r="D3216">
        <v>9000</v>
      </c>
      <c r="E3216">
        <v>9446</v>
      </c>
      <c r="F3216" t="s">
        <v>8219</v>
      </c>
      <c r="G3216" t="s">
        <v>8225</v>
      </c>
      <c r="H3216" t="s">
        <v>8247</v>
      </c>
      <c r="I3216">
        <v>1447426800</v>
      </c>
      <c r="J3216" s="7">
        <f t="shared" si="248"/>
        <v>42292.435532407413</v>
      </c>
      <c r="K3216">
        <v>1444904830</v>
      </c>
      <c r="L3216" s="7">
        <f t="shared" si="249"/>
        <v>42321.625</v>
      </c>
      <c r="M3216" t="b">
        <v>0</v>
      </c>
      <c r="N3216">
        <v>159</v>
      </c>
      <c r="O3216" t="b">
        <v>1</v>
      </c>
      <c r="P3216" t="s">
        <v>8285</v>
      </c>
      <c r="Q3216">
        <f t="shared" si="250"/>
        <v>104.96</v>
      </c>
      <c r="R3216" s="12">
        <f t="shared" si="251"/>
        <v>59.41</v>
      </c>
      <c r="S3216" t="s">
        <v>8338</v>
      </c>
      <c r="T3216" t="s">
        <v>8339</v>
      </c>
    </row>
    <row r="3217" spans="1:20" ht="60" hidden="1">
      <c r="A3217">
        <v>3215</v>
      </c>
      <c r="B3217" s="2" t="s">
        <v>3215</v>
      </c>
      <c r="C3217" s="2" t="s">
        <v>7325</v>
      </c>
      <c r="D3217">
        <v>9000</v>
      </c>
      <c r="E3217">
        <v>9137</v>
      </c>
      <c r="F3217" t="s">
        <v>8219</v>
      </c>
      <c r="G3217" t="s">
        <v>8224</v>
      </c>
      <c r="H3217" t="s">
        <v>8246</v>
      </c>
      <c r="I3217">
        <v>1405033300</v>
      </c>
      <c r="J3217" s="7">
        <f t="shared" si="248"/>
        <v>41800.959490740745</v>
      </c>
      <c r="K3217">
        <v>1402441300</v>
      </c>
      <c r="L3217" s="7">
        <f t="shared" si="249"/>
        <v>41830.959490740745</v>
      </c>
      <c r="M3217" t="b">
        <v>0</v>
      </c>
      <c r="N3217">
        <v>179</v>
      </c>
      <c r="O3217" t="b">
        <v>1</v>
      </c>
      <c r="P3217" t="s">
        <v>8276</v>
      </c>
      <c r="Q3217">
        <f t="shared" si="250"/>
        <v>101.52</v>
      </c>
      <c r="R3217" s="12">
        <f t="shared" si="251"/>
        <v>51.04</v>
      </c>
      <c r="S3217" t="s">
        <v>8325</v>
      </c>
      <c r="T3217" t="s">
        <v>8326</v>
      </c>
    </row>
    <row r="3218" spans="1:20" ht="60" hidden="1">
      <c r="A3218">
        <v>3216</v>
      </c>
      <c r="B3218" s="2" t="s">
        <v>3216</v>
      </c>
      <c r="C3218" s="2" t="s">
        <v>7326</v>
      </c>
      <c r="D3218">
        <v>9000</v>
      </c>
      <c r="E3218">
        <v>13228</v>
      </c>
      <c r="F3218" t="s">
        <v>8219</v>
      </c>
      <c r="G3218" t="s">
        <v>8241</v>
      </c>
      <c r="H3218" t="s">
        <v>8249</v>
      </c>
      <c r="I3218">
        <v>1444903198</v>
      </c>
      <c r="J3218" s="7">
        <f t="shared" si="248"/>
        <v>42262.416643518518</v>
      </c>
      <c r="K3218">
        <v>1442311198</v>
      </c>
      <c r="L3218" s="7">
        <f t="shared" si="249"/>
        <v>42292.416643518518</v>
      </c>
      <c r="M3218" t="b">
        <v>1</v>
      </c>
      <c r="N3218">
        <v>251</v>
      </c>
      <c r="O3218" t="b">
        <v>1</v>
      </c>
      <c r="P3218" t="s">
        <v>8297</v>
      </c>
      <c r="Q3218">
        <f t="shared" si="250"/>
        <v>146.97999999999999</v>
      </c>
      <c r="R3218" s="12">
        <f t="shared" si="251"/>
        <v>52.7</v>
      </c>
      <c r="S3218" t="s">
        <v>8333</v>
      </c>
      <c r="T3218" t="s">
        <v>8351</v>
      </c>
    </row>
    <row r="3219" spans="1:20" ht="45" hidden="1">
      <c r="A3219">
        <v>3217</v>
      </c>
      <c r="B3219" s="2" t="s">
        <v>3217</v>
      </c>
      <c r="C3219" s="2" t="s">
        <v>7327</v>
      </c>
      <c r="D3219">
        <v>9000</v>
      </c>
      <c r="E3219">
        <v>24505</v>
      </c>
      <c r="F3219" t="s">
        <v>8219</v>
      </c>
      <c r="G3219" t="s">
        <v>8227</v>
      </c>
      <c r="H3219" t="s">
        <v>8249</v>
      </c>
      <c r="I3219">
        <v>1470469938</v>
      </c>
      <c r="J3219" s="7">
        <f t="shared" si="248"/>
        <v>42573.327986111108</v>
      </c>
      <c r="K3219">
        <v>1469173938</v>
      </c>
      <c r="L3219" s="7">
        <f t="shared" si="249"/>
        <v>42588.327986111108</v>
      </c>
      <c r="M3219" t="b">
        <v>0</v>
      </c>
      <c r="N3219">
        <v>249</v>
      </c>
      <c r="O3219" t="b">
        <v>1</v>
      </c>
      <c r="P3219" t="s">
        <v>8297</v>
      </c>
      <c r="Q3219">
        <f t="shared" si="250"/>
        <v>272.27999999999997</v>
      </c>
      <c r="R3219" s="12">
        <f t="shared" si="251"/>
        <v>98.41</v>
      </c>
      <c r="S3219" t="s">
        <v>8333</v>
      </c>
      <c r="T3219" t="s">
        <v>8351</v>
      </c>
    </row>
    <row r="3220" spans="1:20" ht="60" hidden="1">
      <c r="A3220">
        <v>3218</v>
      </c>
      <c r="B3220" s="2" t="s">
        <v>3218</v>
      </c>
      <c r="C3220" s="2" t="s">
        <v>7328</v>
      </c>
      <c r="D3220">
        <v>9000</v>
      </c>
      <c r="E3220">
        <v>9370</v>
      </c>
      <c r="F3220" t="s">
        <v>8219</v>
      </c>
      <c r="G3220" t="s">
        <v>8224</v>
      </c>
      <c r="H3220" t="s">
        <v>8246</v>
      </c>
      <c r="I3220">
        <v>1399421189</v>
      </c>
      <c r="J3220" s="7">
        <f t="shared" si="248"/>
        <v>41736.004502314812</v>
      </c>
      <c r="K3220">
        <v>1396829189</v>
      </c>
      <c r="L3220" s="7">
        <f t="shared" si="249"/>
        <v>41766.004502314812</v>
      </c>
      <c r="M3220" t="b">
        <v>1</v>
      </c>
      <c r="N3220">
        <v>104</v>
      </c>
      <c r="O3220" t="b">
        <v>1</v>
      </c>
      <c r="P3220" t="s">
        <v>8279</v>
      </c>
      <c r="Q3220">
        <f t="shared" si="250"/>
        <v>104.11</v>
      </c>
      <c r="R3220" s="12">
        <f t="shared" si="251"/>
        <v>90.1</v>
      </c>
      <c r="S3220" t="s">
        <v>8325</v>
      </c>
      <c r="T3220" t="s">
        <v>8329</v>
      </c>
    </row>
    <row r="3221" spans="1:20" ht="45" hidden="1">
      <c r="A3221">
        <v>3219</v>
      </c>
      <c r="B3221" s="2" t="s">
        <v>3219</v>
      </c>
      <c r="C3221" s="2" t="s">
        <v>7329</v>
      </c>
      <c r="D3221">
        <v>9000</v>
      </c>
      <c r="E3221">
        <v>9124</v>
      </c>
      <c r="F3221" t="s">
        <v>8219</v>
      </c>
      <c r="G3221" t="s">
        <v>8244</v>
      </c>
      <c r="H3221" t="s">
        <v>8258</v>
      </c>
      <c r="I3221">
        <v>1481731140</v>
      </c>
      <c r="J3221" s="7">
        <f t="shared" si="248"/>
        <v>42697.082673611112</v>
      </c>
      <c r="K3221">
        <v>1479866343</v>
      </c>
      <c r="L3221" s="7">
        <f t="shared" si="249"/>
        <v>42718.665972222225</v>
      </c>
      <c r="M3221" t="b">
        <v>0</v>
      </c>
      <c r="N3221">
        <v>72</v>
      </c>
      <c r="O3221" t="b">
        <v>1</v>
      </c>
      <c r="P3221" t="s">
        <v>8271</v>
      </c>
      <c r="Q3221">
        <f t="shared" si="250"/>
        <v>101.38</v>
      </c>
      <c r="R3221" s="12">
        <f t="shared" si="251"/>
        <v>126.72</v>
      </c>
      <c r="S3221" t="s">
        <v>8317</v>
      </c>
      <c r="T3221" t="s">
        <v>8318</v>
      </c>
    </row>
    <row r="3222" spans="1:20" ht="30" hidden="1">
      <c r="A3222">
        <v>3220</v>
      </c>
      <c r="B3222" s="2" t="s">
        <v>3220</v>
      </c>
      <c r="C3222" s="2" t="s">
        <v>7330</v>
      </c>
      <c r="D3222">
        <v>9072</v>
      </c>
      <c r="E3222">
        <v>9228</v>
      </c>
      <c r="F3222" t="s">
        <v>8219</v>
      </c>
      <c r="G3222" t="s">
        <v>8224</v>
      </c>
      <c r="H3222" t="s">
        <v>8246</v>
      </c>
      <c r="I3222">
        <v>1445363722</v>
      </c>
      <c r="J3222" s="7">
        <f t="shared" si="248"/>
        <v>42267.746782407412</v>
      </c>
      <c r="K3222">
        <v>1442771722</v>
      </c>
      <c r="L3222" s="7">
        <f t="shared" si="249"/>
        <v>42297.746782407412</v>
      </c>
      <c r="M3222" t="b">
        <v>0</v>
      </c>
      <c r="N3222">
        <v>47</v>
      </c>
      <c r="O3222" t="b">
        <v>1</v>
      </c>
      <c r="P3222" t="s">
        <v>8279</v>
      </c>
      <c r="Q3222">
        <f t="shared" si="250"/>
        <v>101.72</v>
      </c>
      <c r="R3222" s="12">
        <f t="shared" si="251"/>
        <v>196.34</v>
      </c>
      <c r="S3222" t="s">
        <v>8325</v>
      </c>
      <c r="T3222" t="s">
        <v>8329</v>
      </c>
    </row>
    <row r="3223" spans="1:20" ht="60" hidden="1">
      <c r="A3223">
        <v>3221</v>
      </c>
      <c r="B3223" s="2" t="s">
        <v>3221</v>
      </c>
      <c r="C3223" s="2" t="s">
        <v>7331</v>
      </c>
      <c r="D3223">
        <v>9500</v>
      </c>
      <c r="E3223">
        <v>9545</v>
      </c>
      <c r="F3223" t="s">
        <v>8219</v>
      </c>
      <c r="G3223" t="s">
        <v>8224</v>
      </c>
      <c r="H3223" t="s">
        <v>8246</v>
      </c>
      <c r="I3223">
        <v>1389474145</v>
      </c>
      <c r="J3223" s="7">
        <f t="shared" si="248"/>
        <v>41620.87667824074</v>
      </c>
      <c r="K3223">
        <v>1386882145</v>
      </c>
      <c r="L3223" s="7">
        <f t="shared" si="249"/>
        <v>41650.87667824074</v>
      </c>
      <c r="M3223" t="b">
        <v>1</v>
      </c>
      <c r="N3223">
        <v>50</v>
      </c>
      <c r="O3223" t="b">
        <v>1</v>
      </c>
      <c r="P3223" t="s">
        <v>8276</v>
      </c>
      <c r="Q3223">
        <f t="shared" si="250"/>
        <v>100.47</v>
      </c>
      <c r="R3223" s="12">
        <f t="shared" si="251"/>
        <v>190.9</v>
      </c>
      <c r="S3223" t="s">
        <v>8325</v>
      </c>
      <c r="T3223" t="s">
        <v>8326</v>
      </c>
    </row>
    <row r="3224" spans="1:20" ht="45" hidden="1">
      <c r="A3224">
        <v>3222</v>
      </c>
      <c r="B3224" s="2" t="s">
        <v>3222</v>
      </c>
      <c r="C3224" s="2" t="s">
        <v>7332</v>
      </c>
      <c r="D3224">
        <v>9500</v>
      </c>
      <c r="E3224">
        <v>9725</v>
      </c>
      <c r="F3224" t="s">
        <v>8219</v>
      </c>
      <c r="G3224" t="s">
        <v>8224</v>
      </c>
      <c r="H3224" t="s">
        <v>8246</v>
      </c>
      <c r="I3224">
        <v>1307838049</v>
      </c>
      <c r="J3224" s="7">
        <f t="shared" si="248"/>
        <v>40646.014456018522</v>
      </c>
      <c r="K3224">
        <v>1302654049</v>
      </c>
      <c r="L3224" s="7">
        <f t="shared" si="249"/>
        <v>40706.014456018522</v>
      </c>
      <c r="M3224" t="b">
        <v>1</v>
      </c>
      <c r="N3224">
        <v>293</v>
      </c>
      <c r="O3224" t="b">
        <v>1</v>
      </c>
      <c r="P3224" t="s">
        <v>8288</v>
      </c>
      <c r="Q3224">
        <f t="shared" si="250"/>
        <v>102.37</v>
      </c>
      <c r="R3224" s="12">
        <f t="shared" si="251"/>
        <v>33.19</v>
      </c>
      <c r="S3224" t="s">
        <v>8322</v>
      </c>
      <c r="T3224" t="s">
        <v>8342</v>
      </c>
    </row>
    <row r="3225" spans="1:20" ht="30" hidden="1">
      <c r="A3225">
        <v>3223</v>
      </c>
      <c r="B3225" s="2" t="s">
        <v>3223</v>
      </c>
      <c r="C3225" s="2" t="s">
        <v>7333</v>
      </c>
      <c r="D3225">
        <v>9500</v>
      </c>
      <c r="E3225">
        <v>17277</v>
      </c>
      <c r="F3225" t="s">
        <v>8219</v>
      </c>
      <c r="G3225" t="s">
        <v>8224</v>
      </c>
      <c r="H3225" t="s">
        <v>8246</v>
      </c>
      <c r="I3225">
        <v>1478785027</v>
      </c>
      <c r="J3225" s="7">
        <f t="shared" si="248"/>
        <v>42654.525775462964</v>
      </c>
      <c r="K3225">
        <v>1476189427</v>
      </c>
      <c r="L3225" s="7">
        <f t="shared" si="249"/>
        <v>42684.567442129628</v>
      </c>
      <c r="M3225" t="b">
        <v>0</v>
      </c>
      <c r="N3225">
        <v>120</v>
      </c>
      <c r="O3225" t="b">
        <v>1</v>
      </c>
      <c r="P3225" t="s">
        <v>8295</v>
      </c>
      <c r="Q3225">
        <f t="shared" si="250"/>
        <v>181.86</v>
      </c>
      <c r="R3225" s="12">
        <f t="shared" si="251"/>
        <v>143.97999999999999</v>
      </c>
      <c r="S3225" t="s">
        <v>8319</v>
      </c>
      <c r="T3225" t="s">
        <v>8349</v>
      </c>
    </row>
    <row r="3226" spans="1:20" ht="60" hidden="1">
      <c r="A3226">
        <v>3224</v>
      </c>
      <c r="B3226" s="2" t="s">
        <v>3224</v>
      </c>
      <c r="C3226" s="2" t="s">
        <v>7334</v>
      </c>
      <c r="D3226">
        <v>9500</v>
      </c>
      <c r="E3226">
        <v>9536</v>
      </c>
      <c r="F3226" t="s">
        <v>8219</v>
      </c>
      <c r="G3226" t="s">
        <v>8225</v>
      </c>
      <c r="H3226" t="s">
        <v>8247</v>
      </c>
      <c r="I3226">
        <v>1443826800</v>
      </c>
      <c r="J3226" s="7">
        <f t="shared" si="248"/>
        <v>42254.264687499999</v>
      </c>
      <c r="K3226">
        <v>1441606869</v>
      </c>
      <c r="L3226" s="7">
        <f t="shared" si="249"/>
        <v>42279.958333333328</v>
      </c>
      <c r="M3226" t="b">
        <v>0</v>
      </c>
      <c r="N3226">
        <v>97</v>
      </c>
      <c r="O3226" t="b">
        <v>1</v>
      </c>
      <c r="P3226" t="s">
        <v>8271</v>
      </c>
      <c r="Q3226">
        <f t="shared" si="250"/>
        <v>100.38</v>
      </c>
      <c r="R3226" s="12">
        <f t="shared" si="251"/>
        <v>98.31</v>
      </c>
      <c r="S3226" t="s">
        <v>8317</v>
      </c>
      <c r="T3226" t="s">
        <v>8318</v>
      </c>
    </row>
    <row r="3227" spans="1:20" ht="45" hidden="1">
      <c r="A3227">
        <v>3225</v>
      </c>
      <c r="B3227" s="2" t="s">
        <v>3225</v>
      </c>
      <c r="C3227" s="2" t="s">
        <v>7335</v>
      </c>
      <c r="D3227">
        <v>9500</v>
      </c>
      <c r="E3227">
        <v>11335.7</v>
      </c>
      <c r="F3227" t="s">
        <v>8219</v>
      </c>
      <c r="G3227" t="s">
        <v>8224</v>
      </c>
      <c r="H3227" t="s">
        <v>8246</v>
      </c>
      <c r="I3227">
        <v>1403305200</v>
      </c>
      <c r="J3227" s="7">
        <f t="shared" si="248"/>
        <v>41778.637245370373</v>
      </c>
      <c r="K3227">
        <v>1400512658</v>
      </c>
      <c r="L3227" s="7">
        <f t="shared" si="249"/>
        <v>41810.958333333336</v>
      </c>
      <c r="M3227" t="b">
        <v>1</v>
      </c>
      <c r="N3227">
        <v>226</v>
      </c>
      <c r="O3227" t="b">
        <v>1</v>
      </c>
      <c r="P3227" t="s">
        <v>8271</v>
      </c>
      <c r="Q3227">
        <f t="shared" si="250"/>
        <v>119.32</v>
      </c>
      <c r="R3227" s="12">
        <f t="shared" si="251"/>
        <v>50.16</v>
      </c>
      <c r="S3227" t="s">
        <v>8317</v>
      </c>
      <c r="T3227" t="s">
        <v>8318</v>
      </c>
    </row>
    <row r="3228" spans="1:20" ht="45" hidden="1">
      <c r="A3228">
        <v>3226</v>
      </c>
      <c r="B3228" s="2" t="s">
        <v>3226</v>
      </c>
      <c r="C3228" s="2" t="s">
        <v>7336</v>
      </c>
      <c r="D3228">
        <v>9500</v>
      </c>
      <c r="E3228">
        <v>9525</v>
      </c>
      <c r="F3228" t="s">
        <v>8219</v>
      </c>
      <c r="G3228" t="s">
        <v>8224</v>
      </c>
      <c r="H3228" t="s">
        <v>8246</v>
      </c>
      <c r="I3228">
        <v>1402974000</v>
      </c>
      <c r="J3228" s="7">
        <f t="shared" si="248"/>
        <v>41776.063136574077</v>
      </c>
      <c r="K3228">
        <v>1400290255</v>
      </c>
      <c r="L3228" s="7">
        <f t="shared" si="249"/>
        <v>41807.125</v>
      </c>
      <c r="M3228" t="b">
        <v>0</v>
      </c>
      <c r="N3228">
        <v>71</v>
      </c>
      <c r="O3228" t="b">
        <v>1</v>
      </c>
      <c r="P3228" t="s">
        <v>8271</v>
      </c>
      <c r="Q3228">
        <f t="shared" si="250"/>
        <v>100.26</v>
      </c>
      <c r="R3228" s="12">
        <f t="shared" si="251"/>
        <v>134.15</v>
      </c>
      <c r="S3228" t="s">
        <v>8317</v>
      </c>
      <c r="T3228" t="s">
        <v>8318</v>
      </c>
    </row>
    <row r="3229" spans="1:20" ht="60" hidden="1">
      <c r="A3229">
        <v>3227</v>
      </c>
      <c r="B3229" s="2" t="s">
        <v>3227</v>
      </c>
      <c r="C3229" s="2" t="s">
        <v>7337</v>
      </c>
      <c r="D3229">
        <v>9665</v>
      </c>
      <c r="E3229">
        <v>12000</v>
      </c>
      <c r="F3229" t="s">
        <v>8219</v>
      </c>
      <c r="G3229" t="s">
        <v>8224</v>
      </c>
      <c r="H3229" t="s">
        <v>8246</v>
      </c>
      <c r="I3229">
        <v>1407456000</v>
      </c>
      <c r="J3229" s="7">
        <f t="shared" si="248"/>
        <v>41837.210543981484</v>
      </c>
      <c r="K3229">
        <v>1405573391</v>
      </c>
      <c r="L3229" s="7">
        <f t="shared" si="249"/>
        <v>41859</v>
      </c>
      <c r="M3229" t="b">
        <v>0</v>
      </c>
      <c r="N3229">
        <v>86</v>
      </c>
      <c r="O3229" t="b">
        <v>1</v>
      </c>
      <c r="P3229" t="s">
        <v>8269</v>
      </c>
      <c r="Q3229">
        <f t="shared" si="250"/>
        <v>124.16</v>
      </c>
      <c r="R3229" s="12">
        <f t="shared" si="251"/>
        <v>139.53</v>
      </c>
      <c r="S3229" t="s">
        <v>8310</v>
      </c>
      <c r="T3229" t="s">
        <v>8315</v>
      </c>
    </row>
    <row r="3230" spans="1:20" ht="30" hidden="1">
      <c r="A3230">
        <v>3228</v>
      </c>
      <c r="B3230" s="2" t="s">
        <v>3228</v>
      </c>
      <c r="C3230" s="2" t="s">
        <v>7338</v>
      </c>
      <c r="D3230">
        <v>9800</v>
      </c>
      <c r="E3230">
        <v>39550.5</v>
      </c>
      <c r="F3230" t="s">
        <v>8219</v>
      </c>
      <c r="G3230" t="s">
        <v>8224</v>
      </c>
      <c r="H3230" t="s">
        <v>8246</v>
      </c>
      <c r="I3230">
        <v>1442501991</v>
      </c>
      <c r="J3230" s="7">
        <f t="shared" si="248"/>
        <v>42234.624895833331</v>
      </c>
      <c r="K3230">
        <v>1439909991</v>
      </c>
      <c r="L3230" s="7">
        <f t="shared" si="249"/>
        <v>42264.624895833331</v>
      </c>
      <c r="M3230" t="b">
        <v>0</v>
      </c>
      <c r="N3230">
        <v>480</v>
      </c>
      <c r="O3230" t="b">
        <v>1</v>
      </c>
      <c r="P3230" t="s">
        <v>8297</v>
      </c>
      <c r="Q3230">
        <f t="shared" si="250"/>
        <v>403.58</v>
      </c>
      <c r="R3230" s="12">
        <f t="shared" si="251"/>
        <v>82.4</v>
      </c>
      <c r="S3230" t="s">
        <v>8333</v>
      </c>
      <c r="T3230" t="s">
        <v>8351</v>
      </c>
    </row>
    <row r="3231" spans="1:20" ht="45" hidden="1">
      <c r="A3231">
        <v>3229</v>
      </c>
      <c r="B3231" s="2" t="s">
        <v>3229</v>
      </c>
      <c r="C3231" s="2" t="s">
        <v>7339</v>
      </c>
      <c r="D3231">
        <v>9850</v>
      </c>
      <c r="E3231">
        <v>12965.44</v>
      </c>
      <c r="F3231" t="s">
        <v>8219</v>
      </c>
      <c r="G3231" t="s">
        <v>8225</v>
      </c>
      <c r="H3231" t="s">
        <v>8247</v>
      </c>
      <c r="I3231">
        <v>1403693499</v>
      </c>
      <c r="J3231" s="7">
        <f t="shared" si="248"/>
        <v>41785.452534722222</v>
      </c>
      <c r="K3231">
        <v>1401101499</v>
      </c>
      <c r="L3231" s="7">
        <f t="shared" si="249"/>
        <v>41815.452534722222</v>
      </c>
      <c r="M3231" t="b">
        <v>1</v>
      </c>
      <c r="N3231">
        <v>165</v>
      </c>
      <c r="O3231" t="b">
        <v>1</v>
      </c>
      <c r="P3231" t="s">
        <v>8269</v>
      </c>
      <c r="Q3231">
        <f t="shared" si="250"/>
        <v>131.63</v>
      </c>
      <c r="R3231" s="12">
        <f t="shared" si="251"/>
        <v>78.58</v>
      </c>
      <c r="S3231" t="s">
        <v>8310</v>
      </c>
      <c r="T3231" t="s">
        <v>8315</v>
      </c>
    </row>
    <row r="3232" spans="1:20" ht="60" hidden="1">
      <c r="A3232">
        <v>3230</v>
      </c>
      <c r="B3232" s="2" t="s">
        <v>3230</v>
      </c>
      <c r="C3232" s="2" t="s">
        <v>7340</v>
      </c>
      <c r="D3232">
        <v>9999</v>
      </c>
      <c r="E3232">
        <v>167820.6</v>
      </c>
      <c r="F3232" t="s">
        <v>8219</v>
      </c>
      <c r="G3232" t="s">
        <v>8224</v>
      </c>
      <c r="H3232" t="s">
        <v>8246</v>
      </c>
      <c r="I3232">
        <v>1374769288</v>
      </c>
      <c r="J3232" s="7">
        <f t="shared" si="248"/>
        <v>41450.681574074071</v>
      </c>
      <c r="K3232">
        <v>1372177288</v>
      </c>
      <c r="L3232" s="7">
        <f t="shared" si="249"/>
        <v>41480.681574074071</v>
      </c>
      <c r="M3232" t="b">
        <v>0</v>
      </c>
      <c r="N3232">
        <v>8200</v>
      </c>
      <c r="O3232" t="b">
        <v>1</v>
      </c>
      <c r="P3232" t="s">
        <v>8295</v>
      </c>
      <c r="Q3232">
        <f t="shared" si="250"/>
        <v>1678.37</v>
      </c>
      <c r="R3232" s="12">
        <f t="shared" si="251"/>
        <v>20.47</v>
      </c>
      <c r="S3232" t="s">
        <v>8319</v>
      </c>
      <c r="T3232" t="s">
        <v>8349</v>
      </c>
    </row>
    <row r="3233" spans="1:20" ht="45" hidden="1">
      <c r="A3233">
        <v>3231</v>
      </c>
      <c r="B3233" s="2" t="s">
        <v>3231</v>
      </c>
      <c r="C3233" s="2" t="s">
        <v>7341</v>
      </c>
      <c r="D3233">
        <v>10000</v>
      </c>
      <c r="E3233">
        <v>10390</v>
      </c>
      <c r="F3233" t="s">
        <v>8219</v>
      </c>
      <c r="G3233" t="s">
        <v>8224</v>
      </c>
      <c r="H3233" t="s">
        <v>8246</v>
      </c>
      <c r="I3233">
        <v>1407414107</v>
      </c>
      <c r="J3233" s="7">
        <f t="shared" si="248"/>
        <v>41828.515127314815</v>
      </c>
      <c r="K3233">
        <v>1404822107</v>
      </c>
      <c r="L3233" s="7">
        <f t="shared" si="249"/>
        <v>41858.515127314815</v>
      </c>
      <c r="M3233" t="b">
        <v>0</v>
      </c>
      <c r="N3233">
        <v>150</v>
      </c>
      <c r="O3233" t="b">
        <v>1</v>
      </c>
      <c r="P3233" t="s">
        <v>8265</v>
      </c>
      <c r="Q3233">
        <f t="shared" si="250"/>
        <v>103.9</v>
      </c>
      <c r="R3233" s="12">
        <f t="shared" si="251"/>
        <v>69.27</v>
      </c>
      <c r="S3233" t="s">
        <v>8310</v>
      </c>
      <c r="T3233" t="s">
        <v>8311</v>
      </c>
    </row>
    <row r="3234" spans="1:20" ht="45" hidden="1">
      <c r="A3234">
        <v>3232</v>
      </c>
      <c r="B3234" s="2" t="s">
        <v>3232</v>
      </c>
      <c r="C3234" s="2" t="s">
        <v>7342</v>
      </c>
      <c r="D3234">
        <v>10000</v>
      </c>
      <c r="E3234">
        <v>30866</v>
      </c>
      <c r="F3234" t="s">
        <v>8219</v>
      </c>
      <c r="G3234" t="s">
        <v>8224</v>
      </c>
      <c r="H3234" t="s">
        <v>8246</v>
      </c>
      <c r="I3234">
        <v>1405209600</v>
      </c>
      <c r="J3234" s="7">
        <f t="shared" si="248"/>
        <v>41802.790347222224</v>
      </c>
      <c r="K3234">
        <v>1402599486</v>
      </c>
      <c r="L3234" s="7">
        <f t="shared" si="249"/>
        <v>41833</v>
      </c>
      <c r="M3234" t="b">
        <v>0</v>
      </c>
      <c r="N3234">
        <v>263</v>
      </c>
      <c r="O3234" t="b">
        <v>1</v>
      </c>
      <c r="P3234" t="s">
        <v>8265</v>
      </c>
      <c r="Q3234">
        <f t="shared" si="250"/>
        <v>308.66000000000003</v>
      </c>
      <c r="R3234" s="12">
        <f t="shared" si="251"/>
        <v>117.36</v>
      </c>
      <c r="S3234" t="s">
        <v>8310</v>
      </c>
      <c r="T3234" t="s">
        <v>8311</v>
      </c>
    </row>
    <row r="3235" spans="1:20" ht="45" hidden="1">
      <c r="A3235">
        <v>3233</v>
      </c>
      <c r="B3235" s="2" t="s">
        <v>3233</v>
      </c>
      <c r="C3235" s="2" t="s">
        <v>7343</v>
      </c>
      <c r="D3235">
        <v>10000</v>
      </c>
      <c r="E3235">
        <v>11621</v>
      </c>
      <c r="F3235" t="s">
        <v>8219</v>
      </c>
      <c r="G3235" t="s">
        <v>8224</v>
      </c>
      <c r="H3235" t="s">
        <v>8246</v>
      </c>
      <c r="I3235">
        <v>1405615846</v>
      </c>
      <c r="J3235" s="7">
        <f t="shared" si="248"/>
        <v>41807.701921296299</v>
      </c>
      <c r="K3235">
        <v>1403023846</v>
      </c>
      <c r="L3235" s="7">
        <f t="shared" si="249"/>
        <v>41837.701921296299</v>
      </c>
      <c r="M3235" t="b">
        <v>0</v>
      </c>
      <c r="N3235">
        <v>52</v>
      </c>
      <c r="O3235" t="b">
        <v>1</v>
      </c>
      <c r="P3235" t="s">
        <v>8265</v>
      </c>
      <c r="Q3235">
        <f t="shared" si="250"/>
        <v>116.21</v>
      </c>
      <c r="R3235" s="12">
        <f t="shared" si="251"/>
        <v>223.48</v>
      </c>
      <c r="S3235" t="s">
        <v>8310</v>
      </c>
      <c r="T3235" t="s">
        <v>8311</v>
      </c>
    </row>
    <row r="3236" spans="1:20" ht="60" hidden="1">
      <c r="A3236">
        <v>3234</v>
      </c>
      <c r="B3236" s="2" t="s">
        <v>3234</v>
      </c>
      <c r="C3236" s="2" t="s">
        <v>7344</v>
      </c>
      <c r="D3236">
        <v>10000</v>
      </c>
      <c r="E3236">
        <v>10100</v>
      </c>
      <c r="F3236" t="s">
        <v>8219</v>
      </c>
      <c r="G3236" t="s">
        <v>8224</v>
      </c>
      <c r="H3236" t="s">
        <v>8246</v>
      </c>
      <c r="I3236">
        <v>1451063221</v>
      </c>
      <c r="J3236" s="7">
        <f t="shared" si="248"/>
        <v>42333.713206018518</v>
      </c>
      <c r="K3236">
        <v>1448471221</v>
      </c>
      <c r="L3236" s="7">
        <f t="shared" si="249"/>
        <v>42363.713206018518</v>
      </c>
      <c r="M3236" t="b">
        <v>0</v>
      </c>
      <c r="N3236">
        <v>52</v>
      </c>
      <c r="O3236" t="b">
        <v>1</v>
      </c>
      <c r="P3236" t="s">
        <v>8265</v>
      </c>
      <c r="Q3236">
        <f t="shared" si="250"/>
        <v>101</v>
      </c>
      <c r="R3236" s="12">
        <f t="shared" si="251"/>
        <v>194.23</v>
      </c>
      <c r="S3236" t="s">
        <v>8310</v>
      </c>
      <c r="T3236" t="s">
        <v>8311</v>
      </c>
    </row>
    <row r="3237" spans="1:20" ht="60" hidden="1">
      <c r="A3237">
        <v>3235</v>
      </c>
      <c r="B3237" s="2" t="s">
        <v>3235</v>
      </c>
      <c r="C3237" s="2" t="s">
        <v>7345</v>
      </c>
      <c r="D3237">
        <v>10000</v>
      </c>
      <c r="E3237">
        <v>10291</v>
      </c>
      <c r="F3237" t="s">
        <v>8219</v>
      </c>
      <c r="G3237" t="s">
        <v>8224</v>
      </c>
      <c r="H3237" t="s">
        <v>8246</v>
      </c>
      <c r="I3237">
        <v>1416423172</v>
      </c>
      <c r="J3237" s="7">
        <f t="shared" si="248"/>
        <v>41932.745046296295</v>
      </c>
      <c r="K3237">
        <v>1413827572</v>
      </c>
      <c r="L3237" s="7">
        <f t="shared" si="249"/>
        <v>41962.786712962959</v>
      </c>
      <c r="M3237" t="b">
        <v>0</v>
      </c>
      <c r="N3237">
        <v>75</v>
      </c>
      <c r="O3237" t="b">
        <v>1</v>
      </c>
      <c r="P3237" t="s">
        <v>8265</v>
      </c>
      <c r="Q3237">
        <f t="shared" si="250"/>
        <v>102.91</v>
      </c>
      <c r="R3237" s="12">
        <f t="shared" si="251"/>
        <v>137.21</v>
      </c>
      <c r="S3237" t="s">
        <v>8310</v>
      </c>
      <c r="T3237" t="s">
        <v>8311</v>
      </c>
    </row>
    <row r="3238" spans="1:20" ht="60" hidden="1">
      <c r="A3238">
        <v>3236</v>
      </c>
      <c r="B3238" s="2" t="s">
        <v>3236</v>
      </c>
      <c r="C3238" s="2" t="s">
        <v>7346</v>
      </c>
      <c r="D3238">
        <v>10000</v>
      </c>
      <c r="E3238">
        <v>11094.23</v>
      </c>
      <c r="F3238" t="s">
        <v>8219</v>
      </c>
      <c r="G3238" t="s">
        <v>8224</v>
      </c>
      <c r="H3238" t="s">
        <v>8246</v>
      </c>
      <c r="I3238">
        <v>1317538740</v>
      </c>
      <c r="J3238" s="7">
        <f t="shared" si="248"/>
        <v>40786.187789351854</v>
      </c>
      <c r="K3238">
        <v>1314765025</v>
      </c>
      <c r="L3238" s="7">
        <f t="shared" si="249"/>
        <v>40818.290972222225</v>
      </c>
      <c r="M3238" t="b">
        <v>0</v>
      </c>
      <c r="N3238">
        <v>178</v>
      </c>
      <c r="O3238" t="b">
        <v>1</v>
      </c>
      <c r="P3238" t="s">
        <v>8266</v>
      </c>
      <c r="Q3238">
        <f t="shared" si="250"/>
        <v>110.94</v>
      </c>
      <c r="R3238" s="12">
        <f t="shared" si="251"/>
        <v>62.33</v>
      </c>
      <c r="S3238" t="s">
        <v>8310</v>
      </c>
      <c r="T3238" t="s">
        <v>8312</v>
      </c>
    </row>
    <row r="3239" spans="1:20" ht="30" hidden="1">
      <c r="A3239">
        <v>3237</v>
      </c>
      <c r="B3239" s="2" t="s">
        <v>3237</v>
      </c>
      <c r="C3239" s="2" t="s">
        <v>7347</v>
      </c>
      <c r="D3239">
        <v>10000</v>
      </c>
      <c r="E3239">
        <v>11292</v>
      </c>
      <c r="F3239" t="s">
        <v>8219</v>
      </c>
      <c r="G3239" t="s">
        <v>8224</v>
      </c>
      <c r="H3239" t="s">
        <v>8246</v>
      </c>
      <c r="I3239">
        <v>1282498800</v>
      </c>
      <c r="J3239" s="7">
        <f t="shared" si="248"/>
        <v>40332.923842592594</v>
      </c>
      <c r="K3239">
        <v>1275603020</v>
      </c>
      <c r="L3239" s="7">
        <f t="shared" si="249"/>
        <v>40412.736111111109</v>
      </c>
      <c r="M3239" t="b">
        <v>1</v>
      </c>
      <c r="N3239">
        <v>235</v>
      </c>
      <c r="O3239" t="b">
        <v>1</v>
      </c>
      <c r="P3239" t="s">
        <v>8269</v>
      </c>
      <c r="Q3239">
        <f t="shared" si="250"/>
        <v>112.92</v>
      </c>
      <c r="R3239" s="12">
        <f t="shared" si="251"/>
        <v>48.05</v>
      </c>
      <c r="S3239" t="s">
        <v>8310</v>
      </c>
      <c r="T3239" t="s">
        <v>8315</v>
      </c>
    </row>
    <row r="3240" spans="1:20" ht="60" hidden="1">
      <c r="A3240">
        <v>3238</v>
      </c>
      <c r="B3240" s="2" t="s">
        <v>3238</v>
      </c>
      <c r="C3240" s="2" t="s">
        <v>7348</v>
      </c>
      <c r="D3240">
        <v>10000</v>
      </c>
      <c r="E3240">
        <v>10640</v>
      </c>
      <c r="F3240" t="s">
        <v>8219</v>
      </c>
      <c r="G3240" t="s">
        <v>8224</v>
      </c>
      <c r="H3240" t="s">
        <v>8246</v>
      </c>
      <c r="I3240">
        <v>1279360740</v>
      </c>
      <c r="J3240" s="7">
        <f t="shared" si="248"/>
        <v>40330.755543981482</v>
      </c>
      <c r="K3240">
        <v>1275415679</v>
      </c>
      <c r="L3240" s="7">
        <f t="shared" si="249"/>
        <v>40376.415972222225</v>
      </c>
      <c r="M3240" t="b">
        <v>1</v>
      </c>
      <c r="N3240">
        <v>88</v>
      </c>
      <c r="O3240" t="b">
        <v>1</v>
      </c>
      <c r="P3240" t="s">
        <v>8269</v>
      </c>
      <c r="Q3240">
        <f t="shared" si="250"/>
        <v>106.4</v>
      </c>
      <c r="R3240" s="12">
        <f t="shared" si="251"/>
        <v>120.91</v>
      </c>
      <c r="S3240" t="s">
        <v>8310</v>
      </c>
      <c r="T3240" t="s">
        <v>8315</v>
      </c>
    </row>
    <row r="3241" spans="1:20" ht="60" hidden="1">
      <c r="A3241">
        <v>3239</v>
      </c>
      <c r="B3241" s="2" t="s">
        <v>3239</v>
      </c>
      <c r="C3241" s="2" t="s">
        <v>7349</v>
      </c>
      <c r="D3241">
        <v>10000</v>
      </c>
      <c r="E3241">
        <v>17895.25</v>
      </c>
      <c r="F3241" t="s">
        <v>8219</v>
      </c>
      <c r="G3241" t="s">
        <v>8224</v>
      </c>
      <c r="H3241" t="s">
        <v>8246</v>
      </c>
      <c r="I3241">
        <v>1289975060</v>
      </c>
      <c r="J3241" s="7">
        <f t="shared" si="248"/>
        <v>40469.225231481483</v>
      </c>
      <c r="K3241">
        <v>1287379460</v>
      </c>
      <c r="L3241" s="7">
        <f t="shared" si="249"/>
        <v>40499.266898148147</v>
      </c>
      <c r="M3241" t="b">
        <v>1</v>
      </c>
      <c r="N3241">
        <v>244</v>
      </c>
      <c r="O3241" t="b">
        <v>1</v>
      </c>
      <c r="P3241" t="s">
        <v>8269</v>
      </c>
      <c r="Q3241">
        <f t="shared" si="250"/>
        <v>178.95</v>
      </c>
      <c r="R3241" s="12">
        <f t="shared" si="251"/>
        <v>73.34</v>
      </c>
      <c r="S3241" t="s">
        <v>8310</v>
      </c>
      <c r="T3241" t="s">
        <v>8315</v>
      </c>
    </row>
    <row r="3242" spans="1:20" ht="60" hidden="1">
      <c r="A3242">
        <v>3240</v>
      </c>
      <c r="B3242" s="2" t="s">
        <v>3240</v>
      </c>
      <c r="C3242" s="2" t="s">
        <v>7350</v>
      </c>
      <c r="D3242">
        <v>10000</v>
      </c>
      <c r="E3242">
        <v>10046</v>
      </c>
      <c r="F3242" t="s">
        <v>8219</v>
      </c>
      <c r="G3242" t="s">
        <v>8224</v>
      </c>
      <c r="H3242" t="s">
        <v>8246</v>
      </c>
      <c r="I3242">
        <v>1330115638</v>
      </c>
      <c r="J3242" s="7">
        <f t="shared" si="248"/>
        <v>40933.856921296298</v>
      </c>
      <c r="K3242">
        <v>1327523638</v>
      </c>
      <c r="L3242" s="7">
        <f t="shared" si="249"/>
        <v>40963.856921296298</v>
      </c>
      <c r="M3242" t="b">
        <v>1</v>
      </c>
      <c r="N3242">
        <v>108</v>
      </c>
      <c r="O3242" t="b">
        <v>1</v>
      </c>
      <c r="P3242" t="s">
        <v>8269</v>
      </c>
      <c r="Q3242">
        <f t="shared" si="250"/>
        <v>100.46</v>
      </c>
      <c r="R3242" s="12">
        <f t="shared" si="251"/>
        <v>93.02</v>
      </c>
      <c r="S3242" t="s">
        <v>8310</v>
      </c>
      <c r="T3242" t="s">
        <v>8315</v>
      </c>
    </row>
    <row r="3243" spans="1:20" ht="60" hidden="1">
      <c r="A3243">
        <v>3241</v>
      </c>
      <c r="B3243" s="2" t="s">
        <v>3241</v>
      </c>
      <c r="C3243" s="2" t="s">
        <v>7351</v>
      </c>
      <c r="D3243">
        <v>10000</v>
      </c>
      <c r="E3243">
        <v>10550</v>
      </c>
      <c r="F3243" t="s">
        <v>8219</v>
      </c>
      <c r="G3243" t="s">
        <v>8224</v>
      </c>
      <c r="H3243" t="s">
        <v>8246</v>
      </c>
      <c r="I3243">
        <v>1446868800</v>
      </c>
      <c r="J3243" s="7">
        <f t="shared" si="248"/>
        <v>42291.46674768519</v>
      </c>
      <c r="K3243">
        <v>1444821127</v>
      </c>
      <c r="L3243" s="7">
        <f t="shared" si="249"/>
        <v>42315.166666666672</v>
      </c>
      <c r="M3243" t="b">
        <v>1</v>
      </c>
      <c r="N3243">
        <v>167</v>
      </c>
      <c r="O3243" t="b">
        <v>1</v>
      </c>
      <c r="P3243" t="s">
        <v>8269</v>
      </c>
      <c r="Q3243">
        <f t="shared" si="250"/>
        <v>105.5</v>
      </c>
      <c r="R3243" s="12">
        <f t="shared" si="251"/>
        <v>63.17</v>
      </c>
      <c r="S3243" t="s">
        <v>8310</v>
      </c>
      <c r="T3243" t="s">
        <v>8315</v>
      </c>
    </row>
    <row r="3244" spans="1:20" ht="45" hidden="1">
      <c r="A3244">
        <v>3242</v>
      </c>
      <c r="B3244" s="2" t="s">
        <v>3242</v>
      </c>
      <c r="C3244" s="2" t="s">
        <v>7352</v>
      </c>
      <c r="D3244">
        <v>10000</v>
      </c>
      <c r="E3244">
        <v>10119</v>
      </c>
      <c r="F3244" t="s">
        <v>8219</v>
      </c>
      <c r="G3244" t="s">
        <v>8224</v>
      </c>
      <c r="H3244" t="s">
        <v>8246</v>
      </c>
      <c r="I3244">
        <v>1431716400</v>
      </c>
      <c r="J3244" s="7">
        <f t="shared" si="248"/>
        <v>42101.682372685187</v>
      </c>
      <c r="K3244">
        <v>1428423757</v>
      </c>
      <c r="L3244" s="7">
        <f t="shared" si="249"/>
        <v>42139.791666666672</v>
      </c>
      <c r="M3244" t="b">
        <v>1</v>
      </c>
      <c r="N3244">
        <v>69</v>
      </c>
      <c r="O3244" t="b">
        <v>1</v>
      </c>
      <c r="P3244" t="s">
        <v>8269</v>
      </c>
      <c r="Q3244">
        <f t="shared" si="250"/>
        <v>101.19</v>
      </c>
      <c r="R3244" s="12">
        <f t="shared" si="251"/>
        <v>146.65</v>
      </c>
      <c r="S3244" t="s">
        <v>8310</v>
      </c>
      <c r="T3244" t="s">
        <v>8315</v>
      </c>
    </row>
    <row r="3245" spans="1:20" ht="45" hidden="1">
      <c r="A3245">
        <v>3243</v>
      </c>
      <c r="B3245" s="2" t="s">
        <v>3243</v>
      </c>
      <c r="C3245" s="2" t="s">
        <v>7353</v>
      </c>
      <c r="D3245">
        <v>10000</v>
      </c>
      <c r="E3245">
        <v>17028.88</v>
      </c>
      <c r="F3245" t="s">
        <v>8219</v>
      </c>
      <c r="G3245" t="s">
        <v>8224</v>
      </c>
      <c r="H3245" t="s">
        <v>8246</v>
      </c>
      <c r="I3245">
        <v>1444824021</v>
      </c>
      <c r="J3245" s="7">
        <f t="shared" si="248"/>
        <v>42261.500243055561</v>
      </c>
      <c r="K3245">
        <v>1442232021</v>
      </c>
      <c r="L3245" s="7">
        <f t="shared" si="249"/>
        <v>42291.500243055561</v>
      </c>
      <c r="M3245" t="b">
        <v>1</v>
      </c>
      <c r="N3245">
        <v>188</v>
      </c>
      <c r="O3245" t="b">
        <v>1</v>
      </c>
      <c r="P3245" t="s">
        <v>8269</v>
      </c>
      <c r="Q3245">
        <f t="shared" si="250"/>
        <v>170.29</v>
      </c>
      <c r="R3245" s="12">
        <f t="shared" si="251"/>
        <v>90.58</v>
      </c>
      <c r="S3245" t="s">
        <v>8310</v>
      </c>
      <c r="T3245" t="s">
        <v>8315</v>
      </c>
    </row>
    <row r="3246" spans="1:20" ht="45" hidden="1">
      <c r="A3246">
        <v>3244</v>
      </c>
      <c r="B3246" s="2" t="s">
        <v>3244</v>
      </c>
      <c r="C3246" s="2" t="s">
        <v>7354</v>
      </c>
      <c r="D3246">
        <v>10000</v>
      </c>
      <c r="E3246">
        <v>10300</v>
      </c>
      <c r="F3246" t="s">
        <v>8219</v>
      </c>
      <c r="G3246" t="s">
        <v>8224</v>
      </c>
      <c r="H3246" t="s">
        <v>8246</v>
      </c>
      <c r="I3246">
        <v>1440165916</v>
      </c>
      <c r="J3246" s="7">
        <f t="shared" si="248"/>
        <v>42207.58699074074</v>
      </c>
      <c r="K3246">
        <v>1437573916</v>
      </c>
      <c r="L3246" s="7">
        <f t="shared" si="249"/>
        <v>42237.58699074074</v>
      </c>
      <c r="M3246" t="b">
        <v>1</v>
      </c>
      <c r="N3246">
        <v>119</v>
      </c>
      <c r="O3246" t="b">
        <v>1</v>
      </c>
      <c r="P3246" t="s">
        <v>8269</v>
      </c>
      <c r="Q3246">
        <f t="shared" si="250"/>
        <v>103</v>
      </c>
      <c r="R3246" s="12">
        <f t="shared" si="251"/>
        <v>86.55</v>
      </c>
      <c r="S3246" t="s">
        <v>8310</v>
      </c>
      <c r="T3246" t="s">
        <v>8315</v>
      </c>
    </row>
    <row r="3247" spans="1:20" ht="45" hidden="1">
      <c r="A3247">
        <v>3245</v>
      </c>
      <c r="B3247" s="2" t="s">
        <v>3245</v>
      </c>
      <c r="C3247" s="2" t="s">
        <v>7355</v>
      </c>
      <c r="D3247">
        <v>10000</v>
      </c>
      <c r="E3247">
        <v>11656</v>
      </c>
      <c r="F3247" t="s">
        <v>8219</v>
      </c>
      <c r="G3247" t="s">
        <v>8224</v>
      </c>
      <c r="H3247" t="s">
        <v>8246</v>
      </c>
      <c r="I3247">
        <v>1412740868</v>
      </c>
      <c r="J3247" s="7">
        <f t="shared" si="248"/>
        <v>41890.167453703703</v>
      </c>
      <c r="K3247">
        <v>1410148868</v>
      </c>
      <c r="L3247" s="7">
        <f t="shared" si="249"/>
        <v>41920.167453703703</v>
      </c>
      <c r="M3247" t="b">
        <v>1</v>
      </c>
      <c r="N3247">
        <v>286</v>
      </c>
      <c r="O3247" t="b">
        <v>1</v>
      </c>
      <c r="P3247" t="s">
        <v>8269</v>
      </c>
      <c r="Q3247">
        <f t="shared" si="250"/>
        <v>116.56</v>
      </c>
      <c r="R3247" s="12">
        <f t="shared" si="251"/>
        <v>40.76</v>
      </c>
      <c r="S3247" t="s">
        <v>8310</v>
      </c>
      <c r="T3247" t="s">
        <v>8315</v>
      </c>
    </row>
    <row r="3248" spans="1:20" ht="45" hidden="1">
      <c r="A3248">
        <v>3246</v>
      </c>
      <c r="B3248" s="2" t="s">
        <v>3246</v>
      </c>
      <c r="C3248" s="2" t="s">
        <v>7356</v>
      </c>
      <c r="D3248">
        <v>10000</v>
      </c>
      <c r="E3248">
        <v>10335.01</v>
      </c>
      <c r="F3248" t="s">
        <v>8219</v>
      </c>
      <c r="G3248" t="s">
        <v>8224</v>
      </c>
      <c r="H3248" t="s">
        <v>8246</v>
      </c>
      <c r="I3248">
        <v>1367384340</v>
      </c>
      <c r="J3248" s="7">
        <f t="shared" si="248"/>
        <v>41355.577291666668</v>
      </c>
      <c r="K3248">
        <v>1363960278</v>
      </c>
      <c r="L3248" s="7">
        <f t="shared" si="249"/>
        <v>41395.207638888889</v>
      </c>
      <c r="M3248" t="b">
        <v>0</v>
      </c>
      <c r="N3248">
        <v>119</v>
      </c>
      <c r="O3248" t="b">
        <v>1</v>
      </c>
      <c r="P3248" t="s">
        <v>8269</v>
      </c>
      <c r="Q3248">
        <f t="shared" si="250"/>
        <v>103.35</v>
      </c>
      <c r="R3248" s="12">
        <f t="shared" si="251"/>
        <v>86.85</v>
      </c>
      <c r="S3248" t="s">
        <v>8310</v>
      </c>
      <c r="T3248" t="s">
        <v>8315</v>
      </c>
    </row>
    <row r="3249" spans="1:20" ht="60" hidden="1">
      <c r="A3249">
        <v>3247</v>
      </c>
      <c r="B3249" s="2" t="s">
        <v>3247</v>
      </c>
      <c r="C3249" s="2" t="s">
        <v>7357</v>
      </c>
      <c r="D3249">
        <v>10000</v>
      </c>
      <c r="E3249">
        <v>10804.45</v>
      </c>
      <c r="F3249" t="s">
        <v>8219</v>
      </c>
      <c r="G3249" t="s">
        <v>8224</v>
      </c>
      <c r="H3249" t="s">
        <v>8246</v>
      </c>
      <c r="I3249">
        <v>1335562320</v>
      </c>
      <c r="J3249" s="7">
        <f t="shared" si="248"/>
        <v>40990.909259259257</v>
      </c>
      <c r="K3249">
        <v>1332452960</v>
      </c>
      <c r="L3249" s="7">
        <f t="shared" si="249"/>
        <v>41026.897222222222</v>
      </c>
      <c r="M3249" t="b">
        <v>0</v>
      </c>
      <c r="N3249">
        <v>184</v>
      </c>
      <c r="O3249" t="b">
        <v>1</v>
      </c>
      <c r="P3249" t="s">
        <v>8269</v>
      </c>
      <c r="Q3249">
        <f t="shared" si="250"/>
        <v>108.04</v>
      </c>
      <c r="R3249" s="12">
        <f t="shared" si="251"/>
        <v>58.72</v>
      </c>
      <c r="S3249" t="s">
        <v>8310</v>
      </c>
      <c r="T3249" t="s">
        <v>8315</v>
      </c>
    </row>
    <row r="3250" spans="1:20" ht="30" hidden="1">
      <c r="A3250">
        <v>3248</v>
      </c>
      <c r="B3250" s="2" t="s">
        <v>3248</v>
      </c>
      <c r="C3250" s="2" t="s">
        <v>7358</v>
      </c>
      <c r="D3250">
        <v>10000</v>
      </c>
      <c r="E3250">
        <v>11230.25</v>
      </c>
      <c r="F3250" t="s">
        <v>8219</v>
      </c>
      <c r="G3250" t="s">
        <v>8224</v>
      </c>
      <c r="H3250" t="s">
        <v>8246</v>
      </c>
      <c r="I3250">
        <v>1400297400</v>
      </c>
      <c r="J3250" s="7">
        <f t="shared" si="248"/>
        <v>41745.635960648149</v>
      </c>
      <c r="K3250">
        <v>1397661347</v>
      </c>
      <c r="L3250" s="7">
        <f t="shared" si="249"/>
        <v>41776.145833333336</v>
      </c>
      <c r="M3250" t="b">
        <v>0</v>
      </c>
      <c r="N3250">
        <v>62</v>
      </c>
      <c r="O3250" t="b">
        <v>1</v>
      </c>
      <c r="P3250" t="s">
        <v>8269</v>
      </c>
      <c r="Q3250">
        <f t="shared" si="250"/>
        <v>112.3</v>
      </c>
      <c r="R3250" s="12">
        <f t="shared" si="251"/>
        <v>181.13</v>
      </c>
      <c r="S3250" t="s">
        <v>8310</v>
      </c>
      <c r="T3250" t="s">
        <v>8315</v>
      </c>
    </row>
    <row r="3251" spans="1:20" ht="60" hidden="1">
      <c r="A3251">
        <v>3249</v>
      </c>
      <c r="B3251" s="2" t="s">
        <v>3249</v>
      </c>
      <c r="C3251" s="2" t="s">
        <v>7359</v>
      </c>
      <c r="D3251">
        <v>10000</v>
      </c>
      <c r="E3251">
        <v>10085</v>
      </c>
      <c r="F3251" t="s">
        <v>8219</v>
      </c>
      <c r="G3251" t="s">
        <v>8224</v>
      </c>
      <c r="H3251" t="s">
        <v>8246</v>
      </c>
      <c r="I3251">
        <v>1487347500</v>
      </c>
      <c r="J3251" s="7">
        <f t="shared" si="248"/>
        <v>42753.205625000002</v>
      </c>
      <c r="K3251">
        <v>1484715366</v>
      </c>
      <c r="L3251" s="7">
        <f t="shared" si="249"/>
        <v>42783.670138888891</v>
      </c>
      <c r="M3251" t="b">
        <v>0</v>
      </c>
      <c r="N3251">
        <v>158</v>
      </c>
      <c r="O3251" t="b">
        <v>1</v>
      </c>
      <c r="P3251" t="s">
        <v>8271</v>
      </c>
      <c r="Q3251">
        <f t="shared" si="250"/>
        <v>100.85</v>
      </c>
      <c r="R3251" s="12">
        <f t="shared" si="251"/>
        <v>63.83</v>
      </c>
      <c r="S3251" t="s">
        <v>8317</v>
      </c>
      <c r="T3251" t="s">
        <v>8318</v>
      </c>
    </row>
    <row r="3252" spans="1:20" ht="60" hidden="1">
      <c r="A3252">
        <v>3250</v>
      </c>
      <c r="B3252" s="2" t="s">
        <v>3250</v>
      </c>
      <c r="C3252" s="2" t="s">
        <v>7360</v>
      </c>
      <c r="D3252">
        <v>10000</v>
      </c>
      <c r="E3252">
        <v>12325</v>
      </c>
      <c r="F3252" t="s">
        <v>8219</v>
      </c>
      <c r="G3252" t="s">
        <v>8224</v>
      </c>
      <c r="H3252" t="s">
        <v>8246</v>
      </c>
      <c r="I3252">
        <v>1463098208</v>
      </c>
      <c r="J3252" s="7">
        <f t="shared" si="248"/>
        <v>42473.007037037038</v>
      </c>
      <c r="K3252">
        <v>1460506208</v>
      </c>
      <c r="L3252" s="7">
        <f t="shared" si="249"/>
        <v>42503.007037037038</v>
      </c>
      <c r="M3252" t="b">
        <v>0</v>
      </c>
      <c r="N3252">
        <v>173</v>
      </c>
      <c r="O3252" t="b">
        <v>1</v>
      </c>
      <c r="P3252" t="s">
        <v>8271</v>
      </c>
      <c r="Q3252">
        <f t="shared" si="250"/>
        <v>123.25</v>
      </c>
      <c r="R3252" s="12">
        <f t="shared" si="251"/>
        <v>71.239999999999995</v>
      </c>
      <c r="S3252" t="s">
        <v>8317</v>
      </c>
      <c r="T3252" t="s">
        <v>8318</v>
      </c>
    </row>
    <row r="3253" spans="1:20" ht="60" hidden="1">
      <c r="A3253">
        <v>3251</v>
      </c>
      <c r="B3253" s="2" t="s">
        <v>3251</v>
      </c>
      <c r="C3253" s="2" t="s">
        <v>7361</v>
      </c>
      <c r="D3253">
        <v>10000</v>
      </c>
      <c r="E3253">
        <v>10556</v>
      </c>
      <c r="F3253" t="s">
        <v>8219</v>
      </c>
      <c r="G3253" t="s">
        <v>8224</v>
      </c>
      <c r="H3253" t="s">
        <v>8246</v>
      </c>
      <c r="I3253">
        <v>1485642930</v>
      </c>
      <c r="J3253" s="7">
        <f t="shared" si="248"/>
        <v>42733.94131944445</v>
      </c>
      <c r="K3253">
        <v>1483050930</v>
      </c>
      <c r="L3253" s="7">
        <f t="shared" si="249"/>
        <v>42763.94131944445</v>
      </c>
      <c r="M3253" t="b">
        <v>0</v>
      </c>
      <c r="N3253">
        <v>110</v>
      </c>
      <c r="O3253" t="b">
        <v>1</v>
      </c>
      <c r="P3253" t="s">
        <v>8274</v>
      </c>
      <c r="Q3253">
        <f t="shared" si="250"/>
        <v>105.56</v>
      </c>
      <c r="R3253" s="12">
        <f t="shared" si="251"/>
        <v>95.96</v>
      </c>
      <c r="S3253" t="s">
        <v>8322</v>
      </c>
      <c r="T3253" t="s">
        <v>8323</v>
      </c>
    </row>
    <row r="3254" spans="1:20" ht="45" hidden="1">
      <c r="A3254">
        <v>3252</v>
      </c>
      <c r="B3254" s="2" t="s">
        <v>3252</v>
      </c>
      <c r="C3254" s="2" t="s">
        <v>7362</v>
      </c>
      <c r="D3254">
        <v>10000</v>
      </c>
      <c r="E3254">
        <v>12800</v>
      </c>
      <c r="F3254" t="s">
        <v>8219</v>
      </c>
      <c r="G3254" t="s">
        <v>8224</v>
      </c>
      <c r="H3254" t="s">
        <v>8246</v>
      </c>
      <c r="I3254">
        <v>1423922991</v>
      </c>
      <c r="J3254" s="7">
        <f t="shared" si="248"/>
        <v>42019.590173611112</v>
      </c>
      <c r="K3254">
        <v>1421330991</v>
      </c>
      <c r="L3254" s="7">
        <f t="shared" si="249"/>
        <v>42049.590173611112</v>
      </c>
      <c r="M3254" t="b">
        <v>0</v>
      </c>
      <c r="N3254">
        <v>26</v>
      </c>
      <c r="O3254" t="b">
        <v>1</v>
      </c>
      <c r="P3254" t="s">
        <v>8274</v>
      </c>
      <c r="Q3254">
        <f t="shared" si="250"/>
        <v>128</v>
      </c>
      <c r="R3254" s="12">
        <f t="shared" si="251"/>
        <v>492.31</v>
      </c>
      <c r="S3254" t="s">
        <v>8322</v>
      </c>
      <c r="T3254" t="s">
        <v>8323</v>
      </c>
    </row>
    <row r="3255" spans="1:20" ht="45" hidden="1">
      <c r="A3255">
        <v>3253</v>
      </c>
      <c r="B3255" s="2" t="s">
        <v>3253</v>
      </c>
      <c r="C3255" s="2" t="s">
        <v>7363</v>
      </c>
      <c r="D3255">
        <v>10000</v>
      </c>
      <c r="E3255">
        <v>14437.46</v>
      </c>
      <c r="F3255" t="s">
        <v>8219</v>
      </c>
      <c r="G3255" t="s">
        <v>8224</v>
      </c>
      <c r="H3255" t="s">
        <v>8246</v>
      </c>
      <c r="I3255">
        <v>1359680939</v>
      </c>
      <c r="J3255" s="7">
        <f t="shared" si="248"/>
        <v>41276.047905092593</v>
      </c>
      <c r="K3255">
        <v>1357088939</v>
      </c>
      <c r="L3255" s="7">
        <f t="shared" si="249"/>
        <v>41306.047905092593</v>
      </c>
      <c r="M3255" t="b">
        <v>0</v>
      </c>
      <c r="N3255">
        <v>156</v>
      </c>
      <c r="O3255" t="b">
        <v>1</v>
      </c>
      <c r="P3255" t="s">
        <v>8276</v>
      </c>
      <c r="Q3255">
        <f t="shared" si="250"/>
        <v>144.37</v>
      </c>
      <c r="R3255" s="12">
        <f t="shared" si="251"/>
        <v>92.55</v>
      </c>
      <c r="S3255" t="s">
        <v>8325</v>
      </c>
      <c r="T3255" t="s">
        <v>8326</v>
      </c>
    </row>
    <row r="3256" spans="1:20" ht="60" hidden="1">
      <c r="A3256">
        <v>3254</v>
      </c>
      <c r="B3256" s="2" t="s">
        <v>3254</v>
      </c>
      <c r="C3256" s="2" t="s">
        <v>7364</v>
      </c>
      <c r="D3256">
        <v>10000</v>
      </c>
      <c r="E3256">
        <v>10135</v>
      </c>
      <c r="F3256" t="s">
        <v>8219</v>
      </c>
      <c r="G3256" t="s">
        <v>8224</v>
      </c>
      <c r="H3256" t="s">
        <v>8246</v>
      </c>
      <c r="I3256">
        <v>1379279400</v>
      </c>
      <c r="J3256" s="7">
        <f t="shared" si="248"/>
        <v>41502.882928240739</v>
      </c>
      <c r="K3256">
        <v>1376687485</v>
      </c>
      <c r="L3256" s="7">
        <f t="shared" si="249"/>
        <v>41532.881944444445</v>
      </c>
      <c r="M3256" t="b">
        <v>0</v>
      </c>
      <c r="N3256">
        <v>90</v>
      </c>
      <c r="O3256" t="b">
        <v>1</v>
      </c>
      <c r="P3256" t="s">
        <v>8276</v>
      </c>
      <c r="Q3256">
        <f t="shared" si="250"/>
        <v>101.35</v>
      </c>
      <c r="R3256" s="12">
        <f t="shared" si="251"/>
        <v>112.61</v>
      </c>
      <c r="S3256" t="s">
        <v>8325</v>
      </c>
      <c r="T3256" t="s">
        <v>8326</v>
      </c>
    </row>
    <row r="3257" spans="1:20" ht="60" hidden="1">
      <c r="A3257">
        <v>3255</v>
      </c>
      <c r="B3257" s="2" t="s">
        <v>3255</v>
      </c>
      <c r="C3257" s="2" t="s">
        <v>7365</v>
      </c>
      <c r="D3257">
        <v>10000</v>
      </c>
      <c r="E3257">
        <v>12041.66</v>
      </c>
      <c r="F3257" t="s">
        <v>8219</v>
      </c>
      <c r="G3257" t="s">
        <v>8224</v>
      </c>
      <c r="H3257" t="s">
        <v>8246</v>
      </c>
      <c r="I3257">
        <v>1474694787</v>
      </c>
      <c r="J3257" s="7">
        <f t="shared" si="248"/>
        <v>42607.226701388892</v>
      </c>
      <c r="K3257">
        <v>1472102787</v>
      </c>
      <c r="L3257" s="7">
        <f t="shared" si="249"/>
        <v>42637.226701388892</v>
      </c>
      <c r="M3257" t="b">
        <v>0</v>
      </c>
      <c r="N3257">
        <v>190</v>
      </c>
      <c r="O3257" t="b">
        <v>1</v>
      </c>
      <c r="P3257" t="s">
        <v>8277</v>
      </c>
      <c r="Q3257">
        <f t="shared" si="250"/>
        <v>120.42</v>
      </c>
      <c r="R3257" s="12">
        <f t="shared" si="251"/>
        <v>63.38</v>
      </c>
      <c r="S3257" t="s">
        <v>8325</v>
      </c>
      <c r="T3257" t="s">
        <v>8327</v>
      </c>
    </row>
    <row r="3258" spans="1:20" ht="45" hidden="1">
      <c r="A3258">
        <v>3256</v>
      </c>
      <c r="B3258" s="2" t="s">
        <v>3256</v>
      </c>
      <c r="C3258" s="2" t="s">
        <v>7366</v>
      </c>
      <c r="D3258">
        <v>10000</v>
      </c>
      <c r="E3258">
        <v>11727</v>
      </c>
      <c r="F3258" t="s">
        <v>8219</v>
      </c>
      <c r="G3258" t="s">
        <v>8225</v>
      </c>
      <c r="H3258" t="s">
        <v>8247</v>
      </c>
      <c r="I3258">
        <v>1488830400</v>
      </c>
      <c r="J3258" s="7">
        <f t="shared" si="248"/>
        <v>42755.627372685187</v>
      </c>
      <c r="K3258">
        <v>1484924605</v>
      </c>
      <c r="L3258" s="7">
        <f t="shared" si="249"/>
        <v>42800.833333333328</v>
      </c>
      <c r="M3258" t="b">
        <v>1</v>
      </c>
      <c r="N3258">
        <v>255</v>
      </c>
      <c r="O3258" t="b">
        <v>1</v>
      </c>
      <c r="P3258" t="s">
        <v>8280</v>
      </c>
      <c r="Q3258">
        <f t="shared" si="250"/>
        <v>117.27</v>
      </c>
      <c r="R3258" s="12">
        <f t="shared" si="251"/>
        <v>45.99</v>
      </c>
      <c r="S3258" t="s">
        <v>8325</v>
      </c>
      <c r="T3258" t="s">
        <v>8330</v>
      </c>
    </row>
    <row r="3259" spans="1:20" ht="60" hidden="1">
      <c r="A3259">
        <v>3257</v>
      </c>
      <c r="B3259" s="2" t="s">
        <v>3257</v>
      </c>
      <c r="C3259" s="2" t="s">
        <v>7367</v>
      </c>
      <c r="D3259">
        <v>10000</v>
      </c>
      <c r="E3259">
        <v>11176</v>
      </c>
      <c r="F3259" t="s">
        <v>8219</v>
      </c>
      <c r="G3259" t="s">
        <v>8235</v>
      </c>
      <c r="H3259" t="s">
        <v>8255</v>
      </c>
      <c r="I3259">
        <v>1428184740</v>
      </c>
      <c r="J3259" s="7">
        <f t="shared" si="248"/>
        <v>42044.711886574078</v>
      </c>
      <c r="K3259">
        <v>1423501507</v>
      </c>
      <c r="L3259" s="7">
        <f t="shared" si="249"/>
        <v>42098.915972222225</v>
      </c>
      <c r="M3259" t="b">
        <v>0</v>
      </c>
      <c r="N3259">
        <v>141</v>
      </c>
      <c r="O3259" t="b">
        <v>1</v>
      </c>
      <c r="P3259" t="s">
        <v>8280</v>
      </c>
      <c r="Q3259">
        <f t="shared" si="250"/>
        <v>111.76</v>
      </c>
      <c r="R3259" s="12">
        <f t="shared" si="251"/>
        <v>79.260000000000005</v>
      </c>
      <c r="S3259" t="s">
        <v>8325</v>
      </c>
      <c r="T3259" t="s">
        <v>8330</v>
      </c>
    </row>
    <row r="3260" spans="1:20" ht="45" hidden="1">
      <c r="A3260">
        <v>3258</v>
      </c>
      <c r="B3260" s="2" t="s">
        <v>3258</v>
      </c>
      <c r="C3260" s="2" t="s">
        <v>7368</v>
      </c>
      <c r="D3260">
        <v>10000</v>
      </c>
      <c r="E3260">
        <v>10740</v>
      </c>
      <c r="F3260" t="s">
        <v>8219</v>
      </c>
      <c r="G3260" t="s">
        <v>8224</v>
      </c>
      <c r="H3260" t="s">
        <v>8246</v>
      </c>
      <c r="I3260">
        <v>1450290010</v>
      </c>
      <c r="J3260" s="7">
        <f t="shared" si="248"/>
        <v>42324.764004629629</v>
      </c>
      <c r="K3260">
        <v>1447698010</v>
      </c>
      <c r="L3260" s="7">
        <f t="shared" si="249"/>
        <v>42354.764004629629</v>
      </c>
      <c r="M3260" t="b">
        <v>0</v>
      </c>
      <c r="N3260">
        <v>99</v>
      </c>
      <c r="O3260" t="b">
        <v>1</v>
      </c>
      <c r="P3260" t="s">
        <v>8280</v>
      </c>
      <c r="Q3260">
        <f t="shared" si="250"/>
        <v>107.4</v>
      </c>
      <c r="R3260" s="12">
        <f t="shared" si="251"/>
        <v>108.48</v>
      </c>
      <c r="S3260" t="s">
        <v>8325</v>
      </c>
      <c r="T3260" t="s">
        <v>8330</v>
      </c>
    </row>
    <row r="3261" spans="1:20" ht="60" hidden="1">
      <c r="A3261">
        <v>3259</v>
      </c>
      <c r="B3261" s="2" t="s">
        <v>3259</v>
      </c>
      <c r="C3261" s="2" t="s">
        <v>7369</v>
      </c>
      <c r="D3261">
        <v>10000</v>
      </c>
      <c r="E3261">
        <v>13500</v>
      </c>
      <c r="F3261" t="s">
        <v>8219</v>
      </c>
      <c r="G3261" t="s">
        <v>8237</v>
      </c>
      <c r="H3261" t="s">
        <v>8249</v>
      </c>
      <c r="I3261">
        <v>1450602000</v>
      </c>
      <c r="J3261" s="7">
        <f t="shared" si="248"/>
        <v>42298.34783564815</v>
      </c>
      <c r="K3261">
        <v>1445415653</v>
      </c>
      <c r="L3261" s="7">
        <f t="shared" si="249"/>
        <v>42358.375</v>
      </c>
      <c r="M3261" t="b">
        <v>0</v>
      </c>
      <c r="N3261">
        <v>170</v>
      </c>
      <c r="O3261" t="b">
        <v>1</v>
      </c>
      <c r="P3261" t="s">
        <v>8285</v>
      </c>
      <c r="Q3261">
        <f t="shared" si="250"/>
        <v>135</v>
      </c>
      <c r="R3261" s="12">
        <f t="shared" si="251"/>
        <v>79.41</v>
      </c>
      <c r="S3261" t="s">
        <v>8338</v>
      </c>
      <c r="T3261" t="s">
        <v>8339</v>
      </c>
    </row>
    <row r="3262" spans="1:20" ht="45" hidden="1">
      <c r="A3262">
        <v>3260</v>
      </c>
      <c r="B3262" s="2" t="s">
        <v>3260</v>
      </c>
      <c r="C3262" s="2" t="s">
        <v>7370</v>
      </c>
      <c r="D3262">
        <v>10000</v>
      </c>
      <c r="E3262">
        <v>15530</v>
      </c>
      <c r="F3262" t="s">
        <v>8219</v>
      </c>
      <c r="G3262" t="s">
        <v>8224</v>
      </c>
      <c r="H3262" t="s">
        <v>8246</v>
      </c>
      <c r="I3262">
        <v>1458835264</v>
      </c>
      <c r="J3262" s="7">
        <f t="shared" si="248"/>
        <v>42423.709074074075</v>
      </c>
      <c r="K3262">
        <v>1456246864</v>
      </c>
      <c r="L3262" s="7">
        <f t="shared" si="249"/>
        <v>42453.667407407411</v>
      </c>
      <c r="M3262" t="b">
        <v>0</v>
      </c>
      <c r="N3262">
        <v>75</v>
      </c>
      <c r="O3262" t="b">
        <v>1</v>
      </c>
      <c r="P3262" t="s">
        <v>8285</v>
      </c>
      <c r="Q3262">
        <f t="shared" si="250"/>
        <v>155.30000000000001</v>
      </c>
      <c r="R3262" s="12">
        <f t="shared" si="251"/>
        <v>207.07</v>
      </c>
      <c r="S3262" t="s">
        <v>8338</v>
      </c>
      <c r="T3262" t="s">
        <v>8339</v>
      </c>
    </row>
    <row r="3263" spans="1:20" ht="45" hidden="1">
      <c r="A3263">
        <v>3261</v>
      </c>
      <c r="B3263" s="2" t="s">
        <v>3261</v>
      </c>
      <c r="C3263" s="2" t="s">
        <v>7371</v>
      </c>
      <c r="D3263">
        <v>10000</v>
      </c>
      <c r="E3263">
        <v>11472</v>
      </c>
      <c r="F3263" t="s">
        <v>8219</v>
      </c>
      <c r="G3263" t="s">
        <v>8224</v>
      </c>
      <c r="H3263" t="s">
        <v>8246</v>
      </c>
      <c r="I3263">
        <v>1332704042</v>
      </c>
      <c r="J3263" s="7">
        <f t="shared" si="248"/>
        <v>40933.856967592597</v>
      </c>
      <c r="K3263">
        <v>1327523642</v>
      </c>
      <c r="L3263" s="7">
        <f t="shared" si="249"/>
        <v>40993.815300925926</v>
      </c>
      <c r="M3263" t="b">
        <v>1</v>
      </c>
      <c r="N3263">
        <v>169</v>
      </c>
      <c r="O3263" t="b">
        <v>1</v>
      </c>
      <c r="P3263" t="s">
        <v>8276</v>
      </c>
      <c r="Q3263">
        <f t="shared" si="250"/>
        <v>114.72</v>
      </c>
      <c r="R3263" s="12">
        <f t="shared" si="251"/>
        <v>67.88</v>
      </c>
      <c r="S3263" t="s">
        <v>8325</v>
      </c>
      <c r="T3263" t="s">
        <v>8326</v>
      </c>
    </row>
    <row r="3264" spans="1:20" ht="30" hidden="1">
      <c r="A3264">
        <v>3262</v>
      </c>
      <c r="B3264" s="2" t="s">
        <v>3262</v>
      </c>
      <c r="C3264" s="2" t="s">
        <v>7372</v>
      </c>
      <c r="D3264">
        <v>10000</v>
      </c>
      <c r="E3264">
        <v>13614</v>
      </c>
      <c r="F3264" t="s">
        <v>8219</v>
      </c>
      <c r="G3264" t="s">
        <v>8224</v>
      </c>
      <c r="H3264" t="s">
        <v>8246</v>
      </c>
      <c r="I3264">
        <v>1441425540</v>
      </c>
      <c r="J3264" s="7">
        <f t="shared" si="248"/>
        <v>42200.578310185185</v>
      </c>
      <c r="K3264">
        <v>1436968366</v>
      </c>
      <c r="L3264" s="7">
        <f t="shared" si="249"/>
        <v>42252.165972222225</v>
      </c>
      <c r="M3264" t="b">
        <v>0</v>
      </c>
      <c r="N3264">
        <v>227</v>
      </c>
      <c r="O3264" t="b">
        <v>1</v>
      </c>
      <c r="P3264" t="s">
        <v>8274</v>
      </c>
      <c r="Q3264">
        <f t="shared" si="250"/>
        <v>136.13999999999999</v>
      </c>
      <c r="R3264" s="12">
        <f t="shared" si="251"/>
        <v>59.97</v>
      </c>
      <c r="S3264" t="s">
        <v>8322</v>
      </c>
      <c r="T3264" t="s">
        <v>8323</v>
      </c>
    </row>
    <row r="3265" spans="1:20" ht="45" hidden="1">
      <c r="A3265">
        <v>3263</v>
      </c>
      <c r="B3265" s="2" t="s">
        <v>3263</v>
      </c>
      <c r="C3265" s="2" t="s">
        <v>7373</v>
      </c>
      <c r="D3265">
        <v>10000</v>
      </c>
      <c r="E3265">
        <v>10501</v>
      </c>
      <c r="F3265" t="s">
        <v>8219</v>
      </c>
      <c r="G3265" t="s">
        <v>8224</v>
      </c>
      <c r="H3265" t="s">
        <v>8246</v>
      </c>
      <c r="I3265">
        <v>1483138233</v>
      </c>
      <c r="J3265" s="7">
        <f t="shared" si="248"/>
        <v>42704.95177083333</v>
      </c>
      <c r="K3265">
        <v>1480546233</v>
      </c>
      <c r="L3265" s="7">
        <f t="shared" si="249"/>
        <v>42734.95177083333</v>
      </c>
      <c r="M3265" t="b">
        <v>0</v>
      </c>
      <c r="N3265">
        <v>52</v>
      </c>
      <c r="O3265" t="b">
        <v>1</v>
      </c>
      <c r="P3265" t="s">
        <v>8276</v>
      </c>
      <c r="Q3265">
        <f t="shared" si="250"/>
        <v>105.01</v>
      </c>
      <c r="R3265" s="12">
        <f t="shared" si="251"/>
        <v>201.94</v>
      </c>
      <c r="S3265" t="s">
        <v>8325</v>
      </c>
      <c r="T3265" t="s">
        <v>8326</v>
      </c>
    </row>
    <row r="3266" spans="1:20" ht="45" hidden="1">
      <c r="A3266">
        <v>3264</v>
      </c>
      <c r="B3266" s="2" t="s">
        <v>3264</v>
      </c>
      <c r="C3266" s="2" t="s">
        <v>7374</v>
      </c>
      <c r="D3266">
        <v>10000</v>
      </c>
      <c r="E3266">
        <v>11160</v>
      </c>
      <c r="F3266" t="s">
        <v>8219</v>
      </c>
      <c r="G3266" t="s">
        <v>8224</v>
      </c>
      <c r="H3266" t="s">
        <v>8246</v>
      </c>
      <c r="I3266">
        <v>1433504876</v>
      </c>
      <c r="J3266" s="7">
        <f t="shared" ref="J3266:J3329" si="252">(((K3266/60)/60)/24)+DATE(1970,1,1)</f>
        <v>42130.491620370376</v>
      </c>
      <c r="K3266">
        <v>1430912876</v>
      </c>
      <c r="L3266" s="7">
        <f t="shared" ref="L3266:L3329" si="253">(((I3266/60)/60)/24)+DATE(1970,1,1)</f>
        <v>42160.491620370376</v>
      </c>
      <c r="M3266" t="b">
        <v>0</v>
      </c>
      <c r="N3266">
        <v>151</v>
      </c>
      <c r="O3266" t="b">
        <v>1</v>
      </c>
      <c r="P3266" t="s">
        <v>8276</v>
      </c>
      <c r="Q3266">
        <f t="shared" ref="Q3266:Q3329" si="254">ROUND(E3266/D3266*100,2)</f>
        <v>111.6</v>
      </c>
      <c r="R3266" s="12">
        <f t="shared" ref="R3266:R3329" si="255">IFERROR(ROUND(IFERROR(E3266/N3266,""),2),"No pledges")</f>
        <v>73.91</v>
      </c>
      <c r="S3266" t="s">
        <v>8325</v>
      </c>
      <c r="T3266" t="s">
        <v>8326</v>
      </c>
    </row>
    <row r="3267" spans="1:20" ht="45" hidden="1">
      <c r="A3267">
        <v>3265</v>
      </c>
      <c r="B3267" s="2" t="s">
        <v>3265</v>
      </c>
      <c r="C3267" s="2" t="s">
        <v>7375</v>
      </c>
      <c r="D3267">
        <v>10000</v>
      </c>
      <c r="E3267">
        <v>10235</v>
      </c>
      <c r="F3267" t="s">
        <v>8219</v>
      </c>
      <c r="G3267" t="s">
        <v>8224</v>
      </c>
      <c r="H3267" t="s">
        <v>8246</v>
      </c>
      <c r="I3267">
        <v>1470068523</v>
      </c>
      <c r="J3267" s="7">
        <f t="shared" si="252"/>
        <v>42553.681979166664</v>
      </c>
      <c r="K3267">
        <v>1467476523</v>
      </c>
      <c r="L3267" s="7">
        <f t="shared" si="253"/>
        <v>42583.681979166664</v>
      </c>
      <c r="M3267" t="b">
        <v>0</v>
      </c>
      <c r="N3267">
        <v>52</v>
      </c>
      <c r="O3267" t="b">
        <v>1</v>
      </c>
      <c r="P3267" t="s">
        <v>8276</v>
      </c>
      <c r="Q3267">
        <f t="shared" si="254"/>
        <v>102.35</v>
      </c>
      <c r="R3267" s="12">
        <f t="shared" si="255"/>
        <v>196.83</v>
      </c>
      <c r="S3267" t="s">
        <v>8325</v>
      </c>
      <c r="T3267" t="s">
        <v>8326</v>
      </c>
    </row>
    <row r="3268" spans="1:20" ht="45" hidden="1">
      <c r="A3268">
        <v>3266</v>
      </c>
      <c r="B3268" s="2" t="s">
        <v>3266</v>
      </c>
      <c r="C3268" s="2" t="s">
        <v>7376</v>
      </c>
      <c r="D3268">
        <v>10000</v>
      </c>
      <c r="E3268">
        <v>11385</v>
      </c>
      <c r="F3268" t="s">
        <v>8219</v>
      </c>
      <c r="G3268" t="s">
        <v>8224</v>
      </c>
      <c r="H3268" t="s">
        <v>8246</v>
      </c>
      <c r="I3268">
        <v>1477603140</v>
      </c>
      <c r="J3268" s="7">
        <f t="shared" si="252"/>
        <v>42640.917939814812</v>
      </c>
      <c r="K3268">
        <v>1475013710</v>
      </c>
      <c r="L3268" s="7">
        <f t="shared" si="253"/>
        <v>42670.888194444444</v>
      </c>
      <c r="M3268" t="b">
        <v>0</v>
      </c>
      <c r="N3268">
        <v>158</v>
      </c>
      <c r="O3268" t="b">
        <v>1</v>
      </c>
      <c r="P3268" t="s">
        <v>8276</v>
      </c>
      <c r="Q3268">
        <f t="shared" si="254"/>
        <v>113.85</v>
      </c>
      <c r="R3268" s="12">
        <f t="shared" si="255"/>
        <v>72.06</v>
      </c>
      <c r="S3268" t="s">
        <v>8325</v>
      </c>
      <c r="T3268" t="s">
        <v>8326</v>
      </c>
    </row>
    <row r="3269" spans="1:20" ht="60" hidden="1">
      <c r="A3269">
        <v>3267</v>
      </c>
      <c r="B3269" s="2" t="s">
        <v>3267</v>
      </c>
      <c r="C3269" s="2" t="s">
        <v>7377</v>
      </c>
      <c r="D3269">
        <v>10000</v>
      </c>
      <c r="E3269">
        <v>14511</v>
      </c>
      <c r="F3269" t="s">
        <v>8219</v>
      </c>
      <c r="G3269" t="s">
        <v>8224</v>
      </c>
      <c r="H3269" t="s">
        <v>8246</v>
      </c>
      <c r="I3269">
        <v>1339701851</v>
      </c>
      <c r="J3269" s="7">
        <f t="shared" si="252"/>
        <v>41053.80846064815</v>
      </c>
      <c r="K3269">
        <v>1337887451</v>
      </c>
      <c r="L3269" s="7">
        <f t="shared" si="253"/>
        <v>41074.80846064815</v>
      </c>
      <c r="M3269" t="b">
        <v>0</v>
      </c>
      <c r="N3269">
        <v>205</v>
      </c>
      <c r="O3269" t="b">
        <v>1</v>
      </c>
      <c r="P3269" t="s">
        <v>8276</v>
      </c>
      <c r="Q3269">
        <f t="shared" si="254"/>
        <v>145.11000000000001</v>
      </c>
      <c r="R3269" s="12">
        <f t="shared" si="255"/>
        <v>70.790000000000006</v>
      </c>
      <c r="S3269" t="s">
        <v>8325</v>
      </c>
      <c r="T3269" t="s">
        <v>8326</v>
      </c>
    </row>
    <row r="3270" spans="1:20" ht="45" hidden="1">
      <c r="A3270">
        <v>3268</v>
      </c>
      <c r="B3270" s="2" t="s">
        <v>3268</v>
      </c>
      <c r="C3270" s="2" t="s">
        <v>7378</v>
      </c>
      <c r="D3270">
        <v>10000</v>
      </c>
      <c r="E3270">
        <v>10420</v>
      </c>
      <c r="F3270" t="s">
        <v>8219</v>
      </c>
      <c r="G3270" t="s">
        <v>8224</v>
      </c>
      <c r="H3270" t="s">
        <v>8246</v>
      </c>
      <c r="I3270">
        <v>1353621600</v>
      </c>
      <c r="J3270" s="7">
        <f t="shared" si="252"/>
        <v>41194.715520833335</v>
      </c>
      <c r="K3270">
        <v>1350061821</v>
      </c>
      <c r="L3270" s="7">
        <f t="shared" si="253"/>
        <v>41235.916666666664</v>
      </c>
      <c r="M3270" t="b">
        <v>0</v>
      </c>
      <c r="N3270">
        <v>157</v>
      </c>
      <c r="O3270" t="b">
        <v>1</v>
      </c>
      <c r="P3270" t="s">
        <v>8276</v>
      </c>
      <c r="Q3270">
        <f t="shared" si="254"/>
        <v>104.2</v>
      </c>
      <c r="R3270" s="12">
        <f t="shared" si="255"/>
        <v>66.37</v>
      </c>
      <c r="S3270" t="s">
        <v>8325</v>
      </c>
      <c r="T3270" t="s">
        <v>8326</v>
      </c>
    </row>
    <row r="3271" spans="1:20" ht="45" hidden="1">
      <c r="A3271">
        <v>3269</v>
      </c>
      <c r="B3271" s="2" t="s">
        <v>3269</v>
      </c>
      <c r="C3271" s="2" t="s">
        <v>7379</v>
      </c>
      <c r="D3271">
        <v>10000</v>
      </c>
      <c r="E3271">
        <v>15591</v>
      </c>
      <c r="F3271" t="s">
        <v>8219</v>
      </c>
      <c r="G3271" t="s">
        <v>8224</v>
      </c>
      <c r="H3271" t="s">
        <v>8246</v>
      </c>
      <c r="I3271">
        <v>1350074261</v>
      </c>
      <c r="J3271" s="7">
        <f t="shared" si="252"/>
        <v>41164.859502314815</v>
      </c>
      <c r="K3271">
        <v>1347482261</v>
      </c>
      <c r="L3271" s="7">
        <f t="shared" si="253"/>
        <v>41194.859502314815</v>
      </c>
      <c r="M3271" t="b">
        <v>0</v>
      </c>
      <c r="N3271">
        <v>133</v>
      </c>
      <c r="O3271" t="b">
        <v>1</v>
      </c>
      <c r="P3271" t="s">
        <v>8276</v>
      </c>
      <c r="Q3271">
        <f t="shared" si="254"/>
        <v>155.91</v>
      </c>
      <c r="R3271" s="12">
        <f t="shared" si="255"/>
        <v>117.23</v>
      </c>
      <c r="S3271" t="s">
        <v>8325</v>
      </c>
      <c r="T3271" t="s">
        <v>8326</v>
      </c>
    </row>
    <row r="3272" spans="1:20" ht="60" hidden="1">
      <c r="A3272">
        <v>3270</v>
      </c>
      <c r="B3272" s="2" t="s">
        <v>3270</v>
      </c>
      <c r="C3272" s="2" t="s">
        <v>7380</v>
      </c>
      <c r="D3272">
        <v>10000</v>
      </c>
      <c r="E3272">
        <v>10000</v>
      </c>
      <c r="F3272" t="s">
        <v>8219</v>
      </c>
      <c r="G3272" t="s">
        <v>8224</v>
      </c>
      <c r="H3272" t="s">
        <v>8246</v>
      </c>
      <c r="I3272">
        <v>1326690000</v>
      </c>
      <c r="J3272" s="7">
        <f t="shared" si="252"/>
        <v>40896.883750000001</v>
      </c>
      <c r="K3272">
        <v>1324329156</v>
      </c>
      <c r="L3272" s="7">
        <f t="shared" si="253"/>
        <v>40924.208333333336</v>
      </c>
      <c r="M3272" t="b">
        <v>0</v>
      </c>
      <c r="N3272">
        <v>58</v>
      </c>
      <c r="O3272" t="b">
        <v>1</v>
      </c>
      <c r="P3272" t="s">
        <v>8276</v>
      </c>
      <c r="Q3272">
        <f t="shared" si="254"/>
        <v>100</v>
      </c>
      <c r="R3272" s="12">
        <f t="shared" si="255"/>
        <v>172.41</v>
      </c>
      <c r="S3272" t="s">
        <v>8325</v>
      </c>
      <c r="T3272" t="s">
        <v>8326</v>
      </c>
    </row>
    <row r="3273" spans="1:20" ht="30" hidden="1">
      <c r="A3273">
        <v>3271</v>
      </c>
      <c r="B3273" s="2" t="s">
        <v>3271</v>
      </c>
      <c r="C3273" s="2" t="s">
        <v>7381</v>
      </c>
      <c r="D3273">
        <v>10000</v>
      </c>
      <c r="E3273">
        <v>10950</v>
      </c>
      <c r="F3273" t="s">
        <v>8219</v>
      </c>
      <c r="G3273" t="s">
        <v>8224</v>
      </c>
      <c r="H3273" t="s">
        <v>8246</v>
      </c>
      <c r="I3273">
        <v>1353551160</v>
      </c>
      <c r="J3273" s="7">
        <f t="shared" si="252"/>
        <v>41175.05972222222</v>
      </c>
      <c r="K3273">
        <v>1348363560</v>
      </c>
      <c r="L3273" s="7">
        <f t="shared" si="253"/>
        <v>41235.101388888892</v>
      </c>
      <c r="M3273" t="b">
        <v>0</v>
      </c>
      <c r="N3273">
        <v>128</v>
      </c>
      <c r="O3273" t="b">
        <v>1</v>
      </c>
      <c r="P3273" t="s">
        <v>8292</v>
      </c>
      <c r="Q3273">
        <f t="shared" si="254"/>
        <v>109.5</v>
      </c>
      <c r="R3273" s="12">
        <f t="shared" si="255"/>
        <v>85.55</v>
      </c>
      <c r="S3273" t="s">
        <v>8325</v>
      </c>
      <c r="T3273" t="s">
        <v>8346</v>
      </c>
    </row>
    <row r="3274" spans="1:20" ht="45" hidden="1">
      <c r="A3274">
        <v>3272</v>
      </c>
      <c r="B3274" s="2" t="s">
        <v>3272</v>
      </c>
      <c r="C3274" s="2" t="s">
        <v>7382</v>
      </c>
      <c r="D3274">
        <v>10000</v>
      </c>
      <c r="E3274">
        <v>10290</v>
      </c>
      <c r="F3274" t="s">
        <v>8219</v>
      </c>
      <c r="G3274" t="s">
        <v>8224</v>
      </c>
      <c r="H3274" t="s">
        <v>8246</v>
      </c>
      <c r="I3274">
        <v>1426787123</v>
      </c>
      <c r="J3274" s="7">
        <f t="shared" si="252"/>
        <v>42052.7815162037</v>
      </c>
      <c r="K3274">
        <v>1424198723</v>
      </c>
      <c r="L3274" s="7">
        <f t="shared" si="253"/>
        <v>42082.739849537036</v>
      </c>
      <c r="M3274" t="b">
        <v>0</v>
      </c>
      <c r="N3274">
        <v>61</v>
      </c>
      <c r="O3274" t="b">
        <v>1</v>
      </c>
      <c r="P3274" t="s">
        <v>8285</v>
      </c>
      <c r="Q3274">
        <f t="shared" si="254"/>
        <v>102.9</v>
      </c>
      <c r="R3274" s="12">
        <f t="shared" si="255"/>
        <v>168.69</v>
      </c>
      <c r="S3274" t="s">
        <v>8338</v>
      </c>
      <c r="T3274" t="s">
        <v>8339</v>
      </c>
    </row>
    <row r="3275" spans="1:20" ht="60" hidden="1">
      <c r="A3275">
        <v>3273</v>
      </c>
      <c r="B3275" s="2" t="s">
        <v>3273</v>
      </c>
      <c r="C3275" s="2" t="s">
        <v>7383</v>
      </c>
      <c r="D3275">
        <v>10000</v>
      </c>
      <c r="E3275">
        <v>11805</v>
      </c>
      <c r="F3275" t="s">
        <v>8219</v>
      </c>
      <c r="G3275" t="s">
        <v>8224</v>
      </c>
      <c r="H3275" t="s">
        <v>8246</v>
      </c>
      <c r="I3275">
        <v>1422140895</v>
      </c>
      <c r="J3275" s="7">
        <f t="shared" si="252"/>
        <v>41988.964062500003</v>
      </c>
      <c r="K3275">
        <v>1418684895</v>
      </c>
      <c r="L3275" s="7">
        <f t="shared" si="253"/>
        <v>42028.964062500003</v>
      </c>
      <c r="M3275" t="b">
        <v>0</v>
      </c>
      <c r="N3275">
        <v>90</v>
      </c>
      <c r="O3275" t="b">
        <v>1</v>
      </c>
      <c r="P3275" t="s">
        <v>8276</v>
      </c>
      <c r="Q3275">
        <f t="shared" si="254"/>
        <v>118.05</v>
      </c>
      <c r="R3275" s="12">
        <f t="shared" si="255"/>
        <v>131.16999999999999</v>
      </c>
      <c r="S3275" t="s">
        <v>8325</v>
      </c>
      <c r="T3275" t="s">
        <v>8326</v>
      </c>
    </row>
    <row r="3276" spans="1:20" ht="45" hidden="1">
      <c r="A3276">
        <v>3274</v>
      </c>
      <c r="B3276" s="2" t="s">
        <v>3274</v>
      </c>
      <c r="C3276" s="2" t="s">
        <v>7384</v>
      </c>
      <c r="D3276">
        <v>10000</v>
      </c>
      <c r="E3276">
        <v>12400.61</v>
      </c>
      <c r="F3276" t="s">
        <v>8219</v>
      </c>
      <c r="G3276" t="s">
        <v>8224</v>
      </c>
      <c r="H3276" t="s">
        <v>8246</v>
      </c>
      <c r="I3276">
        <v>1298245954</v>
      </c>
      <c r="J3276" s="7">
        <f t="shared" si="252"/>
        <v>40564.994837962964</v>
      </c>
      <c r="K3276">
        <v>1295653954</v>
      </c>
      <c r="L3276" s="7">
        <f t="shared" si="253"/>
        <v>40594.994837962964</v>
      </c>
      <c r="M3276" t="b">
        <v>0</v>
      </c>
      <c r="N3276">
        <v>134</v>
      </c>
      <c r="O3276" t="b">
        <v>1</v>
      </c>
      <c r="P3276" t="s">
        <v>8276</v>
      </c>
      <c r="Q3276">
        <f t="shared" si="254"/>
        <v>124.01</v>
      </c>
      <c r="R3276" s="12">
        <f t="shared" si="255"/>
        <v>92.54</v>
      </c>
      <c r="S3276" t="s">
        <v>8325</v>
      </c>
      <c r="T3276" t="s">
        <v>8326</v>
      </c>
    </row>
    <row r="3277" spans="1:20" ht="60" hidden="1">
      <c r="A3277">
        <v>3275</v>
      </c>
      <c r="B3277" s="2" t="s">
        <v>3275</v>
      </c>
      <c r="C3277" s="2" t="s">
        <v>7385</v>
      </c>
      <c r="D3277">
        <v>10000</v>
      </c>
      <c r="E3277">
        <v>10555</v>
      </c>
      <c r="F3277" t="s">
        <v>8219</v>
      </c>
      <c r="G3277" t="s">
        <v>8224</v>
      </c>
      <c r="H3277" t="s">
        <v>8246</v>
      </c>
      <c r="I3277">
        <v>1279778400</v>
      </c>
      <c r="J3277" s="7">
        <f t="shared" si="252"/>
        <v>40335.798078703701</v>
      </c>
      <c r="K3277">
        <v>1275851354</v>
      </c>
      <c r="L3277" s="7">
        <f t="shared" si="253"/>
        <v>40381.25</v>
      </c>
      <c r="M3277" t="b">
        <v>0</v>
      </c>
      <c r="N3277">
        <v>120</v>
      </c>
      <c r="O3277" t="b">
        <v>1</v>
      </c>
      <c r="P3277" t="s">
        <v>8279</v>
      </c>
      <c r="Q3277">
        <f t="shared" si="254"/>
        <v>105.55</v>
      </c>
      <c r="R3277" s="12">
        <f t="shared" si="255"/>
        <v>87.96</v>
      </c>
      <c r="S3277" t="s">
        <v>8325</v>
      </c>
      <c r="T3277" t="s">
        <v>8329</v>
      </c>
    </row>
    <row r="3278" spans="1:20" ht="60" hidden="1">
      <c r="A3278">
        <v>3276</v>
      </c>
      <c r="B3278" s="2" t="s">
        <v>3276</v>
      </c>
      <c r="C3278" s="2" t="s">
        <v>7386</v>
      </c>
      <c r="D3278">
        <v>10000</v>
      </c>
      <c r="E3278">
        <v>11070</v>
      </c>
      <c r="F3278" t="s">
        <v>8219</v>
      </c>
      <c r="G3278" t="s">
        <v>8224</v>
      </c>
      <c r="H3278" t="s">
        <v>8246</v>
      </c>
      <c r="I3278">
        <v>1362955108</v>
      </c>
      <c r="J3278" s="7">
        <f t="shared" si="252"/>
        <v>41313.985046296293</v>
      </c>
      <c r="K3278">
        <v>1360366708</v>
      </c>
      <c r="L3278" s="7">
        <f t="shared" si="253"/>
        <v>41343.943379629629</v>
      </c>
      <c r="M3278" t="b">
        <v>0</v>
      </c>
      <c r="N3278">
        <v>96</v>
      </c>
      <c r="O3278" t="b">
        <v>1</v>
      </c>
      <c r="P3278" t="s">
        <v>8279</v>
      </c>
      <c r="Q3278">
        <f t="shared" si="254"/>
        <v>110.7</v>
      </c>
      <c r="R3278" s="12">
        <f t="shared" si="255"/>
        <v>115.31</v>
      </c>
      <c r="S3278" t="s">
        <v>8325</v>
      </c>
      <c r="T3278" t="s">
        <v>8329</v>
      </c>
    </row>
    <row r="3279" spans="1:20" ht="60" hidden="1">
      <c r="A3279">
        <v>3277</v>
      </c>
      <c r="B3279" s="2" t="s">
        <v>3277</v>
      </c>
      <c r="C3279" s="2" t="s">
        <v>7387</v>
      </c>
      <c r="D3279">
        <v>10000</v>
      </c>
      <c r="E3279">
        <v>170525</v>
      </c>
      <c r="F3279" t="s">
        <v>8219</v>
      </c>
      <c r="G3279" t="s">
        <v>8224</v>
      </c>
      <c r="H3279" t="s">
        <v>8246</v>
      </c>
      <c r="I3279">
        <v>1470896916</v>
      </c>
      <c r="J3279" s="7">
        <f t="shared" si="252"/>
        <v>42548.269861111112</v>
      </c>
      <c r="K3279">
        <v>1467008916</v>
      </c>
      <c r="L3279" s="7">
        <f t="shared" si="253"/>
        <v>42593.269861111112</v>
      </c>
      <c r="M3279" t="b">
        <v>1</v>
      </c>
      <c r="N3279">
        <v>2478</v>
      </c>
      <c r="O3279" t="b">
        <v>1</v>
      </c>
      <c r="P3279" t="s">
        <v>8295</v>
      </c>
      <c r="Q3279">
        <f t="shared" si="254"/>
        <v>1705.25</v>
      </c>
      <c r="R3279" s="12">
        <f t="shared" si="255"/>
        <v>68.819999999999993</v>
      </c>
      <c r="S3279" t="s">
        <v>8319</v>
      </c>
      <c r="T3279" t="s">
        <v>8349</v>
      </c>
    </row>
    <row r="3280" spans="1:20" ht="60" hidden="1">
      <c r="A3280">
        <v>3278</v>
      </c>
      <c r="B3280" s="2" t="s">
        <v>3278</v>
      </c>
      <c r="C3280" s="2" t="s">
        <v>7388</v>
      </c>
      <c r="D3280">
        <v>10000</v>
      </c>
      <c r="E3280">
        <v>15673.44</v>
      </c>
      <c r="F3280" t="s">
        <v>8219</v>
      </c>
      <c r="G3280" t="s">
        <v>8224</v>
      </c>
      <c r="H3280" t="s">
        <v>8246</v>
      </c>
      <c r="I3280">
        <v>1412121600</v>
      </c>
      <c r="J3280" s="7">
        <f t="shared" si="252"/>
        <v>41871.845601851855</v>
      </c>
      <c r="K3280">
        <v>1408565860</v>
      </c>
      <c r="L3280" s="7">
        <f t="shared" si="253"/>
        <v>41913</v>
      </c>
      <c r="M3280" t="b">
        <v>1</v>
      </c>
      <c r="N3280">
        <v>424</v>
      </c>
      <c r="O3280" t="b">
        <v>1</v>
      </c>
      <c r="P3280" t="s">
        <v>8295</v>
      </c>
      <c r="Q3280">
        <f t="shared" si="254"/>
        <v>156.72999999999999</v>
      </c>
      <c r="R3280" s="12">
        <f t="shared" si="255"/>
        <v>36.97</v>
      </c>
      <c r="S3280" t="s">
        <v>8319</v>
      </c>
      <c r="T3280" t="s">
        <v>8349</v>
      </c>
    </row>
    <row r="3281" spans="1:20" ht="60" hidden="1">
      <c r="A3281">
        <v>3279</v>
      </c>
      <c r="B3281" s="2" t="s">
        <v>3279</v>
      </c>
      <c r="C3281" s="2" t="s">
        <v>7389</v>
      </c>
      <c r="D3281">
        <v>10000</v>
      </c>
      <c r="E3281">
        <v>110538.12</v>
      </c>
      <c r="F3281" t="s">
        <v>8219</v>
      </c>
      <c r="G3281" t="s">
        <v>8224</v>
      </c>
      <c r="H3281" t="s">
        <v>8246</v>
      </c>
      <c r="I3281">
        <v>1349495940</v>
      </c>
      <c r="J3281" s="7">
        <f t="shared" si="252"/>
        <v>41148.194641203707</v>
      </c>
      <c r="K3281">
        <v>1346042417</v>
      </c>
      <c r="L3281" s="7">
        <f t="shared" si="253"/>
        <v>41188.165972222225</v>
      </c>
      <c r="M3281" t="b">
        <v>1</v>
      </c>
      <c r="N3281">
        <v>1633</v>
      </c>
      <c r="O3281" t="b">
        <v>1</v>
      </c>
      <c r="P3281" t="s">
        <v>8295</v>
      </c>
      <c r="Q3281">
        <f t="shared" si="254"/>
        <v>1105.3800000000001</v>
      </c>
      <c r="R3281" s="12">
        <f t="shared" si="255"/>
        <v>67.69</v>
      </c>
      <c r="S3281" t="s">
        <v>8319</v>
      </c>
      <c r="T3281" t="s">
        <v>8349</v>
      </c>
    </row>
    <row r="3282" spans="1:20" ht="60" hidden="1">
      <c r="A3282">
        <v>3280</v>
      </c>
      <c r="B3282" s="2" t="s">
        <v>3280</v>
      </c>
      <c r="C3282" s="2" t="s">
        <v>7390</v>
      </c>
      <c r="D3282">
        <v>10000</v>
      </c>
      <c r="E3282">
        <v>19292.5</v>
      </c>
      <c r="F3282" t="s">
        <v>8219</v>
      </c>
      <c r="G3282" t="s">
        <v>8224</v>
      </c>
      <c r="H3282" t="s">
        <v>8246</v>
      </c>
      <c r="I3282">
        <v>1400006636</v>
      </c>
      <c r="J3282" s="7">
        <f t="shared" si="252"/>
        <v>41742.780509259261</v>
      </c>
      <c r="K3282">
        <v>1397414636</v>
      </c>
      <c r="L3282" s="7">
        <f t="shared" si="253"/>
        <v>41772.780509259261</v>
      </c>
      <c r="M3282" t="b">
        <v>1</v>
      </c>
      <c r="N3282">
        <v>306</v>
      </c>
      <c r="O3282" t="b">
        <v>1</v>
      </c>
      <c r="P3282" t="s">
        <v>8295</v>
      </c>
      <c r="Q3282">
        <f t="shared" si="254"/>
        <v>192.93</v>
      </c>
      <c r="R3282" s="12">
        <f t="shared" si="255"/>
        <v>63.05</v>
      </c>
      <c r="S3282" t="s">
        <v>8319</v>
      </c>
      <c r="T3282" t="s">
        <v>8349</v>
      </c>
    </row>
    <row r="3283" spans="1:20" ht="45" hidden="1">
      <c r="A3283">
        <v>3281</v>
      </c>
      <c r="B3283" s="2" t="s">
        <v>3281</v>
      </c>
      <c r="C3283" s="2" t="s">
        <v>7391</v>
      </c>
      <c r="D3283">
        <v>10000</v>
      </c>
      <c r="E3283">
        <v>11570.92</v>
      </c>
      <c r="F3283" t="s">
        <v>8219</v>
      </c>
      <c r="G3283" t="s">
        <v>8224</v>
      </c>
      <c r="H3283" t="s">
        <v>8246</v>
      </c>
      <c r="I3283">
        <v>1282622400</v>
      </c>
      <c r="J3283" s="7">
        <f t="shared" si="252"/>
        <v>40347.837800925925</v>
      </c>
      <c r="K3283">
        <v>1276891586</v>
      </c>
      <c r="L3283" s="7">
        <f t="shared" si="253"/>
        <v>40414.166666666664</v>
      </c>
      <c r="M3283" t="b">
        <v>1</v>
      </c>
      <c r="N3283">
        <v>137</v>
      </c>
      <c r="O3283" t="b">
        <v>1</v>
      </c>
      <c r="P3283" t="s">
        <v>8295</v>
      </c>
      <c r="Q3283">
        <f t="shared" si="254"/>
        <v>115.71</v>
      </c>
      <c r="R3283" s="12">
        <f t="shared" si="255"/>
        <v>84.46</v>
      </c>
      <c r="S3283" t="s">
        <v>8319</v>
      </c>
      <c r="T3283" t="s">
        <v>8349</v>
      </c>
    </row>
    <row r="3284" spans="1:20" ht="60" hidden="1">
      <c r="A3284">
        <v>3282</v>
      </c>
      <c r="B3284" s="2" t="s">
        <v>3282</v>
      </c>
      <c r="C3284" s="2" t="s">
        <v>7392</v>
      </c>
      <c r="D3284">
        <v>10000</v>
      </c>
      <c r="E3284">
        <v>92154.22</v>
      </c>
      <c r="F3284" t="s">
        <v>8219</v>
      </c>
      <c r="G3284" t="s">
        <v>8224</v>
      </c>
      <c r="H3284" t="s">
        <v>8246</v>
      </c>
      <c r="I3284">
        <v>1362863299</v>
      </c>
      <c r="J3284" s="7">
        <f t="shared" si="252"/>
        <v>41312.88077546296</v>
      </c>
      <c r="K3284">
        <v>1360271299</v>
      </c>
      <c r="L3284" s="7">
        <f t="shared" si="253"/>
        <v>41342.88077546296</v>
      </c>
      <c r="M3284" t="b">
        <v>1</v>
      </c>
      <c r="N3284">
        <v>479</v>
      </c>
      <c r="O3284" t="b">
        <v>1</v>
      </c>
      <c r="P3284" t="s">
        <v>8295</v>
      </c>
      <c r="Q3284">
        <f t="shared" si="254"/>
        <v>921.54</v>
      </c>
      <c r="R3284" s="12">
        <f t="shared" si="255"/>
        <v>192.39</v>
      </c>
      <c r="S3284" t="s">
        <v>8319</v>
      </c>
      <c r="T3284" t="s">
        <v>8349</v>
      </c>
    </row>
    <row r="3285" spans="1:20" ht="60" hidden="1">
      <c r="A3285">
        <v>3283</v>
      </c>
      <c r="B3285" s="2" t="s">
        <v>3283</v>
      </c>
      <c r="C3285" s="2" t="s">
        <v>7393</v>
      </c>
      <c r="D3285">
        <v>10000</v>
      </c>
      <c r="E3285">
        <v>30047.64</v>
      </c>
      <c r="F3285" t="s">
        <v>8219</v>
      </c>
      <c r="G3285" t="s">
        <v>8224</v>
      </c>
      <c r="H3285" t="s">
        <v>8246</v>
      </c>
      <c r="I3285">
        <v>1388383353</v>
      </c>
      <c r="J3285" s="7">
        <f t="shared" si="252"/>
        <v>41578.210104166668</v>
      </c>
      <c r="K3285">
        <v>1383195753</v>
      </c>
      <c r="L3285" s="7">
        <f t="shared" si="253"/>
        <v>41638.251770833333</v>
      </c>
      <c r="M3285" t="b">
        <v>1</v>
      </c>
      <c r="N3285">
        <v>429</v>
      </c>
      <c r="O3285" t="b">
        <v>1</v>
      </c>
      <c r="P3285" t="s">
        <v>8295</v>
      </c>
      <c r="Q3285">
        <f t="shared" si="254"/>
        <v>300.48</v>
      </c>
      <c r="R3285" s="12">
        <f t="shared" si="255"/>
        <v>70.040000000000006</v>
      </c>
      <c r="S3285" t="s">
        <v>8319</v>
      </c>
      <c r="T3285" t="s">
        <v>8349</v>
      </c>
    </row>
    <row r="3286" spans="1:20" ht="45" hidden="1">
      <c r="A3286">
        <v>3284</v>
      </c>
      <c r="B3286" s="2" t="s">
        <v>3284</v>
      </c>
      <c r="C3286" s="2" t="s">
        <v>7394</v>
      </c>
      <c r="D3286">
        <v>10000</v>
      </c>
      <c r="E3286">
        <v>12353</v>
      </c>
      <c r="F3286" t="s">
        <v>8219</v>
      </c>
      <c r="G3286" t="s">
        <v>8224</v>
      </c>
      <c r="H3286" t="s">
        <v>8246</v>
      </c>
      <c r="I3286">
        <v>1453481974</v>
      </c>
      <c r="J3286" s="7">
        <f t="shared" si="252"/>
        <v>42331.708032407405</v>
      </c>
      <c r="K3286">
        <v>1448297974</v>
      </c>
      <c r="L3286" s="7">
        <f t="shared" si="253"/>
        <v>42391.708032407405</v>
      </c>
      <c r="M3286" t="b">
        <v>0</v>
      </c>
      <c r="N3286">
        <v>140</v>
      </c>
      <c r="O3286" t="b">
        <v>1</v>
      </c>
      <c r="P3286" t="s">
        <v>8295</v>
      </c>
      <c r="Q3286">
        <f t="shared" si="254"/>
        <v>123.53</v>
      </c>
      <c r="R3286" s="12">
        <f t="shared" si="255"/>
        <v>88.24</v>
      </c>
      <c r="S3286" t="s">
        <v>8319</v>
      </c>
      <c r="T3286" t="s">
        <v>8349</v>
      </c>
    </row>
    <row r="3287" spans="1:20" hidden="1">
      <c r="A3287">
        <v>3285</v>
      </c>
      <c r="B3287" s="2" t="s">
        <v>3285</v>
      </c>
      <c r="C3287" s="2" t="s">
        <v>7395</v>
      </c>
      <c r="D3287">
        <v>10000</v>
      </c>
      <c r="E3287">
        <v>12110</v>
      </c>
      <c r="F3287" t="s">
        <v>8219</v>
      </c>
      <c r="G3287" t="s">
        <v>8224</v>
      </c>
      <c r="H3287" t="s">
        <v>8246</v>
      </c>
      <c r="I3287">
        <v>1369282044</v>
      </c>
      <c r="J3287" s="7">
        <f t="shared" si="252"/>
        <v>41387.171805555554</v>
      </c>
      <c r="K3287">
        <v>1366690044</v>
      </c>
      <c r="L3287" s="7">
        <f t="shared" si="253"/>
        <v>41417.171805555554</v>
      </c>
      <c r="M3287" t="b">
        <v>0</v>
      </c>
      <c r="N3287">
        <v>217</v>
      </c>
      <c r="O3287" t="b">
        <v>1</v>
      </c>
      <c r="P3287" t="s">
        <v>8295</v>
      </c>
      <c r="Q3287">
        <f t="shared" si="254"/>
        <v>121.1</v>
      </c>
      <c r="R3287" s="12">
        <f t="shared" si="255"/>
        <v>55.81</v>
      </c>
      <c r="S3287" t="s">
        <v>8319</v>
      </c>
      <c r="T3287" t="s">
        <v>8349</v>
      </c>
    </row>
    <row r="3288" spans="1:20" ht="60" hidden="1">
      <c r="A3288">
        <v>3286</v>
      </c>
      <c r="B3288" s="2" t="s">
        <v>3286</v>
      </c>
      <c r="C3288" s="2" t="s">
        <v>7396</v>
      </c>
      <c r="D3288">
        <v>10000</v>
      </c>
      <c r="E3288">
        <v>47327</v>
      </c>
      <c r="F3288" t="s">
        <v>8219</v>
      </c>
      <c r="G3288" t="s">
        <v>8224</v>
      </c>
      <c r="H3288" t="s">
        <v>8246</v>
      </c>
      <c r="I3288">
        <v>1433036578</v>
      </c>
      <c r="J3288" s="7">
        <f t="shared" si="252"/>
        <v>42115.071504629625</v>
      </c>
      <c r="K3288">
        <v>1429580578</v>
      </c>
      <c r="L3288" s="7">
        <f t="shared" si="253"/>
        <v>42155.071504629625</v>
      </c>
      <c r="M3288" t="b">
        <v>0</v>
      </c>
      <c r="N3288">
        <v>170</v>
      </c>
      <c r="O3288" t="b">
        <v>1</v>
      </c>
      <c r="P3288" t="s">
        <v>8295</v>
      </c>
      <c r="Q3288">
        <f t="shared" si="254"/>
        <v>473.27</v>
      </c>
      <c r="R3288" s="12">
        <f t="shared" si="255"/>
        <v>278.39</v>
      </c>
      <c r="S3288" t="s">
        <v>8319</v>
      </c>
      <c r="T3288" t="s">
        <v>8349</v>
      </c>
    </row>
    <row r="3289" spans="1:20" ht="30" hidden="1">
      <c r="A3289">
        <v>3287</v>
      </c>
      <c r="B3289" s="2" t="s">
        <v>3287</v>
      </c>
      <c r="C3289" s="2" t="s">
        <v>7397</v>
      </c>
      <c r="D3289">
        <v>10000</v>
      </c>
      <c r="E3289">
        <v>28817</v>
      </c>
      <c r="F3289" t="s">
        <v>8219</v>
      </c>
      <c r="G3289" t="s">
        <v>8225</v>
      </c>
      <c r="H3289" t="s">
        <v>8247</v>
      </c>
      <c r="I3289">
        <v>1435258800</v>
      </c>
      <c r="J3289" s="7">
        <f t="shared" si="252"/>
        <v>42150.71056712963</v>
      </c>
      <c r="K3289">
        <v>1432659793</v>
      </c>
      <c r="L3289" s="7">
        <f t="shared" si="253"/>
        <v>42180.791666666672</v>
      </c>
      <c r="M3289" t="b">
        <v>0</v>
      </c>
      <c r="N3289">
        <v>607</v>
      </c>
      <c r="O3289" t="b">
        <v>1</v>
      </c>
      <c r="P3289" t="s">
        <v>8295</v>
      </c>
      <c r="Q3289">
        <f t="shared" si="254"/>
        <v>288.17</v>
      </c>
      <c r="R3289" s="12">
        <f t="shared" si="255"/>
        <v>47.47</v>
      </c>
      <c r="S3289" t="s">
        <v>8319</v>
      </c>
      <c r="T3289" t="s">
        <v>8349</v>
      </c>
    </row>
    <row r="3290" spans="1:20" ht="60" hidden="1">
      <c r="A3290">
        <v>3288</v>
      </c>
      <c r="B3290" s="2" t="s">
        <v>3288</v>
      </c>
      <c r="C3290" s="2" t="s">
        <v>7398</v>
      </c>
      <c r="D3290">
        <v>10000</v>
      </c>
      <c r="E3290">
        <v>28474</v>
      </c>
      <c r="F3290" t="s">
        <v>8219</v>
      </c>
      <c r="G3290" t="s">
        <v>8224</v>
      </c>
      <c r="H3290" t="s">
        <v>8246</v>
      </c>
      <c r="I3290">
        <v>1453737600</v>
      </c>
      <c r="J3290" s="7">
        <f t="shared" si="252"/>
        <v>42380.690289351856</v>
      </c>
      <c r="K3290">
        <v>1452530041</v>
      </c>
      <c r="L3290" s="7">
        <f t="shared" si="253"/>
        <v>42394.666666666672</v>
      </c>
      <c r="M3290" t="b">
        <v>1</v>
      </c>
      <c r="N3290">
        <v>266</v>
      </c>
      <c r="O3290" t="b">
        <v>1</v>
      </c>
      <c r="P3290" t="s">
        <v>8297</v>
      </c>
      <c r="Q3290">
        <f t="shared" si="254"/>
        <v>284.74</v>
      </c>
      <c r="R3290" s="12">
        <f t="shared" si="255"/>
        <v>107.05</v>
      </c>
      <c r="S3290" t="s">
        <v>8333</v>
      </c>
      <c r="T3290" t="s">
        <v>8351</v>
      </c>
    </row>
    <row r="3291" spans="1:20" ht="60" hidden="1">
      <c r="A3291">
        <v>3289</v>
      </c>
      <c r="B3291" s="2" t="s">
        <v>3289</v>
      </c>
      <c r="C3291" s="2" t="s">
        <v>7399</v>
      </c>
      <c r="D3291">
        <v>10000</v>
      </c>
      <c r="E3291">
        <v>53737</v>
      </c>
      <c r="F3291" t="s">
        <v>8219</v>
      </c>
      <c r="G3291" t="s">
        <v>8224</v>
      </c>
      <c r="H3291" t="s">
        <v>8246</v>
      </c>
      <c r="I3291">
        <v>1459012290</v>
      </c>
      <c r="J3291" s="7">
        <f t="shared" si="252"/>
        <v>42425.757986111115</v>
      </c>
      <c r="K3291">
        <v>1456423890</v>
      </c>
      <c r="L3291" s="7">
        <f t="shared" si="253"/>
        <v>42455.716319444444</v>
      </c>
      <c r="M3291" t="b">
        <v>0</v>
      </c>
      <c r="N3291">
        <v>878</v>
      </c>
      <c r="O3291" t="b">
        <v>1</v>
      </c>
      <c r="P3291" t="s">
        <v>8297</v>
      </c>
      <c r="Q3291">
        <f t="shared" si="254"/>
        <v>537.37</v>
      </c>
      <c r="R3291" s="12">
        <f t="shared" si="255"/>
        <v>61.2</v>
      </c>
      <c r="S3291" t="s">
        <v>8333</v>
      </c>
      <c r="T3291" t="s">
        <v>8351</v>
      </c>
    </row>
    <row r="3292" spans="1:20" ht="75" hidden="1">
      <c r="A3292">
        <v>3290</v>
      </c>
      <c r="B3292" s="2" t="s">
        <v>3290</v>
      </c>
      <c r="C3292" s="2" t="s">
        <v>7400</v>
      </c>
      <c r="D3292">
        <v>10000</v>
      </c>
      <c r="E3292">
        <v>24315</v>
      </c>
      <c r="F3292" t="s">
        <v>8219</v>
      </c>
      <c r="G3292" t="s">
        <v>8224</v>
      </c>
      <c r="H3292" t="s">
        <v>8246</v>
      </c>
      <c r="I3292">
        <v>1477767600</v>
      </c>
      <c r="J3292" s="7">
        <f t="shared" si="252"/>
        <v>42644.667534722219</v>
      </c>
      <c r="K3292">
        <v>1475337675</v>
      </c>
      <c r="L3292" s="7">
        <f t="shared" si="253"/>
        <v>42672.791666666672</v>
      </c>
      <c r="M3292" t="b">
        <v>0</v>
      </c>
      <c r="N3292">
        <v>296</v>
      </c>
      <c r="O3292" t="b">
        <v>1</v>
      </c>
      <c r="P3292" t="s">
        <v>8297</v>
      </c>
      <c r="Q3292">
        <f t="shared" si="254"/>
        <v>243.15</v>
      </c>
      <c r="R3292" s="12">
        <f t="shared" si="255"/>
        <v>82.15</v>
      </c>
      <c r="S3292" t="s">
        <v>8333</v>
      </c>
      <c r="T3292" t="s">
        <v>8351</v>
      </c>
    </row>
    <row r="3293" spans="1:20" ht="60" hidden="1">
      <c r="A3293">
        <v>3291</v>
      </c>
      <c r="B3293" s="2" t="s">
        <v>3291</v>
      </c>
      <c r="C3293" s="2" t="s">
        <v>7401</v>
      </c>
      <c r="D3293">
        <v>10000</v>
      </c>
      <c r="E3293">
        <v>136009.76</v>
      </c>
      <c r="F3293" t="s">
        <v>8219</v>
      </c>
      <c r="G3293" t="s">
        <v>8224</v>
      </c>
      <c r="H3293" t="s">
        <v>8246</v>
      </c>
      <c r="I3293">
        <v>1385521320</v>
      </c>
      <c r="J3293" s="7">
        <f t="shared" si="252"/>
        <v>41569.575613425928</v>
      </c>
      <c r="K3293">
        <v>1382449733</v>
      </c>
      <c r="L3293" s="7">
        <f t="shared" si="253"/>
        <v>41605.126388888886</v>
      </c>
      <c r="M3293" t="b">
        <v>0</v>
      </c>
      <c r="N3293">
        <v>2525</v>
      </c>
      <c r="O3293" t="b">
        <v>1</v>
      </c>
      <c r="P3293" t="s">
        <v>8297</v>
      </c>
      <c r="Q3293">
        <f t="shared" si="254"/>
        <v>1360.1</v>
      </c>
      <c r="R3293" s="12">
        <f t="shared" si="255"/>
        <v>53.87</v>
      </c>
      <c r="S3293" t="s">
        <v>8333</v>
      </c>
      <c r="T3293" t="s">
        <v>8351</v>
      </c>
    </row>
    <row r="3294" spans="1:20" ht="45" hidden="1">
      <c r="A3294">
        <v>3292</v>
      </c>
      <c r="B3294" s="2" t="s">
        <v>3292</v>
      </c>
      <c r="C3294" s="2" t="s">
        <v>7402</v>
      </c>
      <c r="D3294">
        <v>10000</v>
      </c>
      <c r="E3294">
        <v>25445</v>
      </c>
      <c r="F3294" t="s">
        <v>8219</v>
      </c>
      <c r="G3294" t="s">
        <v>8224</v>
      </c>
      <c r="H3294" t="s">
        <v>8246</v>
      </c>
      <c r="I3294">
        <v>1434307537</v>
      </c>
      <c r="J3294" s="7">
        <f t="shared" si="252"/>
        <v>42139.781678240746</v>
      </c>
      <c r="K3294">
        <v>1431715537</v>
      </c>
      <c r="L3294" s="7">
        <f t="shared" si="253"/>
        <v>42169.781678240746</v>
      </c>
      <c r="M3294" t="b">
        <v>1</v>
      </c>
      <c r="N3294">
        <v>537</v>
      </c>
      <c r="O3294" t="b">
        <v>1</v>
      </c>
      <c r="P3294" t="s">
        <v>8298</v>
      </c>
      <c r="Q3294">
        <f t="shared" si="254"/>
        <v>254.45</v>
      </c>
      <c r="R3294" s="12">
        <f t="shared" si="255"/>
        <v>47.38</v>
      </c>
      <c r="S3294" t="s">
        <v>8336</v>
      </c>
      <c r="T3294" t="s">
        <v>8352</v>
      </c>
    </row>
    <row r="3295" spans="1:20" ht="60" hidden="1">
      <c r="A3295">
        <v>3293</v>
      </c>
      <c r="B3295" s="2" t="s">
        <v>3293</v>
      </c>
      <c r="C3295" s="2" t="s">
        <v>7403</v>
      </c>
      <c r="D3295">
        <v>10000</v>
      </c>
      <c r="E3295">
        <v>10800</v>
      </c>
      <c r="F3295" t="s">
        <v>8219</v>
      </c>
      <c r="G3295" t="s">
        <v>8224</v>
      </c>
      <c r="H3295" t="s">
        <v>8246</v>
      </c>
      <c r="I3295">
        <v>1417321515</v>
      </c>
      <c r="J3295" s="7">
        <f t="shared" si="252"/>
        <v>41943.142534722225</v>
      </c>
      <c r="K3295">
        <v>1414725915</v>
      </c>
      <c r="L3295" s="7">
        <f t="shared" si="253"/>
        <v>41973.184201388889</v>
      </c>
      <c r="M3295" t="b">
        <v>0</v>
      </c>
      <c r="N3295">
        <v>120</v>
      </c>
      <c r="O3295" t="b">
        <v>1</v>
      </c>
      <c r="P3295" t="s">
        <v>8298</v>
      </c>
      <c r="Q3295">
        <f t="shared" si="254"/>
        <v>108</v>
      </c>
      <c r="R3295" s="12">
        <f t="shared" si="255"/>
        <v>90</v>
      </c>
      <c r="S3295" t="s">
        <v>8336</v>
      </c>
      <c r="T3295" t="s">
        <v>8352</v>
      </c>
    </row>
    <row r="3296" spans="1:20" ht="60" hidden="1">
      <c r="A3296">
        <v>3294</v>
      </c>
      <c r="B3296" s="2" t="s">
        <v>3294</v>
      </c>
      <c r="C3296" s="2" t="s">
        <v>7404</v>
      </c>
      <c r="D3296">
        <v>10000</v>
      </c>
      <c r="E3296">
        <v>11545</v>
      </c>
      <c r="F3296" t="s">
        <v>8219</v>
      </c>
      <c r="G3296" t="s">
        <v>8224</v>
      </c>
      <c r="H3296" t="s">
        <v>8246</v>
      </c>
      <c r="I3296">
        <v>1488750490</v>
      </c>
      <c r="J3296" s="7">
        <f t="shared" si="252"/>
        <v>42779.908449074079</v>
      </c>
      <c r="K3296">
        <v>1487022490</v>
      </c>
      <c r="L3296" s="7">
        <f t="shared" si="253"/>
        <v>42799.908449074079</v>
      </c>
      <c r="M3296" t="b">
        <v>0</v>
      </c>
      <c r="N3296">
        <v>186</v>
      </c>
      <c r="O3296" t="b">
        <v>1</v>
      </c>
      <c r="P3296" t="s">
        <v>8298</v>
      </c>
      <c r="Q3296">
        <f t="shared" si="254"/>
        <v>115.45</v>
      </c>
      <c r="R3296" s="12">
        <f t="shared" si="255"/>
        <v>62.07</v>
      </c>
      <c r="S3296" t="s">
        <v>8336</v>
      </c>
      <c r="T3296" t="s">
        <v>8352</v>
      </c>
    </row>
    <row r="3297" spans="1:20" ht="60" hidden="1">
      <c r="A3297">
        <v>3295</v>
      </c>
      <c r="B3297" s="2" t="s">
        <v>3295</v>
      </c>
      <c r="C3297" s="2" t="s">
        <v>7405</v>
      </c>
      <c r="D3297">
        <v>10000</v>
      </c>
      <c r="E3297">
        <v>10025</v>
      </c>
      <c r="F3297" t="s">
        <v>8219</v>
      </c>
      <c r="G3297" t="s">
        <v>8224</v>
      </c>
      <c r="H3297" t="s">
        <v>8246</v>
      </c>
      <c r="I3297">
        <v>1422913152</v>
      </c>
      <c r="J3297" s="7">
        <f t="shared" si="252"/>
        <v>41977.902222222227</v>
      </c>
      <c r="K3297">
        <v>1417729152</v>
      </c>
      <c r="L3297" s="7">
        <f t="shared" si="253"/>
        <v>42037.902222222227</v>
      </c>
      <c r="M3297" t="b">
        <v>0</v>
      </c>
      <c r="N3297">
        <v>59</v>
      </c>
      <c r="O3297" t="b">
        <v>1</v>
      </c>
      <c r="P3297" t="s">
        <v>8300</v>
      </c>
      <c r="Q3297">
        <f t="shared" si="254"/>
        <v>100.25</v>
      </c>
      <c r="R3297" s="12">
        <f t="shared" si="255"/>
        <v>169.92</v>
      </c>
      <c r="S3297" t="s">
        <v>8325</v>
      </c>
      <c r="T3297" t="s">
        <v>8354</v>
      </c>
    </row>
    <row r="3298" spans="1:20" ht="60" hidden="1">
      <c r="A3298">
        <v>3296</v>
      </c>
      <c r="B3298" s="2" t="s">
        <v>3296</v>
      </c>
      <c r="C3298" s="2" t="s">
        <v>7406</v>
      </c>
      <c r="D3298">
        <v>10000</v>
      </c>
      <c r="E3298">
        <v>17176.13</v>
      </c>
      <c r="F3298" t="s">
        <v>8219</v>
      </c>
      <c r="G3298" t="s">
        <v>8224</v>
      </c>
      <c r="H3298" t="s">
        <v>8246</v>
      </c>
      <c r="I3298">
        <v>1420773970</v>
      </c>
      <c r="J3298" s="7">
        <f t="shared" si="252"/>
        <v>41982.143171296295</v>
      </c>
      <c r="K3298">
        <v>1418095570</v>
      </c>
      <c r="L3298" s="7">
        <f t="shared" si="253"/>
        <v>42013.143171296295</v>
      </c>
      <c r="M3298" t="b">
        <v>1</v>
      </c>
      <c r="N3298">
        <v>294</v>
      </c>
      <c r="O3298" t="b">
        <v>1</v>
      </c>
      <c r="P3298" t="s">
        <v>8301</v>
      </c>
      <c r="Q3298">
        <f t="shared" si="254"/>
        <v>171.76</v>
      </c>
      <c r="R3298" s="12">
        <f t="shared" si="255"/>
        <v>58.42</v>
      </c>
      <c r="S3298" t="s">
        <v>8319</v>
      </c>
      <c r="T3298" t="s">
        <v>8355</v>
      </c>
    </row>
    <row r="3299" spans="1:20" ht="45" hidden="1">
      <c r="A3299">
        <v>3297</v>
      </c>
      <c r="B3299" s="2" t="s">
        <v>3297</v>
      </c>
      <c r="C3299" s="2" t="s">
        <v>7407</v>
      </c>
      <c r="D3299">
        <v>10000</v>
      </c>
      <c r="E3299">
        <v>15929.51</v>
      </c>
      <c r="F3299" t="s">
        <v>8219</v>
      </c>
      <c r="G3299" t="s">
        <v>8224</v>
      </c>
      <c r="H3299" t="s">
        <v>8246</v>
      </c>
      <c r="I3299">
        <v>1443214800</v>
      </c>
      <c r="J3299" s="7">
        <f t="shared" si="252"/>
        <v>42235.764340277776</v>
      </c>
      <c r="K3299">
        <v>1440008439</v>
      </c>
      <c r="L3299" s="7">
        <f t="shared" si="253"/>
        <v>42272.875</v>
      </c>
      <c r="M3299" t="b">
        <v>0</v>
      </c>
      <c r="N3299">
        <v>206</v>
      </c>
      <c r="O3299" t="b">
        <v>1</v>
      </c>
      <c r="P3299" t="s">
        <v>8302</v>
      </c>
      <c r="Q3299">
        <f t="shared" si="254"/>
        <v>159.30000000000001</v>
      </c>
      <c r="R3299" s="12">
        <f t="shared" si="255"/>
        <v>77.33</v>
      </c>
      <c r="S3299" t="s">
        <v>8319</v>
      </c>
      <c r="T3299" t="s">
        <v>8356</v>
      </c>
    </row>
    <row r="3300" spans="1:20" ht="60" hidden="1">
      <c r="A3300">
        <v>3298</v>
      </c>
      <c r="B3300" s="2" t="s">
        <v>3298</v>
      </c>
      <c r="C3300" s="2" t="s">
        <v>7408</v>
      </c>
      <c r="D3300">
        <v>10000</v>
      </c>
      <c r="E3300">
        <v>11998.01</v>
      </c>
      <c r="F3300" t="s">
        <v>8219</v>
      </c>
      <c r="G3300" t="s">
        <v>8236</v>
      </c>
      <c r="H3300" t="s">
        <v>8249</v>
      </c>
      <c r="I3300">
        <v>1444291193</v>
      </c>
      <c r="J3300" s="7">
        <f t="shared" si="252"/>
        <v>42255.333252314813</v>
      </c>
      <c r="K3300">
        <v>1441699193</v>
      </c>
      <c r="L3300" s="7">
        <f t="shared" si="253"/>
        <v>42285.333252314813</v>
      </c>
      <c r="M3300" t="b">
        <v>1</v>
      </c>
      <c r="N3300">
        <v>187</v>
      </c>
      <c r="O3300" t="b">
        <v>1</v>
      </c>
      <c r="P3300" t="s">
        <v>8303</v>
      </c>
      <c r="Q3300">
        <f t="shared" si="254"/>
        <v>119.98</v>
      </c>
      <c r="R3300" s="12">
        <f t="shared" si="255"/>
        <v>64.16</v>
      </c>
      <c r="S3300" t="s">
        <v>8317</v>
      </c>
      <c r="T3300" t="s">
        <v>8357</v>
      </c>
    </row>
    <row r="3301" spans="1:20" ht="60" hidden="1">
      <c r="A3301">
        <v>3299</v>
      </c>
      <c r="B3301" s="2" t="s">
        <v>3299</v>
      </c>
      <c r="C3301" s="2" t="s">
        <v>7409</v>
      </c>
      <c r="D3301">
        <v>10000</v>
      </c>
      <c r="E3301">
        <v>49321</v>
      </c>
      <c r="F3301" t="s">
        <v>8219</v>
      </c>
      <c r="G3301" t="s">
        <v>8224</v>
      </c>
      <c r="H3301" t="s">
        <v>8246</v>
      </c>
      <c r="I3301">
        <v>1438964063</v>
      </c>
      <c r="J3301" s="7">
        <f t="shared" si="252"/>
        <v>42198.676655092597</v>
      </c>
      <c r="K3301">
        <v>1436804063</v>
      </c>
      <c r="L3301" s="7">
        <f t="shared" si="253"/>
        <v>42223.676655092597</v>
      </c>
      <c r="M3301" t="b">
        <v>0</v>
      </c>
      <c r="N3301">
        <v>707</v>
      </c>
      <c r="O3301" t="b">
        <v>1</v>
      </c>
      <c r="P3301" t="s">
        <v>8295</v>
      </c>
      <c r="Q3301">
        <f t="shared" si="254"/>
        <v>493.21</v>
      </c>
      <c r="R3301" s="12">
        <f t="shared" si="255"/>
        <v>69.760000000000005</v>
      </c>
      <c r="S3301" t="s">
        <v>8319</v>
      </c>
      <c r="T3301" t="s">
        <v>8349</v>
      </c>
    </row>
    <row r="3302" spans="1:20" ht="45" hidden="1">
      <c r="A3302">
        <v>3300</v>
      </c>
      <c r="B3302" s="2" t="s">
        <v>3300</v>
      </c>
      <c r="C3302" s="2" t="s">
        <v>7410</v>
      </c>
      <c r="D3302">
        <v>10000</v>
      </c>
      <c r="E3302">
        <v>11056.75</v>
      </c>
      <c r="F3302" t="s">
        <v>8219</v>
      </c>
      <c r="G3302" t="s">
        <v>8226</v>
      </c>
      <c r="H3302" t="s">
        <v>8248</v>
      </c>
      <c r="I3302">
        <v>1437473005</v>
      </c>
      <c r="J3302" s="7">
        <f t="shared" si="252"/>
        <v>42176.419039351851</v>
      </c>
      <c r="K3302">
        <v>1434881005</v>
      </c>
      <c r="L3302" s="7">
        <f t="shared" si="253"/>
        <v>42206.419039351851</v>
      </c>
      <c r="M3302" t="b">
        <v>0</v>
      </c>
      <c r="N3302">
        <v>73</v>
      </c>
      <c r="O3302" t="b">
        <v>1</v>
      </c>
      <c r="P3302" t="s">
        <v>8271</v>
      </c>
      <c r="Q3302">
        <f t="shared" si="254"/>
        <v>110.57</v>
      </c>
      <c r="R3302" s="12">
        <f t="shared" si="255"/>
        <v>151.46</v>
      </c>
      <c r="S3302" t="s">
        <v>8317</v>
      </c>
      <c r="T3302" t="s">
        <v>8318</v>
      </c>
    </row>
    <row r="3303" spans="1:20" ht="60" hidden="1">
      <c r="A3303">
        <v>3301</v>
      </c>
      <c r="B3303" s="2" t="s">
        <v>3301</v>
      </c>
      <c r="C3303" s="2" t="s">
        <v>7411</v>
      </c>
      <c r="D3303">
        <v>10000</v>
      </c>
      <c r="E3303">
        <v>12795</v>
      </c>
      <c r="F3303" t="s">
        <v>8219</v>
      </c>
      <c r="G3303" t="s">
        <v>8224</v>
      </c>
      <c r="H3303" t="s">
        <v>8246</v>
      </c>
      <c r="I3303">
        <v>1437004800</v>
      </c>
      <c r="J3303" s="7">
        <f t="shared" si="252"/>
        <v>42158.065694444449</v>
      </c>
      <c r="K3303">
        <v>1433295276</v>
      </c>
      <c r="L3303" s="7">
        <f t="shared" si="253"/>
        <v>42201</v>
      </c>
      <c r="M3303" t="b">
        <v>0</v>
      </c>
      <c r="N3303">
        <v>141</v>
      </c>
      <c r="O3303" t="b">
        <v>1</v>
      </c>
      <c r="P3303" t="s">
        <v>8271</v>
      </c>
      <c r="Q3303">
        <f t="shared" si="254"/>
        <v>127.95</v>
      </c>
      <c r="R3303" s="12">
        <f t="shared" si="255"/>
        <v>90.74</v>
      </c>
      <c r="S3303" t="s">
        <v>8317</v>
      </c>
      <c r="T3303" t="s">
        <v>8318</v>
      </c>
    </row>
    <row r="3304" spans="1:20" hidden="1">
      <c r="A3304">
        <v>3302</v>
      </c>
      <c r="B3304" s="2" t="s">
        <v>3302</v>
      </c>
      <c r="C3304" s="2" t="s">
        <v>7412</v>
      </c>
      <c r="D3304">
        <v>10000</v>
      </c>
      <c r="E3304">
        <v>10027</v>
      </c>
      <c r="F3304" t="s">
        <v>8219</v>
      </c>
      <c r="G3304" t="s">
        <v>8225</v>
      </c>
      <c r="H3304" t="s">
        <v>8247</v>
      </c>
      <c r="I3304">
        <v>1424692503</v>
      </c>
      <c r="J3304" s="7">
        <f t="shared" si="252"/>
        <v>42028.496562500004</v>
      </c>
      <c r="K3304">
        <v>1422100503</v>
      </c>
      <c r="L3304" s="7">
        <f t="shared" si="253"/>
        <v>42058.496562500004</v>
      </c>
      <c r="M3304" t="b">
        <v>0</v>
      </c>
      <c r="N3304">
        <v>108</v>
      </c>
      <c r="O3304" t="b">
        <v>1</v>
      </c>
      <c r="P3304" t="s">
        <v>8271</v>
      </c>
      <c r="Q3304">
        <f t="shared" si="254"/>
        <v>100.27</v>
      </c>
      <c r="R3304" s="12">
        <f t="shared" si="255"/>
        <v>92.84</v>
      </c>
      <c r="S3304" t="s">
        <v>8317</v>
      </c>
      <c r="T3304" t="s">
        <v>8318</v>
      </c>
    </row>
    <row r="3305" spans="1:20" ht="60" hidden="1">
      <c r="A3305">
        <v>3303</v>
      </c>
      <c r="B3305" s="2" t="s">
        <v>3303</v>
      </c>
      <c r="C3305" s="2" t="s">
        <v>7413</v>
      </c>
      <c r="D3305">
        <v>10000</v>
      </c>
      <c r="E3305">
        <v>10603</v>
      </c>
      <c r="F3305" t="s">
        <v>8219</v>
      </c>
      <c r="G3305" t="s">
        <v>8224</v>
      </c>
      <c r="H3305" t="s">
        <v>8246</v>
      </c>
      <c r="I3305">
        <v>1443018086</v>
      </c>
      <c r="J3305" s="7">
        <f t="shared" si="252"/>
        <v>42250.598217592589</v>
      </c>
      <c r="K3305">
        <v>1441290086</v>
      </c>
      <c r="L3305" s="7">
        <f t="shared" si="253"/>
        <v>42270.598217592589</v>
      </c>
      <c r="M3305" t="b">
        <v>0</v>
      </c>
      <c r="N3305">
        <v>102</v>
      </c>
      <c r="O3305" t="b">
        <v>1</v>
      </c>
      <c r="P3305" t="s">
        <v>8271</v>
      </c>
      <c r="Q3305">
        <f t="shared" si="254"/>
        <v>106.03</v>
      </c>
      <c r="R3305" s="12">
        <f t="shared" si="255"/>
        <v>103.95</v>
      </c>
      <c r="S3305" t="s">
        <v>8317</v>
      </c>
      <c r="T3305" t="s">
        <v>8318</v>
      </c>
    </row>
    <row r="3306" spans="1:20" ht="45" hidden="1">
      <c r="A3306">
        <v>3304</v>
      </c>
      <c r="B3306" s="2" t="s">
        <v>3304</v>
      </c>
      <c r="C3306" s="2" t="s">
        <v>7414</v>
      </c>
      <c r="D3306">
        <v>10000</v>
      </c>
      <c r="E3306">
        <v>10092</v>
      </c>
      <c r="F3306" t="s">
        <v>8219</v>
      </c>
      <c r="G3306" t="s">
        <v>8225</v>
      </c>
      <c r="H3306" t="s">
        <v>8247</v>
      </c>
      <c r="I3306">
        <v>1431007264</v>
      </c>
      <c r="J3306" s="7">
        <f t="shared" si="252"/>
        <v>42101.584074074075</v>
      </c>
      <c r="K3306">
        <v>1428415264</v>
      </c>
      <c r="L3306" s="7">
        <f t="shared" si="253"/>
        <v>42131.584074074075</v>
      </c>
      <c r="M3306" t="b">
        <v>0</v>
      </c>
      <c r="N3306">
        <v>62</v>
      </c>
      <c r="O3306" t="b">
        <v>1</v>
      </c>
      <c r="P3306" t="s">
        <v>8305</v>
      </c>
      <c r="Q3306">
        <f t="shared" si="254"/>
        <v>100.92</v>
      </c>
      <c r="R3306" s="12">
        <f t="shared" si="255"/>
        <v>162.77000000000001</v>
      </c>
      <c r="S3306" t="s">
        <v>8317</v>
      </c>
      <c r="T3306" t="s">
        <v>8359</v>
      </c>
    </row>
    <row r="3307" spans="1:20" ht="60" hidden="1">
      <c r="A3307">
        <v>3305</v>
      </c>
      <c r="B3307" s="2" t="s">
        <v>3305</v>
      </c>
      <c r="C3307" s="2" t="s">
        <v>7415</v>
      </c>
      <c r="D3307">
        <v>10000</v>
      </c>
      <c r="E3307">
        <v>10685</v>
      </c>
      <c r="F3307" t="s">
        <v>8219</v>
      </c>
      <c r="G3307" t="s">
        <v>8224</v>
      </c>
      <c r="H3307" t="s">
        <v>8246</v>
      </c>
      <c r="I3307">
        <v>1435835824</v>
      </c>
      <c r="J3307" s="7">
        <f t="shared" si="252"/>
        <v>42157.470185185186</v>
      </c>
      <c r="K3307">
        <v>1433243824</v>
      </c>
      <c r="L3307" s="7">
        <f t="shared" si="253"/>
        <v>42187.470185185186</v>
      </c>
      <c r="M3307" t="b">
        <v>0</v>
      </c>
      <c r="N3307">
        <v>98</v>
      </c>
      <c r="O3307" t="b">
        <v>1</v>
      </c>
      <c r="P3307" t="s">
        <v>8271</v>
      </c>
      <c r="Q3307">
        <f t="shared" si="254"/>
        <v>106.85</v>
      </c>
      <c r="R3307" s="12">
        <f t="shared" si="255"/>
        <v>109.03</v>
      </c>
      <c r="S3307" t="s">
        <v>8317</v>
      </c>
      <c r="T3307" t="s">
        <v>8318</v>
      </c>
    </row>
    <row r="3308" spans="1:20" ht="60" hidden="1">
      <c r="A3308">
        <v>3306</v>
      </c>
      <c r="B3308" s="2" t="s">
        <v>3306</v>
      </c>
      <c r="C3308" s="2" t="s">
        <v>7416</v>
      </c>
      <c r="D3308">
        <v>10000</v>
      </c>
      <c r="E3308">
        <v>11363</v>
      </c>
      <c r="F3308" t="s">
        <v>8219</v>
      </c>
      <c r="G3308" t="s">
        <v>8224</v>
      </c>
      <c r="H3308" t="s">
        <v>8246</v>
      </c>
      <c r="I3308">
        <v>1442425412</v>
      </c>
      <c r="J3308" s="7">
        <f t="shared" si="252"/>
        <v>42233.738564814819</v>
      </c>
      <c r="K3308">
        <v>1439833412</v>
      </c>
      <c r="L3308" s="7">
        <f t="shared" si="253"/>
        <v>42263.738564814819</v>
      </c>
      <c r="M3308" t="b">
        <v>0</v>
      </c>
      <c r="N3308">
        <v>128</v>
      </c>
      <c r="O3308" t="b">
        <v>1</v>
      </c>
      <c r="P3308" t="s">
        <v>8271</v>
      </c>
      <c r="Q3308">
        <f t="shared" si="254"/>
        <v>113.63</v>
      </c>
      <c r="R3308" s="12">
        <f t="shared" si="255"/>
        <v>88.77</v>
      </c>
      <c r="S3308" t="s">
        <v>8317</v>
      </c>
      <c r="T3308" t="s">
        <v>8318</v>
      </c>
    </row>
    <row r="3309" spans="1:20" ht="60" hidden="1">
      <c r="A3309">
        <v>3307</v>
      </c>
      <c r="B3309" s="2" t="s">
        <v>3307</v>
      </c>
      <c r="C3309" s="2" t="s">
        <v>7417</v>
      </c>
      <c r="D3309">
        <v>10000</v>
      </c>
      <c r="E3309">
        <v>12165</v>
      </c>
      <c r="F3309" t="s">
        <v>8219</v>
      </c>
      <c r="G3309" t="s">
        <v>8228</v>
      </c>
      <c r="H3309" t="s">
        <v>8250</v>
      </c>
      <c r="I3309">
        <v>1477886400</v>
      </c>
      <c r="J3309" s="7">
        <f t="shared" si="252"/>
        <v>42654.973703703698</v>
      </c>
      <c r="K3309">
        <v>1476228128</v>
      </c>
      <c r="L3309" s="7">
        <f t="shared" si="253"/>
        <v>42674.166666666672</v>
      </c>
      <c r="M3309" t="b">
        <v>0</v>
      </c>
      <c r="N3309">
        <v>111</v>
      </c>
      <c r="O3309" t="b">
        <v>1</v>
      </c>
      <c r="P3309" t="s">
        <v>8303</v>
      </c>
      <c r="Q3309">
        <f t="shared" si="254"/>
        <v>121.65</v>
      </c>
      <c r="R3309" s="12">
        <f t="shared" si="255"/>
        <v>109.59</v>
      </c>
      <c r="S3309" t="s">
        <v>8317</v>
      </c>
      <c r="T3309" t="s">
        <v>8357</v>
      </c>
    </row>
    <row r="3310" spans="1:20" ht="45" hidden="1">
      <c r="A3310">
        <v>3308</v>
      </c>
      <c r="B3310" s="2" t="s">
        <v>3308</v>
      </c>
      <c r="C3310" s="2" t="s">
        <v>7418</v>
      </c>
      <c r="D3310">
        <v>10000</v>
      </c>
      <c r="E3310">
        <v>10000</v>
      </c>
      <c r="F3310" t="s">
        <v>8219</v>
      </c>
      <c r="G3310" t="s">
        <v>8224</v>
      </c>
      <c r="H3310" t="s">
        <v>8246</v>
      </c>
      <c r="I3310">
        <v>1452174420</v>
      </c>
      <c r="J3310" s="7">
        <f t="shared" si="252"/>
        <v>42341.57430555555</v>
      </c>
      <c r="K3310">
        <v>1449150420</v>
      </c>
      <c r="L3310" s="7">
        <f t="shared" si="253"/>
        <v>42376.57430555555</v>
      </c>
      <c r="M3310" t="b">
        <v>0</v>
      </c>
      <c r="N3310">
        <v>27</v>
      </c>
      <c r="O3310" t="b">
        <v>1</v>
      </c>
      <c r="P3310" t="s">
        <v>8303</v>
      </c>
      <c r="Q3310">
        <f t="shared" si="254"/>
        <v>100</v>
      </c>
      <c r="R3310" s="12">
        <f t="shared" si="255"/>
        <v>370.37</v>
      </c>
      <c r="S3310" t="s">
        <v>8317</v>
      </c>
      <c r="T3310" t="s">
        <v>8357</v>
      </c>
    </row>
    <row r="3311" spans="1:20" ht="30" hidden="1">
      <c r="A3311">
        <v>3309</v>
      </c>
      <c r="B3311" s="2" t="s">
        <v>3309</v>
      </c>
      <c r="C3311" s="2" t="s">
        <v>7419</v>
      </c>
      <c r="D3311">
        <v>10000</v>
      </c>
      <c r="E3311">
        <v>10373</v>
      </c>
      <c r="F3311" t="s">
        <v>8219</v>
      </c>
      <c r="G3311" t="s">
        <v>8224</v>
      </c>
      <c r="H3311" t="s">
        <v>8246</v>
      </c>
      <c r="I3311">
        <v>1488171540</v>
      </c>
      <c r="J3311" s="7">
        <f t="shared" si="252"/>
        <v>42775.733715277776</v>
      </c>
      <c r="K3311">
        <v>1486661793</v>
      </c>
      <c r="L3311" s="7">
        <f t="shared" si="253"/>
        <v>42793.207638888889</v>
      </c>
      <c r="M3311" t="b">
        <v>0</v>
      </c>
      <c r="N3311">
        <v>115</v>
      </c>
      <c r="O3311" t="b">
        <v>1</v>
      </c>
      <c r="P3311" t="s">
        <v>8303</v>
      </c>
      <c r="Q3311">
        <f t="shared" si="254"/>
        <v>103.73</v>
      </c>
      <c r="R3311" s="12">
        <f t="shared" si="255"/>
        <v>90.2</v>
      </c>
      <c r="S3311" t="s">
        <v>8317</v>
      </c>
      <c r="T3311" t="s">
        <v>8357</v>
      </c>
    </row>
    <row r="3312" spans="1:20" ht="45" hidden="1">
      <c r="A3312">
        <v>3310</v>
      </c>
      <c r="B3312" s="2" t="s">
        <v>3310</v>
      </c>
      <c r="C3312" s="2" t="s">
        <v>7420</v>
      </c>
      <c r="D3312">
        <v>10000</v>
      </c>
      <c r="E3312">
        <v>15696</v>
      </c>
      <c r="F3312" t="s">
        <v>8219</v>
      </c>
      <c r="G3312" t="s">
        <v>8224</v>
      </c>
      <c r="H3312" t="s">
        <v>8246</v>
      </c>
      <c r="I3312">
        <v>1434917049</v>
      </c>
      <c r="J3312" s="7">
        <f t="shared" si="252"/>
        <v>42146.836215277777</v>
      </c>
      <c r="K3312">
        <v>1432325049</v>
      </c>
      <c r="L3312" s="7">
        <f t="shared" si="253"/>
        <v>42176.836215277777</v>
      </c>
      <c r="M3312" t="b">
        <v>0</v>
      </c>
      <c r="N3312">
        <v>107</v>
      </c>
      <c r="O3312" t="b">
        <v>1</v>
      </c>
      <c r="P3312" t="s">
        <v>8303</v>
      </c>
      <c r="Q3312">
        <f t="shared" si="254"/>
        <v>156.96</v>
      </c>
      <c r="R3312" s="12">
        <f t="shared" si="255"/>
        <v>146.69</v>
      </c>
      <c r="S3312" t="s">
        <v>8317</v>
      </c>
      <c r="T3312" t="s">
        <v>8357</v>
      </c>
    </row>
    <row r="3313" spans="1:20" ht="45" hidden="1">
      <c r="A3313">
        <v>3311</v>
      </c>
      <c r="B3313" s="2" t="s">
        <v>3311</v>
      </c>
      <c r="C3313" s="2" t="s">
        <v>7421</v>
      </c>
      <c r="D3313">
        <v>10000</v>
      </c>
      <c r="E3313">
        <v>10088</v>
      </c>
      <c r="F3313" t="s">
        <v>8219</v>
      </c>
      <c r="G3313" t="s">
        <v>8224</v>
      </c>
      <c r="H3313" t="s">
        <v>8246</v>
      </c>
      <c r="I3313">
        <v>1472338409</v>
      </c>
      <c r="J3313" s="7">
        <f t="shared" si="252"/>
        <v>42564.95380787037</v>
      </c>
      <c r="K3313">
        <v>1468450409</v>
      </c>
      <c r="L3313" s="7">
        <f t="shared" si="253"/>
        <v>42609.95380787037</v>
      </c>
      <c r="M3313" t="b">
        <v>0</v>
      </c>
      <c r="N3313">
        <v>62</v>
      </c>
      <c r="O3313" t="b">
        <v>1</v>
      </c>
      <c r="P3313" t="s">
        <v>8303</v>
      </c>
      <c r="Q3313">
        <f t="shared" si="254"/>
        <v>100.88</v>
      </c>
      <c r="R3313" s="12">
        <f t="shared" si="255"/>
        <v>162.71</v>
      </c>
      <c r="S3313" t="s">
        <v>8317</v>
      </c>
      <c r="T3313" t="s">
        <v>8357</v>
      </c>
    </row>
    <row r="3314" spans="1:20" ht="60" hidden="1">
      <c r="A3314">
        <v>3312</v>
      </c>
      <c r="B3314" s="2" t="s">
        <v>3312</v>
      </c>
      <c r="C3314" s="2" t="s">
        <v>7422</v>
      </c>
      <c r="D3314">
        <v>10000</v>
      </c>
      <c r="E3314">
        <v>10300</v>
      </c>
      <c r="F3314" t="s">
        <v>8219</v>
      </c>
      <c r="G3314" t="s">
        <v>8224</v>
      </c>
      <c r="H3314" t="s">
        <v>8246</v>
      </c>
      <c r="I3314">
        <v>1411765492</v>
      </c>
      <c r="J3314" s="7">
        <f t="shared" si="252"/>
        <v>41878.878379629627</v>
      </c>
      <c r="K3314">
        <v>1409173492</v>
      </c>
      <c r="L3314" s="7">
        <f t="shared" si="253"/>
        <v>41908.878379629627</v>
      </c>
      <c r="M3314" t="b">
        <v>1</v>
      </c>
      <c r="N3314">
        <v>74</v>
      </c>
      <c r="O3314" t="b">
        <v>1</v>
      </c>
      <c r="P3314" t="s">
        <v>8271</v>
      </c>
      <c r="Q3314">
        <f t="shared" si="254"/>
        <v>103</v>
      </c>
      <c r="R3314" s="12">
        <f t="shared" si="255"/>
        <v>139.19</v>
      </c>
      <c r="S3314" t="s">
        <v>8317</v>
      </c>
      <c r="T3314" t="s">
        <v>8318</v>
      </c>
    </row>
    <row r="3315" spans="1:20" ht="45" hidden="1">
      <c r="A3315">
        <v>3313</v>
      </c>
      <c r="B3315" s="2" t="s">
        <v>3313</v>
      </c>
      <c r="C3315" s="2" t="s">
        <v>7423</v>
      </c>
      <c r="D3315">
        <v>10000</v>
      </c>
      <c r="E3315">
        <v>12730.42</v>
      </c>
      <c r="F3315" t="s">
        <v>8219</v>
      </c>
      <c r="G3315" t="s">
        <v>8224</v>
      </c>
      <c r="H3315" t="s">
        <v>8246</v>
      </c>
      <c r="I3315">
        <v>1411150092</v>
      </c>
      <c r="J3315" s="7">
        <f t="shared" si="252"/>
        <v>41871.755694444444</v>
      </c>
      <c r="K3315">
        <v>1408558092</v>
      </c>
      <c r="L3315" s="7">
        <f t="shared" si="253"/>
        <v>41901.755694444444</v>
      </c>
      <c r="M3315" t="b">
        <v>1</v>
      </c>
      <c r="N3315">
        <v>183</v>
      </c>
      <c r="O3315" t="b">
        <v>1</v>
      </c>
      <c r="P3315" t="s">
        <v>8271</v>
      </c>
      <c r="Q3315">
        <f t="shared" si="254"/>
        <v>127.3</v>
      </c>
      <c r="R3315" s="12">
        <f t="shared" si="255"/>
        <v>69.569999999999993</v>
      </c>
      <c r="S3315" t="s">
        <v>8317</v>
      </c>
      <c r="T3315" t="s">
        <v>8318</v>
      </c>
    </row>
    <row r="3316" spans="1:20" ht="60" hidden="1">
      <c r="A3316">
        <v>3314</v>
      </c>
      <c r="B3316" s="2" t="s">
        <v>3314</v>
      </c>
      <c r="C3316" s="2" t="s">
        <v>7424</v>
      </c>
      <c r="D3316">
        <v>10000</v>
      </c>
      <c r="E3316">
        <v>11122</v>
      </c>
      <c r="F3316" t="s">
        <v>8219</v>
      </c>
      <c r="G3316" t="s">
        <v>8224</v>
      </c>
      <c r="H3316" t="s">
        <v>8246</v>
      </c>
      <c r="I3316">
        <v>1442030340</v>
      </c>
      <c r="J3316" s="7">
        <f t="shared" si="252"/>
        <v>42230.472222222219</v>
      </c>
      <c r="K3316">
        <v>1439551200</v>
      </c>
      <c r="L3316" s="7">
        <f t="shared" si="253"/>
        <v>42259.165972222225</v>
      </c>
      <c r="M3316" t="b">
        <v>1</v>
      </c>
      <c r="N3316">
        <v>193</v>
      </c>
      <c r="O3316" t="b">
        <v>1</v>
      </c>
      <c r="P3316" t="s">
        <v>8271</v>
      </c>
      <c r="Q3316">
        <f t="shared" si="254"/>
        <v>111.22</v>
      </c>
      <c r="R3316" s="12">
        <f t="shared" si="255"/>
        <v>57.63</v>
      </c>
      <c r="S3316" t="s">
        <v>8317</v>
      </c>
      <c r="T3316" t="s">
        <v>8318</v>
      </c>
    </row>
    <row r="3317" spans="1:20" ht="45" hidden="1">
      <c r="A3317">
        <v>3315</v>
      </c>
      <c r="B3317" s="2" t="s">
        <v>3315</v>
      </c>
      <c r="C3317" s="2" t="s">
        <v>7425</v>
      </c>
      <c r="D3317">
        <v>10000</v>
      </c>
      <c r="E3317">
        <v>12806</v>
      </c>
      <c r="F3317" t="s">
        <v>8219</v>
      </c>
      <c r="G3317" t="s">
        <v>8224</v>
      </c>
      <c r="H3317" t="s">
        <v>8246</v>
      </c>
      <c r="I3317">
        <v>1433995140</v>
      </c>
      <c r="J3317" s="7">
        <f t="shared" si="252"/>
        <v>42144.573807870373</v>
      </c>
      <c r="K3317">
        <v>1432129577</v>
      </c>
      <c r="L3317" s="7">
        <f t="shared" si="253"/>
        <v>42166.165972222225</v>
      </c>
      <c r="M3317" t="b">
        <v>1</v>
      </c>
      <c r="N3317">
        <v>176</v>
      </c>
      <c r="O3317" t="b">
        <v>1</v>
      </c>
      <c r="P3317" t="s">
        <v>8271</v>
      </c>
      <c r="Q3317">
        <f t="shared" si="254"/>
        <v>128.06</v>
      </c>
      <c r="R3317" s="12">
        <f t="shared" si="255"/>
        <v>72.760000000000005</v>
      </c>
      <c r="S3317" t="s">
        <v>8317</v>
      </c>
      <c r="T3317" t="s">
        <v>8318</v>
      </c>
    </row>
    <row r="3318" spans="1:20" ht="75" hidden="1">
      <c r="A3318">
        <v>3316</v>
      </c>
      <c r="B3318" s="2" t="s">
        <v>3316</v>
      </c>
      <c r="C3318" s="2" t="s">
        <v>7426</v>
      </c>
      <c r="D3318">
        <v>10000</v>
      </c>
      <c r="E3318">
        <v>15443</v>
      </c>
      <c r="F3318" t="s">
        <v>8219</v>
      </c>
      <c r="G3318" t="s">
        <v>8224</v>
      </c>
      <c r="H3318" t="s">
        <v>8246</v>
      </c>
      <c r="I3318">
        <v>1446814809</v>
      </c>
      <c r="J3318" s="7">
        <f t="shared" si="252"/>
        <v>42284.500104166669</v>
      </c>
      <c r="K3318">
        <v>1444219209</v>
      </c>
      <c r="L3318" s="7">
        <f t="shared" si="253"/>
        <v>42314.541770833333</v>
      </c>
      <c r="M3318" t="b">
        <v>1</v>
      </c>
      <c r="N3318">
        <v>145</v>
      </c>
      <c r="O3318" t="b">
        <v>1</v>
      </c>
      <c r="P3318" t="s">
        <v>8271</v>
      </c>
      <c r="Q3318">
        <f t="shared" si="254"/>
        <v>154.43</v>
      </c>
      <c r="R3318" s="12">
        <f t="shared" si="255"/>
        <v>106.5</v>
      </c>
      <c r="S3318" t="s">
        <v>8317</v>
      </c>
      <c r="T3318" t="s">
        <v>8318</v>
      </c>
    </row>
    <row r="3319" spans="1:20" ht="45" hidden="1">
      <c r="A3319">
        <v>3317</v>
      </c>
      <c r="B3319" s="2" t="s">
        <v>3317</v>
      </c>
      <c r="C3319" s="2" t="s">
        <v>7427</v>
      </c>
      <c r="D3319">
        <v>10000</v>
      </c>
      <c r="E3319">
        <v>10026.49</v>
      </c>
      <c r="F3319" t="s">
        <v>8219</v>
      </c>
      <c r="G3319" t="s">
        <v>8225</v>
      </c>
      <c r="H3319" t="s">
        <v>8247</v>
      </c>
      <c r="I3319">
        <v>1466463600</v>
      </c>
      <c r="J3319" s="7">
        <f t="shared" si="252"/>
        <v>42505.774479166663</v>
      </c>
      <c r="K3319">
        <v>1463337315</v>
      </c>
      <c r="L3319" s="7">
        <f t="shared" si="253"/>
        <v>42541.958333333328</v>
      </c>
      <c r="M3319" t="b">
        <v>0</v>
      </c>
      <c r="N3319">
        <v>207</v>
      </c>
      <c r="O3319" t="b">
        <v>1</v>
      </c>
      <c r="P3319" t="s">
        <v>8271</v>
      </c>
      <c r="Q3319">
        <f t="shared" si="254"/>
        <v>100.26</v>
      </c>
      <c r="R3319" s="12">
        <f t="shared" si="255"/>
        <v>48.44</v>
      </c>
      <c r="S3319" t="s">
        <v>8317</v>
      </c>
      <c r="T3319" t="s">
        <v>8318</v>
      </c>
    </row>
    <row r="3320" spans="1:20" ht="30" hidden="1">
      <c r="A3320">
        <v>3318</v>
      </c>
      <c r="B3320" s="2" t="s">
        <v>3318</v>
      </c>
      <c r="C3320" s="2" t="s">
        <v>7428</v>
      </c>
      <c r="D3320">
        <v>10000</v>
      </c>
      <c r="E3320">
        <v>10173</v>
      </c>
      <c r="F3320" t="s">
        <v>8219</v>
      </c>
      <c r="G3320" t="s">
        <v>8224</v>
      </c>
      <c r="H3320" t="s">
        <v>8246</v>
      </c>
      <c r="I3320">
        <v>1442102400</v>
      </c>
      <c r="J3320" s="7">
        <f t="shared" si="252"/>
        <v>42239.957962962959</v>
      </c>
      <c r="K3320">
        <v>1440370768</v>
      </c>
      <c r="L3320" s="7">
        <f t="shared" si="253"/>
        <v>42260</v>
      </c>
      <c r="M3320" t="b">
        <v>0</v>
      </c>
      <c r="N3320">
        <v>72</v>
      </c>
      <c r="O3320" t="b">
        <v>1</v>
      </c>
      <c r="P3320" t="s">
        <v>8271</v>
      </c>
      <c r="Q3320">
        <f t="shared" si="254"/>
        <v>101.73</v>
      </c>
      <c r="R3320" s="12">
        <f t="shared" si="255"/>
        <v>141.29</v>
      </c>
      <c r="S3320" t="s">
        <v>8317</v>
      </c>
      <c r="T3320" t="s">
        <v>8318</v>
      </c>
    </row>
    <row r="3321" spans="1:20" ht="60" hidden="1">
      <c r="A3321">
        <v>3319</v>
      </c>
      <c r="B3321" s="2" t="s">
        <v>3319</v>
      </c>
      <c r="C3321" s="2" t="s">
        <v>7429</v>
      </c>
      <c r="D3321">
        <v>10000</v>
      </c>
      <c r="E3321">
        <v>10299</v>
      </c>
      <c r="F3321" t="s">
        <v>8219</v>
      </c>
      <c r="G3321" t="s">
        <v>8224</v>
      </c>
      <c r="H3321" t="s">
        <v>8246</v>
      </c>
      <c r="I3321">
        <v>1416385679</v>
      </c>
      <c r="J3321" s="7">
        <f t="shared" si="252"/>
        <v>41932.311099537037</v>
      </c>
      <c r="K3321">
        <v>1413790079</v>
      </c>
      <c r="L3321" s="7">
        <f t="shared" si="253"/>
        <v>41962.352766203709</v>
      </c>
      <c r="M3321" t="b">
        <v>0</v>
      </c>
      <c r="N3321">
        <v>162</v>
      </c>
      <c r="O3321" t="b">
        <v>1</v>
      </c>
      <c r="P3321" t="s">
        <v>8271</v>
      </c>
      <c r="Q3321">
        <f t="shared" si="254"/>
        <v>102.99</v>
      </c>
      <c r="R3321" s="12">
        <f t="shared" si="255"/>
        <v>63.57</v>
      </c>
      <c r="S3321" t="s">
        <v>8317</v>
      </c>
      <c r="T3321" t="s">
        <v>8318</v>
      </c>
    </row>
    <row r="3322" spans="1:20" ht="45" hidden="1">
      <c r="A3322">
        <v>3320</v>
      </c>
      <c r="B3322" s="2" t="s">
        <v>3320</v>
      </c>
      <c r="C3322" s="2" t="s">
        <v>7430</v>
      </c>
      <c r="D3322">
        <v>10000</v>
      </c>
      <c r="E3322">
        <v>11450</v>
      </c>
      <c r="F3322" t="s">
        <v>8219</v>
      </c>
      <c r="G3322" t="s">
        <v>8224</v>
      </c>
      <c r="H3322" t="s">
        <v>8246</v>
      </c>
      <c r="I3322">
        <v>1464960682</v>
      </c>
      <c r="J3322" s="7">
        <f t="shared" si="252"/>
        <v>42494.563449074078</v>
      </c>
      <c r="K3322">
        <v>1462368682</v>
      </c>
      <c r="L3322" s="7">
        <f t="shared" si="253"/>
        <v>42524.563449074078</v>
      </c>
      <c r="M3322" t="b">
        <v>0</v>
      </c>
      <c r="N3322">
        <v>62</v>
      </c>
      <c r="O3322" t="b">
        <v>1</v>
      </c>
      <c r="P3322" t="s">
        <v>8271</v>
      </c>
      <c r="Q3322">
        <f t="shared" si="254"/>
        <v>114.5</v>
      </c>
      <c r="R3322" s="12">
        <f t="shared" si="255"/>
        <v>184.68</v>
      </c>
      <c r="S3322" t="s">
        <v>8317</v>
      </c>
      <c r="T3322" t="s">
        <v>8318</v>
      </c>
    </row>
    <row r="3323" spans="1:20" ht="60" hidden="1">
      <c r="A3323">
        <v>3321</v>
      </c>
      <c r="B3323" s="2" t="s">
        <v>3321</v>
      </c>
      <c r="C3323" s="2" t="s">
        <v>7431</v>
      </c>
      <c r="D3323">
        <v>10000</v>
      </c>
      <c r="E3323">
        <v>10041</v>
      </c>
      <c r="F3323" t="s">
        <v>8219</v>
      </c>
      <c r="G3323" t="s">
        <v>8224</v>
      </c>
      <c r="H3323" t="s">
        <v>8246</v>
      </c>
      <c r="I3323">
        <v>1409266414</v>
      </c>
      <c r="J3323" s="7">
        <f t="shared" si="252"/>
        <v>41834.953865740739</v>
      </c>
      <c r="K3323">
        <v>1405378414</v>
      </c>
      <c r="L3323" s="7">
        <f t="shared" si="253"/>
        <v>41879.953865740739</v>
      </c>
      <c r="M3323" t="b">
        <v>0</v>
      </c>
      <c r="N3323">
        <v>85</v>
      </c>
      <c r="O3323" t="b">
        <v>1</v>
      </c>
      <c r="P3323" t="s">
        <v>8271</v>
      </c>
      <c r="Q3323">
        <f t="shared" si="254"/>
        <v>100.41</v>
      </c>
      <c r="R3323" s="12">
        <f t="shared" si="255"/>
        <v>118.13</v>
      </c>
      <c r="S3323" t="s">
        <v>8317</v>
      </c>
      <c r="T3323" t="s">
        <v>8318</v>
      </c>
    </row>
    <row r="3324" spans="1:20" ht="60" hidden="1">
      <c r="A3324">
        <v>3322</v>
      </c>
      <c r="B3324" s="2" t="s">
        <v>3322</v>
      </c>
      <c r="C3324" s="2" t="s">
        <v>7432</v>
      </c>
      <c r="D3324">
        <v>10000</v>
      </c>
      <c r="E3324">
        <v>10031</v>
      </c>
      <c r="F3324" t="s">
        <v>8219</v>
      </c>
      <c r="G3324" t="s">
        <v>8224</v>
      </c>
      <c r="H3324" t="s">
        <v>8246</v>
      </c>
      <c r="I3324">
        <v>1405511376</v>
      </c>
      <c r="J3324" s="7">
        <f t="shared" si="252"/>
        <v>41791.492777777778</v>
      </c>
      <c r="K3324">
        <v>1401623376</v>
      </c>
      <c r="L3324" s="7">
        <f t="shared" si="253"/>
        <v>41836.492777777778</v>
      </c>
      <c r="M3324" t="b">
        <v>0</v>
      </c>
      <c r="N3324">
        <v>91</v>
      </c>
      <c r="O3324" t="b">
        <v>1</v>
      </c>
      <c r="P3324" t="s">
        <v>8271</v>
      </c>
      <c r="Q3324">
        <f t="shared" si="254"/>
        <v>100.31</v>
      </c>
      <c r="R3324" s="12">
        <f t="shared" si="255"/>
        <v>110.23</v>
      </c>
      <c r="S3324" t="s">
        <v>8317</v>
      </c>
      <c r="T3324" t="s">
        <v>8318</v>
      </c>
    </row>
    <row r="3325" spans="1:20" ht="60" hidden="1">
      <c r="A3325">
        <v>3323</v>
      </c>
      <c r="B3325" s="2" t="s">
        <v>3323</v>
      </c>
      <c r="C3325" s="2" t="s">
        <v>7433</v>
      </c>
      <c r="D3325">
        <v>10000</v>
      </c>
      <c r="E3325">
        <v>10115</v>
      </c>
      <c r="F3325" t="s">
        <v>8219</v>
      </c>
      <c r="G3325" t="s">
        <v>8224</v>
      </c>
      <c r="H3325" t="s">
        <v>8246</v>
      </c>
      <c r="I3325">
        <v>1425495563</v>
      </c>
      <c r="J3325" s="7">
        <f t="shared" si="252"/>
        <v>42037.791238425925</v>
      </c>
      <c r="K3325">
        <v>1422903563</v>
      </c>
      <c r="L3325" s="7">
        <f t="shared" si="253"/>
        <v>42067.791238425925</v>
      </c>
      <c r="M3325" t="b">
        <v>0</v>
      </c>
      <c r="N3325">
        <v>98</v>
      </c>
      <c r="O3325" t="b">
        <v>1</v>
      </c>
      <c r="P3325" t="s">
        <v>8271</v>
      </c>
      <c r="Q3325">
        <f t="shared" si="254"/>
        <v>101.15</v>
      </c>
      <c r="R3325" s="12">
        <f t="shared" si="255"/>
        <v>103.21</v>
      </c>
      <c r="S3325" t="s">
        <v>8317</v>
      </c>
      <c r="T3325" t="s">
        <v>8318</v>
      </c>
    </row>
    <row r="3326" spans="1:20" ht="45" hidden="1">
      <c r="A3326">
        <v>3324</v>
      </c>
      <c r="B3326" s="2" t="s">
        <v>3324</v>
      </c>
      <c r="C3326" s="2" t="s">
        <v>7434</v>
      </c>
      <c r="D3326">
        <v>10000</v>
      </c>
      <c r="E3326">
        <v>10555</v>
      </c>
      <c r="F3326" t="s">
        <v>8219</v>
      </c>
      <c r="G3326" t="s">
        <v>8224</v>
      </c>
      <c r="H3326" t="s">
        <v>8246</v>
      </c>
      <c r="I3326">
        <v>1404983269</v>
      </c>
      <c r="J3326" s="7">
        <f t="shared" si="252"/>
        <v>41800.380428240744</v>
      </c>
      <c r="K3326">
        <v>1402391269</v>
      </c>
      <c r="L3326" s="7">
        <f t="shared" si="253"/>
        <v>41830.380428240744</v>
      </c>
      <c r="M3326" t="b">
        <v>0</v>
      </c>
      <c r="N3326">
        <v>168</v>
      </c>
      <c r="O3326" t="b">
        <v>1</v>
      </c>
      <c r="P3326" t="s">
        <v>8271</v>
      </c>
      <c r="Q3326">
        <f t="shared" si="254"/>
        <v>105.55</v>
      </c>
      <c r="R3326" s="12">
        <f t="shared" si="255"/>
        <v>62.83</v>
      </c>
      <c r="S3326" t="s">
        <v>8317</v>
      </c>
      <c r="T3326" t="s">
        <v>8318</v>
      </c>
    </row>
    <row r="3327" spans="1:20" ht="60" hidden="1">
      <c r="A3327">
        <v>3325</v>
      </c>
      <c r="B3327" s="2" t="s">
        <v>3325</v>
      </c>
      <c r="C3327" s="2" t="s">
        <v>7435</v>
      </c>
      <c r="D3327">
        <v>10000</v>
      </c>
      <c r="E3327">
        <v>10065</v>
      </c>
      <c r="F3327" t="s">
        <v>8219</v>
      </c>
      <c r="G3327" t="s">
        <v>8224</v>
      </c>
      <c r="H3327" t="s">
        <v>8246</v>
      </c>
      <c r="I3327">
        <v>1476381627</v>
      </c>
      <c r="J3327" s="7">
        <f t="shared" si="252"/>
        <v>42626.7503125</v>
      </c>
      <c r="K3327">
        <v>1473789627</v>
      </c>
      <c r="L3327" s="7">
        <f t="shared" si="253"/>
        <v>42656.7503125</v>
      </c>
      <c r="M3327" t="b">
        <v>0</v>
      </c>
      <c r="N3327">
        <v>69</v>
      </c>
      <c r="O3327" t="b">
        <v>1</v>
      </c>
      <c r="P3327" t="s">
        <v>8271</v>
      </c>
      <c r="Q3327">
        <f t="shared" si="254"/>
        <v>100.65</v>
      </c>
      <c r="R3327" s="12">
        <f t="shared" si="255"/>
        <v>145.87</v>
      </c>
      <c r="S3327" t="s">
        <v>8317</v>
      </c>
      <c r="T3327" t="s">
        <v>8318</v>
      </c>
    </row>
    <row r="3328" spans="1:20" ht="60" hidden="1">
      <c r="A3328">
        <v>3326</v>
      </c>
      <c r="B3328" s="2" t="s">
        <v>3326</v>
      </c>
      <c r="C3328" s="2" t="s">
        <v>7436</v>
      </c>
      <c r="D3328">
        <v>10000</v>
      </c>
      <c r="E3328">
        <v>10338</v>
      </c>
      <c r="F3328" t="s">
        <v>8219</v>
      </c>
      <c r="G3328" t="s">
        <v>8229</v>
      </c>
      <c r="H3328" t="s">
        <v>8251</v>
      </c>
      <c r="I3328">
        <v>1476158340</v>
      </c>
      <c r="J3328" s="7">
        <f t="shared" si="252"/>
        <v>42612.918807870374</v>
      </c>
      <c r="K3328">
        <v>1472594585</v>
      </c>
      <c r="L3328" s="7">
        <f t="shared" si="253"/>
        <v>42654.165972222225</v>
      </c>
      <c r="M3328" t="b">
        <v>0</v>
      </c>
      <c r="N3328">
        <v>114</v>
      </c>
      <c r="O3328" t="b">
        <v>1</v>
      </c>
      <c r="P3328" t="s">
        <v>8271</v>
      </c>
      <c r="Q3328">
        <f t="shared" si="254"/>
        <v>103.38</v>
      </c>
      <c r="R3328" s="12">
        <f t="shared" si="255"/>
        <v>90.68</v>
      </c>
      <c r="S3328" t="s">
        <v>8317</v>
      </c>
      <c r="T3328" t="s">
        <v>8318</v>
      </c>
    </row>
    <row r="3329" spans="1:20" ht="60" hidden="1">
      <c r="A3329">
        <v>3327</v>
      </c>
      <c r="B3329" s="2" t="s">
        <v>3327</v>
      </c>
      <c r="C3329" s="2" t="s">
        <v>7437</v>
      </c>
      <c r="D3329">
        <v>10000</v>
      </c>
      <c r="E3329">
        <v>12178</v>
      </c>
      <c r="F3329" t="s">
        <v>8219</v>
      </c>
      <c r="G3329" t="s">
        <v>8224</v>
      </c>
      <c r="H3329" t="s">
        <v>8246</v>
      </c>
      <c r="I3329">
        <v>1474426800</v>
      </c>
      <c r="J3329" s="7">
        <f t="shared" si="252"/>
        <v>42605.765381944439</v>
      </c>
      <c r="K3329">
        <v>1471976529</v>
      </c>
      <c r="L3329" s="7">
        <f t="shared" si="253"/>
        <v>42634.125</v>
      </c>
      <c r="M3329" t="b">
        <v>0</v>
      </c>
      <c r="N3329">
        <v>17</v>
      </c>
      <c r="O3329" t="b">
        <v>1</v>
      </c>
      <c r="P3329" t="s">
        <v>8271</v>
      </c>
      <c r="Q3329">
        <f t="shared" si="254"/>
        <v>121.78</v>
      </c>
      <c r="R3329" s="12">
        <f t="shared" si="255"/>
        <v>716.35</v>
      </c>
      <c r="S3329" t="s">
        <v>8317</v>
      </c>
      <c r="T3329" t="s">
        <v>8318</v>
      </c>
    </row>
    <row r="3330" spans="1:20" ht="45" hidden="1">
      <c r="A3330">
        <v>3328</v>
      </c>
      <c r="B3330" s="2" t="s">
        <v>3328</v>
      </c>
      <c r="C3330" s="2" t="s">
        <v>7438</v>
      </c>
      <c r="D3330">
        <v>10000</v>
      </c>
      <c r="E3330">
        <v>11880</v>
      </c>
      <c r="F3330" t="s">
        <v>8219</v>
      </c>
      <c r="G3330" t="s">
        <v>8226</v>
      </c>
      <c r="H3330" t="s">
        <v>8248</v>
      </c>
      <c r="I3330">
        <v>1420178188</v>
      </c>
      <c r="J3330" s="7">
        <f t="shared" ref="J3330:J3393" si="256">(((K3330/60)/60)/24)+DATE(1970,1,1)</f>
        <v>41989.24754629629</v>
      </c>
      <c r="K3330">
        <v>1418709388</v>
      </c>
      <c r="L3330" s="7">
        <f t="shared" ref="L3330:L3393" si="257">(((I3330/60)/60)/24)+DATE(1970,1,1)</f>
        <v>42006.24754629629</v>
      </c>
      <c r="M3330" t="b">
        <v>0</v>
      </c>
      <c r="N3330">
        <v>95</v>
      </c>
      <c r="O3330" t="b">
        <v>1</v>
      </c>
      <c r="P3330" t="s">
        <v>8271</v>
      </c>
      <c r="Q3330">
        <f t="shared" ref="Q3330:Q3393" si="258">ROUND(E3330/D3330*100,2)</f>
        <v>118.8</v>
      </c>
      <c r="R3330" s="12">
        <f t="shared" ref="R3330:R3393" si="259">IFERROR(ROUND(IFERROR(E3330/N3330,""),2),"No pledges")</f>
        <v>125.05</v>
      </c>
      <c r="S3330" t="s">
        <v>8317</v>
      </c>
      <c r="T3330" t="s">
        <v>8318</v>
      </c>
    </row>
    <row r="3331" spans="1:20" ht="45" hidden="1">
      <c r="A3331">
        <v>3329</v>
      </c>
      <c r="B3331" s="2" t="s">
        <v>3329</v>
      </c>
      <c r="C3331" s="2" t="s">
        <v>7439</v>
      </c>
      <c r="D3331">
        <v>10000</v>
      </c>
      <c r="E3331">
        <v>10440</v>
      </c>
      <c r="F3331" t="s">
        <v>8219</v>
      </c>
      <c r="G3331" t="s">
        <v>8224</v>
      </c>
      <c r="H3331" t="s">
        <v>8246</v>
      </c>
      <c r="I3331">
        <v>1464732537</v>
      </c>
      <c r="J3331" s="7">
        <f t="shared" si="256"/>
        <v>42491.92288194444</v>
      </c>
      <c r="K3331">
        <v>1462140537</v>
      </c>
      <c r="L3331" s="7">
        <f t="shared" si="257"/>
        <v>42521.92288194444</v>
      </c>
      <c r="M3331" t="b">
        <v>0</v>
      </c>
      <c r="N3331">
        <v>72</v>
      </c>
      <c r="O3331" t="b">
        <v>1</v>
      </c>
      <c r="P3331" t="s">
        <v>8271</v>
      </c>
      <c r="Q3331">
        <f t="shared" si="258"/>
        <v>104.4</v>
      </c>
      <c r="R3331" s="12">
        <f t="shared" si="259"/>
        <v>145</v>
      </c>
      <c r="S3331" t="s">
        <v>8317</v>
      </c>
      <c r="T3331" t="s">
        <v>8318</v>
      </c>
    </row>
    <row r="3332" spans="1:20" ht="45" hidden="1">
      <c r="A3332">
        <v>3330</v>
      </c>
      <c r="B3332" s="2" t="s">
        <v>3330</v>
      </c>
      <c r="C3332" s="2" t="s">
        <v>7440</v>
      </c>
      <c r="D3332">
        <v>10000</v>
      </c>
      <c r="E3332">
        <v>10156</v>
      </c>
      <c r="F3332" t="s">
        <v>8219</v>
      </c>
      <c r="G3332" t="s">
        <v>8224</v>
      </c>
      <c r="H3332" t="s">
        <v>8246</v>
      </c>
      <c r="I3332">
        <v>1410580800</v>
      </c>
      <c r="J3332" s="7">
        <f t="shared" si="256"/>
        <v>41880.76357638889</v>
      </c>
      <c r="K3332">
        <v>1409336373</v>
      </c>
      <c r="L3332" s="7">
        <f t="shared" si="257"/>
        <v>41895.166666666664</v>
      </c>
      <c r="M3332" t="b">
        <v>0</v>
      </c>
      <c r="N3332">
        <v>74</v>
      </c>
      <c r="O3332" t="b">
        <v>1</v>
      </c>
      <c r="P3332" t="s">
        <v>8271</v>
      </c>
      <c r="Q3332">
        <f t="shared" si="258"/>
        <v>101.56</v>
      </c>
      <c r="R3332" s="12">
        <f t="shared" si="259"/>
        <v>137.24</v>
      </c>
      <c r="S3332" t="s">
        <v>8317</v>
      </c>
      <c r="T3332" t="s">
        <v>8318</v>
      </c>
    </row>
    <row r="3333" spans="1:20" ht="60" hidden="1">
      <c r="A3333">
        <v>3331</v>
      </c>
      <c r="B3333" s="2" t="s">
        <v>3331</v>
      </c>
      <c r="C3333" s="2" t="s">
        <v>7441</v>
      </c>
      <c r="D3333">
        <v>10000</v>
      </c>
      <c r="E3333">
        <v>10133</v>
      </c>
      <c r="F3333" t="s">
        <v>8219</v>
      </c>
      <c r="G3333" t="s">
        <v>8224</v>
      </c>
      <c r="H3333" t="s">
        <v>8246</v>
      </c>
      <c r="I3333">
        <v>1470887940</v>
      </c>
      <c r="J3333" s="7">
        <f t="shared" si="256"/>
        <v>42561.783877314811</v>
      </c>
      <c r="K3333">
        <v>1468176527</v>
      </c>
      <c r="L3333" s="7">
        <f t="shared" si="257"/>
        <v>42593.165972222225</v>
      </c>
      <c r="M3333" t="b">
        <v>0</v>
      </c>
      <c r="N3333">
        <v>102</v>
      </c>
      <c r="O3333" t="b">
        <v>1</v>
      </c>
      <c r="P3333" t="s">
        <v>8271</v>
      </c>
      <c r="Q3333">
        <f t="shared" si="258"/>
        <v>101.33</v>
      </c>
      <c r="R3333" s="12">
        <f t="shared" si="259"/>
        <v>99.34</v>
      </c>
      <c r="S3333" t="s">
        <v>8317</v>
      </c>
      <c r="T3333" t="s">
        <v>8318</v>
      </c>
    </row>
    <row r="3334" spans="1:20" ht="45" hidden="1">
      <c r="A3334">
        <v>3332</v>
      </c>
      <c r="B3334" s="2" t="s">
        <v>3332</v>
      </c>
      <c r="C3334" s="2" t="s">
        <v>7442</v>
      </c>
      <c r="D3334">
        <v>10000</v>
      </c>
      <c r="E3334">
        <v>10235</v>
      </c>
      <c r="F3334" t="s">
        <v>8219</v>
      </c>
      <c r="G3334" t="s">
        <v>8224</v>
      </c>
      <c r="H3334" t="s">
        <v>8246</v>
      </c>
      <c r="I3334">
        <v>1432612740</v>
      </c>
      <c r="J3334" s="7">
        <f t="shared" si="256"/>
        <v>42118.556331018524</v>
      </c>
      <c r="K3334">
        <v>1429881667</v>
      </c>
      <c r="L3334" s="7">
        <f t="shared" si="257"/>
        <v>42150.165972222225</v>
      </c>
      <c r="M3334" t="b">
        <v>0</v>
      </c>
      <c r="N3334">
        <v>97</v>
      </c>
      <c r="O3334" t="b">
        <v>1</v>
      </c>
      <c r="P3334" t="s">
        <v>8271</v>
      </c>
      <c r="Q3334">
        <f t="shared" si="258"/>
        <v>102.35</v>
      </c>
      <c r="R3334" s="12">
        <f t="shared" si="259"/>
        <v>105.52</v>
      </c>
      <c r="S3334" t="s">
        <v>8317</v>
      </c>
      <c r="T3334" t="s">
        <v>8318</v>
      </c>
    </row>
    <row r="3335" spans="1:20" ht="60" hidden="1">
      <c r="A3335">
        <v>3333</v>
      </c>
      <c r="B3335" s="2" t="s">
        <v>3333</v>
      </c>
      <c r="C3335" s="2" t="s">
        <v>7443</v>
      </c>
      <c r="D3335">
        <v>10000</v>
      </c>
      <c r="E3335">
        <v>10265.01</v>
      </c>
      <c r="F3335" t="s">
        <v>8219</v>
      </c>
      <c r="G3335" t="s">
        <v>8224</v>
      </c>
      <c r="H3335" t="s">
        <v>8246</v>
      </c>
      <c r="I3335">
        <v>1404360045</v>
      </c>
      <c r="J3335" s="7">
        <f t="shared" si="256"/>
        <v>41788.167187500003</v>
      </c>
      <c r="K3335">
        <v>1401336045</v>
      </c>
      <c r="L3335" s="7">
        <f t="shared" si="257"/>
        <v>41823.167187500003</v>
      </c>
      <c r="M3335" t="b">
        <v>0</v>
      </c>
      <c r="N3335">
        <v>96</v>
      </c>
      <c r="O3335" t="b">
        <v>1</v>
      </c>
      <c r="P3335" t="s">
        <v>8305</v>
      </c>
      <c r="Q3335">
        <f t="shared" si="258"/>
        <v>102.65</v>
      </c>
      <c r="R3335" s="12">
        <f t="shared" si="259"/>
        <v>106.93</v>
      </c>
      <c r="S3335" t="s">
        <v>8317</v>
      </c>
      <c r="T3335" t="s">
        <v>8359</v>
      </c>
    </row>
    <row r="3336" spans="1:20" ht="45" hidden="1">
      <c r="A3336">
        <v>3334</v>
      </c>
      <c r="B3336" s="2" t="s">
        <v>3334</v>
      </c>
      <c r="C3336" s="2" t="s">
        <v>7444</v>
      </c>
      <c r="D3336">
        <v>10050</v>
      </c>
      <c r="E3336">
        <v>12410.5</v>
      </c>
      <c r="F3336" t="s">
        <v>8219</v>
      </c>
      <c r="G3336" t="s">
        <v>8243</v>
      </c>
      <c r="H3336" t="s">
        <v>8249</v>
      </c>
      <c r="I3336">
        <v>1488394800</v>
      </c>
      <c r="J3336" s="7">
        <f t="shared" si="256"/>
        <v>42758.975937499999</v>
      </c>
      <c r="K3336">
        <v>1485213921</v>
      </c>
      <c r="L3336" s="7">
        <f t="shared" si="257"/>
        <v>42795.791666666672</v>
      </c>
      <c r="M3336" t="b">
        <v>0</v>
      </c>
      <c r="N3336">
        <v>131</v>
      </c>
      <c r="O3336" t="b">
        <v>1</v>
      </c>
      <c r="P3336" t="s">
        <v>8285</v>
      </c>
      <c r="Q3336">
        <f t="shared" si="258"/>
        <v>123.49</v>
      </c>
      <c r="R3336" s="12">
        <f t="shared" si="259"/>
        <v>94.74</v>
      </c>
      <c r="S3336" t="s">
        <v>8338</v>
      </c>
      <c r="T3336" t="s">
        <v>8339</v>
      </c>
    </row>
    <row r="3337" spans="1:20" ht="60" hidden="1">
      <c r="A3337">
        <v>3335</v>
      </c>
      <c r="B3337" s="2" t="s">
        <v>3335</v>
      </c>
      <c r="C3337" s="2" t="s">
        <v>7445</v>
      </c>
      <c r="D3337">
        <v>10275</v>
      </c>
      <c r="E3337">
        <v>14653</v>
      </c>
      <c r="F3337" t="s">
        <v>8219</v>
      </c>
      <c r="G3337" t="s">
        <v>8224</v>
      </c>
      <c r="H3337" t="s">
        <v>8246</v>
      </c>
      <c r="I3337">
        <v>1488464683</v>
      </c>
      <c r="J3337" s="7">
        <f t="shared" si="256"/>
        <v>42766.600497685184</v>
      </c>
      <c r="K3337">
        <v>1485872683</v>
      </c>
      <c r="L3337" s="7">
        <f t="shared" si="257"/>
        <v>42796.600497685184</v>
      </c>
      <c r="M3337" t="b">
        <v>0</v>
      </c>
      <c r="N3337">
        <v>79</v>
      </c>
      <c r="O3337" t="b">
        <v>1</v>
      </c>
      <c r="P3337" t="s">
        <v>8265</v>
      </c>
      <c r="Q3337">
        <f t="shared" si="258"/>
        <v>142.61000000000001</v>
      </c>
      <c r="R3337" s="12">
        <f t="shared" si="259"/>
        <v>185.48</v>
      </c>
      <c r="S3337" t="s">
        <v>8310</v>
      </c>
      <c r="T3337" t="s">
        <v>8311</v>
      </c>
    </row>
    <row r="3338" spans="1:20" ht="45" hidden="1">
      <c r="A3338">
        <v>3336</v>
      </c>
      <c r="B3338" s="2" t="s">
        <v>3336</v>
      </c>
      <c r="C3338" s="2" t="s">
        <v>7446</v>
      </c>
      <c r="D3338">
        <v>10500</v>
      </c>
      <c r="E3338">
        <v>10526</v>
      </c>
      <c r="F3338" t="s">
        <v>8219</v>
      </c>
      <c r="G3338" t="s">
        <v>8224</v>
      </c>
      <c r="H3338" t="s">
        <v>8246</v>
      </c>
      <c r="I3338">
        <v>1365395580</v>
      </c>
      <c r="J3338" s="7">
        <f t="shared" si="256"/>
        <v>41360.970601851855</v>
      </c>
      <c r="K3338">
        <v>1364426260</v>
      </c>
      <c r="L3338" s="7">
        <f t="shared" si="257"/>
        <v>41372.189583333333</v>
      </c>
      <c r="M3338" t="b">
        <v>0</v>
      </c>
      <c r="N3338">
        <v>52</v>
      </c>
      <c r="O3338" t="b">
        <v>1</v>
      </c>
      <c r="P3338" t="s">
        <v>8269</v>
      </c>
      <c r="Q3338">
        <f t="shared" si="258"/>
        <v>100.25</v>
      </c>
      <c r="R3338" s="12">
        <f t="shared" si="259"/>
        <v>202.42</v>
      </c>
      <c r="S3338" t="s">
        <v>8310</v>
      </c>
      <c r="T3338" t="s">
        <v>8315</v>
      </c>
    </row>
    <row r="3339" spans="1:20" ht="45" hidden="1">
      <c r="A3339">
        <v>3337</v>
      </c>
      <c r="B3339" s="2" t="s">
        <v>3337</v>
      </c>
      <c r="C3339" s="2" t="s">
        <v>7447</v>
      </c>
      <c r="D3339">
        <v>10500</v>
      </c>
      <c r="E3339">
        <v>10710</v>
      </c>
      <c r="F3339" t="s">
        <v>8219</v>
      </c>
      <c r="G3339" t="s">
        <v>8224</v>
      </c>
      <c r="H3339" t="s">
        <v>8246</v>
      </c>
      <c r="I3339">
        <v>1398834000</v>
      </c>
      <c r="J3339" s="7">
        <f t="shared" si="256"/>
        <v>41730.708472222221</v>
      </c>
      <c r="K3339">
        <v>1396371612</v>
      </c>
      <c r="L3339" s="7">
        <f t="shared" si="257"/>
        <v>41759.208333333336</v>
      </c>
      <c r="M3339" t="b">
        <v>1</v>
      </c>
      <c r="N3339">
        <v>100</v>
      </c>
      <c r="O3339" t="b">
        <v>1</v>
      </c>
      <c r="P3339" t="s">
        <v>8301</v>
      </c>
      <c r="Q3339">
        <f t="shared" si="258"/>
        <v>102</v>
      </c>
      <c r="R3339" s="12">
        <f t="shared" si="259"/>
        <v>107.1</v>
      </c>
      <c r="S3339" t="s">
        <v>8319</v>
      </c>
      <c r="T3339" t="s">
        <v>8355</v>
      </c>
    </row>
    <row r="3340" spans="1:20" ht="30" hidden="1">
      <c r="A3340">
        <v>3338</v>
      </c>
      <c r="B3340" s="2" t="s">
        <v>3338</v>
      </c>
      <c r="C3340" s="2" t="s">
        <v>7448</v>
      </c>
      <c r="D3340">
        <v>10500</v>
      </c>
      <c r="E3340">
        <v>11045</v>
      </c>
      <c r="F3340" t="s">
        <v>8219</v>
      </c>
      <c r="G3340" t="s">
        <v>8224</v>
      </c>
      <c r="H3340" t="s">
        <v>8246</v>
      </c>
      <c r="I3340">
        <v>1425528000</v>
      </c>
      <c r="J3340" s="7">
        <f t="shared" si="256"/>
        <v>42037.938206018516</v>
      </c>
      <c r="K3340">
        <v>1422916261</v>
      </c>
      <c r="L3340" s="7">
        <f t="shared" si="257"/>
        <v>42068.166666666672</v>
      </c>
      <c r="M3340" t="b">
        <v>0</v>
      </c>
      <c r="N3340">
        <v>197</v>
      </c>
      <c r="O3340" t="b">
        <v>1</v>
      </c>
      <c r="P3340" t="s">
        <v>8271</v>
      </c>
      <c r="Q3340">
        <f t="shared" si="258"/>
        <v>105.19</v>
      </c>
      <c r="R3340" s="12">
        <f t="shared" si="259"/>
        <v>56.07</v>
      </c>
      <c r="S3340" t="s">
        <v>8317</v>
      </c>
      <c r="T3340" t="s">
        <v>8318</v>
      </c>
    </row>
    <row r="3341" spans="1:20" ht="45" hidden="1">
      <c r="A3341">
        <v>3339</v>
      </c>
      <c r="B3341" s="2" t="s">
        <v>3339</v>
      </c>
      <c r="C3341" s="2" t="s">
        <v>7449</v>
      </c>
      <c r="D3341">
        <v>10600</v>
      </c>
      <c r="E3341">
        <v>12772.6</v>
      </c>
      <c r="F3341" t="s">
        <v>8219</v>
      </c>
      <c r="G3341" t="s">
        <v>8224</v>
      </c>
      <c r="H3341" t="s">
        <v>8246</v>
      </c>
      <c r="I3341">
        <v>1412611905</v>
      </c>
      <c r="J3341" s="7">
        <f t="shared" si="256"/>
        <v>41888.674826388888</v>
      </c>
      <c r="K3341">
        <v>1410019905</v>
      </c>
      <c r="L3341" s="7">
        <f t="shared" si="257"/>
        <v>41918.674826388888</v>
      </c>
      <c r="M3341" t="b">
        <v>0</v>
      </c>
      <c r="N3341">
        <v>118</v>
      </c>
      <c r="O3341" t="b">
        <v>1</v>
      </c>
      <c r="P3341" t="s">
        <v>8303</v>
      </c>
      <c r="Q3341">
        <f t="shared" si="258"/>
        <v>120.5</v>
      </c>
      <c r="R3341" s="12">
        <f t="shared" si="259"/>
        <v>108.24</v>
      </c>
      <c r="S3341" t="s">
        <v>8317</v>
      </c>
      <c r="T3341" t="s">
        <v>8357</v>
      </c>
    </row>
    <row r="3342" spans="1:20" ht="60" hidden="1">
      <c r="A3342">
        <v>3340</v>
      </c>
      <c r="B3342" s="2" t="s">
        <v>3340</v>
      </c>
      <c r="C3342" s="2" t="s">
        <v>7450</v>
      </c>
      <c r="D3342">
        <v>11000</v>
      </c>
      <c r="E3342">
        <v>14082</v>
      </c>
      <c r="F3342" t="s">
        <v>8219</v>
      </c>
      <c r="G3342" t="s">
        <v>8224</v>
      </c>
      <c r="H3342" t="s">
        <v>8246</v>
      </c>
      <c r="I3342">
        <v>1439245037</v>
      </c>
      <c r="J3342" s="7">
        <f t="shared" si="256"/>
        <v>42196.928668981483</v>
      </c>
      <c r="K3342">
        <v>1436653037</v>
      </c>
      <c r="L3342" s="7">
        <f t="shared" si="257"/>
        <v>42226.928668981483</v>
      </c>
      <c r="M3342" t="b">
        <v>0</v>
      </c>
      <c r="N3342">
        <v>119</v>
      </c>
      <c r="O3342" t="b">
        <v>1</v>
      </c>
      <c r="P3342" t="s">
        <v>8265</v>
      </c>
      <c r="Q3342">
        <f t="shared" si="258"/>
        <v>128.02000000000001</v>
      </c>
      <c r="R3342" s="12">
        <f t="shared" si="259"/>
        <v>118.34</v>
      </c>
      <c r="S3342" t="s">
        <v>8310</v>
      </c>
      <c r="T3342" t="s">
        <v>8311</v>
      </c>
    </row>
    <row r="3343" spans="1:20" ht="60" hidden="1">
      <c r="A3343">
        <v>3341</v>
      </c>
      <c r="B3343" s="2" t="s">
        <v>3341</v>
      </c>
      <c r="C3343" s="2" t="s">
        <v>7451</v>
      </c>
      <c r="D3343">
        <v>11000</v>
      </c>
      <c r="E3343">
        <v>12106</v>
      </c>
      <c r="F3343" t="s">
        <v>8219</v>
      </c>
      <c r="G3343" t="s">
        <v>8224</v>
      </c>
      <c r="H3343" t="s">
        <v>8246</v>
      </c>
      <c r="I3343">
        <v>1398791182</v>
      </c>
      <c r="J3343" s="7">
        <f t="shared" si="256"/>
        <v>41726.712754629632</v>
      </c>
      <c r="K3343">
        <v>1396026382</v>
      </c>
      <c r="L3343" s="7">
        <f t="shared" si="257"/>
        <v>41758.712754629632</v>
      </c>
      <c r="M3343" t="b">
        <v>1</v>
      </c>
      <c r="N3343">
        <v>385</v>
      </c>
      <c r="O3343" t="b">
        <v>1</v>
      </c>
      <c r="P3343" t="s">
        <v>8301</v>
      </c>
      <c r="Q3343">
        <f t="shared" si="258"/>
        <v>110.05</v>
      </c>
      <c r="R3343" s="12">
        <f t="shared" si="259"/>
        <v>31.44</v>
      </c>
      <c r="S3343" t="s">
        <v>8319</v>
      </c>
      <c r="T3343" t="s">
        <v>8355</v>
      </c>
    </row>
    <row r="3344" spans="1:20" ht="45" hidden="1">
      <c r="A3344">
        <v>3342</v>
      </c>
      <c r="B3344" s="2" t="s">
        <v>3342</v>
      </c>
      <c r="C3344" s="2" t="s">
        <v>7452</v>
      </c>
      <c r="D3344">
        <v>11000</v>
      </c>
      <c r="E3344">
        <v>306970</v>
      </c>
      <c r="F3344" t="s">
        <v>8219</v>
      </c>
      <c r="G3344" t="s">
        <v>8236</v>
      </c>
      <c r="H3344" t="s">
        <v>8249</v>
      </c>
      <c r="I3344">
        <v>1483397940</v>
      </c>
      <c r="J3344" s="7">
        <f t="shared" si="256"/>
        <v>42704.335810185185</v>
      </c>
      <c r="K3344">
        <v>1480493014</v>
      </c>
      <c r="L3344" s="7">
        <f t="shared" si="257"/>
        <v>42737.957638888889</v>
      </c>
      <c r="M3344" t="b">
        <v>1</v>
      </c>
      <c r="N3344">
        <v>3663</v>
      </c>
      <c r="O3344" t="b">
        <v>1</v>
      </c>
      <c r="P3344" t="s">
        <v>8301</v>
      </c>
      <c r="Q3344">
        <f t="shared" si="258"/>
        <v>2790.64</v>
      </c>
      <c r="R3344" s="12">
        <f t="shared" si="259"/>
        <v>83.8</v>
      </c>
      <c r="S3344" t="s">
        <v>8319</v>
      </c>
      <c r="T3344" t="s">
        <v>8355</v>
      </c>
    </row>
    <row r="3345" spans="1:20" ht="45" hidden="1">
      <c r="A3345">
        <v>3343</v>
      </c>
      <c r="B3345" s="2" t="s">
        <v>3343</v>
      </c>
      <c r="C3345" s="2" t="s">
        <v>7453</v>
      </c>
      <c r="D3345">
        <v>11260</v>
      </c>
      <c r="E3345">
        <v>12007.18</v>
      </c>
      <c r="F3345" t="s">
        <v>8219</v>
      </c>
      <c r="G3345" t="s">
        <v>8224</v>
      </c>
      <c r="H3345" t="s">
        <v>8246</v>
      </c>
      <c r="I3345">
        <v>1487937508</v>
      </c>
      <c r="J3345" s="7">
        <f t="shared" si="256"/>
        <v>42760.498935185184</v>
      </c>
      <c r="K3345">
        <v>1485345508</v>
      </c>
      <c r="L3345" s="7">
        <f t="shared" si="257"/>
        <v>42790.498935185184</v>
      </c>
      <c r="M3345" t="b">
        <v>1</v>
      </c>
      <c r="N3345">
        <v>167</v>
      </c>
      <c r="O3345" t="b">
        <v>1</v>
      </c>
      <c r="P3345" t="s">
        <v>8269</v>
      </c>
      <c r="Q3345">
        <f t="shared" si="258"/>
        <v>106.64</v>
      </c>
      <c r="R3345" s="12">
        <f t="shared" si="259"/>
        <v>71.900000000000006</v>
      </c>
      <c r="S3345" t="s">
        <v>8310</v>
      </c>
      <c r="T3345" t="s">
        <v>8315</v>
      </c>
    </row>
    <row r="3346" spans="1:20" ht="60" hidden="1">
      <c r="A3346">
        <v>3344</v>
      </c>
      <c r="B3346" s="2" t="s">
        <v>3344</v>
      </c>
      <c r="C3346" s="2" t="s">
        <v>7454</v>
      </c>
      <c r="D3346">
        <v>11500</v>
      </c>
      <c r="E3346">
        <v>11500</v>
      </c>
      <c r="F3346" t="s">
        <v>8219</v>
      </c>
      <c r="G3346" t="s">
        <v>8229</v>
      </c>
      <c r="H3346" t="s">
        <v>8251</v>
      </c>
      <c r="I3346">
        <v>1425937761</v>
      </c>
      <c r="J3346" s="7">
        <f t="shared" si="256"/>
        <v>42037.950937500005</v>
      </c>
      <c r="K3346">
        <v>1422917361</v>
      </c>
      <c r="L3346" s="7">
        <f t="shared" si="257"/>
        <v>42072.909270833334</v>
      </c>
      <c r="M3346" t="b">
        <v>0</v>
      </c>
      <c r="N3346">
        <v>84</v>
      </c>
      <c r="O3346" t="b">
        <v>1</v>
      </c>
      <c r="P3346" t="s">
        <v>8301</v>
      </c>
      <c r="Q3346">
        <f t="shared" si="258"/>
        <v>100</v>
      </c>
      <c r="R3346" s="12">
        <f t="shared" si="259"/>
        <v>136.9</v>
      </c>
      <c r="S3346" t="s">
        <v>8319</v>
      </c>
      <c r="T3346" t="s">
        <v>8355</v>
      </c>
    </row>
    <row r="3347" spans="1:20" ht="60" hidden="1">
      <c r="A3347">
        <v>3345</v>
      </c>
      <c r="B3347" s="2" t="s">
        <v>3345</v>
      </c>
      <c r="C3347" s="2" t="s">
        <v>7455</v>
      </c>
      <c r="D3347">
        <v>11737</v>
      </c>
      <c r="E3347">
        <v>11747.18</v>
      </c>
      <c r="F3347" t="s">
        <v>8219</v>
      </c>
      <c r="G3347" t="s">
        <v>8224</v>
      </c>
      <c r="H3347" t="s">
        <v>8246</v>
      </c>
      <c r="I3347">
        <v>1407506040</v>
      </c>
      <c r="J3347" s="7">
        <f t="shared" si="256"/>
        <v>41826.871238425927</v>
      </c>
      <c r="K3347">
        <v>1404680075</v>
      </c>
      <c r="L3347" s="7">
        <f t="shared" si="257"/>
        <v>41859.57916666667</v>
      </c>
      <c r="M3347" t="b">
        <v>0</v>
      </c>
      <c r="N3347">
        <v>125</v>
      </c>
      <c r="O3347" t="b">
        <v>1</v>
      </c>
      <c r="P3347" t="s">
        <v>8271</v>
      </c>
      <c r="Q3347">
        <f t="shared" si="258"/>
        <v>100.09</v>
      </c>
      <c r="R3347" s="12">
        <f t="shared" si="259"/>
        <v>93.98</v>
      </c>
      <c r="S3347" t="s">
        <v>8317</v>
      </c>
      <c r="T3347" t="s">
        <v>8318</v>
      </c>
    </row>
    <row r="3348" spans="1:20" ht="60" hidden="1">
      <c r="A3348">
        <v>3346</v>
      </c>
      <c r="B3348" s="2" t="s">
        <v>3346</v>
      </c>
      <c r="C3348" s="2" t="s">
        <v>7456</v>
      </c>
      <c r="D3348">
        <v>12000</v>
      </c>
      <c r="E3348">
        <v>12029</v>
      </c>
      <c r="F3348" t="s">
        <v>8219</v>
      </c>
      <c r="G3348" t="s">
        <v>8224</v>
      </c>
      <c r="H3348" t="s">
        <v>8246</v>
      </c>
      <c r="I3348">
        <v>1402896600</v>
      </c>
      <c r="J3348" s="7">
        <f t="shared" si="256"/>
        <v>41760.796423611115</v>
      </c>
      <c r="K3348">
        <v>1398971211</v>
      </c>
      <c r="L3348" s="7">
        <f t="shared" si="257"/>
        <v>41806.229166666664</v>
      </c>
      <c r="M3348" t="b">
        <v>0</v>
      </c>
      <c r="N3348">
        <v>70</v>
      </c>
      <c r="O3348" t="b">
        <v>1</v>
      </c>
      <c r="P3348" t="s">
        <v>8265</v>
      </c>
      <c r="Q3348">
        <f t="shared" si="258"/>
        <v>100.24</v>
      </c>
      <c r="R3348" s="12">
        <f t="shared" si="259"/>
        <v>171.84</v>
      </c>
      <c r="S3348" t="s">
        <v>8310</v>
      </c>
      <c r="T3348" t="s">
        <v>8311</v>
      </c>
    </row>
    <row r="3349" spans="1:20" ht="60" hidden="1">
      <c r="A3349">
        <v>3347</v>
      </c>
      <c r="B3349" s="2" t="s">
        <v>3347</v>
      </c>
      <c r="C3349" s="2" t="s">
        <v>7457</v>
      </c>
      <c r="D3349">
        <v>12000</v>
      </c>
      <c r="E3349">
        <v>12042</v>
      </c>
      <c r="F3349" t="s">
        <v>8219</v>
      </c>
      <c r="G3349" t="s">
        <v>8224</v>
      </c>
      <c r="H3349" t="s">
        <v>8246</v>
      </c>
      <c r="I3349">
        <v>1450307284</v>
      </c>
      <c r="J3349" s="7">
        <f t="shared" si="256"/>
        <v>42324.96393518518</v>
      </c>
      <c r="K3349">
        <v>1447715284</v>
      </c>
      <c r="L3349" s="7">
        <f t="shared" si="257"/>
        <v>42354.96393518518</v>
      </c>
      <c r="M3349" t="b">
        <v>0</v>
      </c>
      <c r="N3349">
        <v>71</v>
      </c>
      <c r="O3349" t="b">
        <v>1</v>
      </c>
      <c r="P3349" t="s">
        <v>8265</v>
      </c>
      <c r="Q3349">
        <f t="shared" si="258"/>
        <v>100.35</v>
      </c>
      <c r="R3349" s="12">
        <f t="shared" si="259"/>
        <v>169.61</v>
      </c>
      <c r="S3349" t="s">
        <v>8310</v>
      </c>
      <c r="T3349" t="s">
        <v>8311</v>
      </c>
    </row>
    <row r="3350" spans="1:20" ht="60" hidden="1">
      <c r="A3350">
        <v>3348</v>
      </c>
      <c r="B3350" s="2" t="s">
        <v>3266</v>
      </c>
      <c r="C3350" s="2" t="s">
        <v>7458</v>
      </c>
      <c r="D3350">
        <v>12000</v>
      </c>
      <c r="E3350">
        <v>12000</v>
      </c>
      <c r="F3350" t="s">
        <v>8219</v>
      </c>
      <c r="G3350" t="s">
        <v>8224</v>
      </c>
      <c r="H3350" t="s">
        <v>8246</v>
      </c>
      <c r="I3350">
        <v>1445660045</v>
      </c>
      <c r="J3350" s="7">
        <f t="shared" si="256"/>
        <v>42271.176446759258</v>
      </c>
      <c r="K3350">
        <v>1443068045</v>
      </c>
      <c r="L3350" s="7">
        <f t="shared" si="257"/>
        <v>42301.176446759258</v>
      </c>
      <c r="M3350" t="b">
        <v>0</v>
      </c>
      <c r="N3350">
        <v>87</v>
      </c>
      <c r="O3350" t="b">
        <v>1</v>
      </c>
      <c r="P3350" t="s">
        <v>8265</v>
      </c>
      <c r="Q3350">
        <f t="shared" si="258"/>
        <v>100</v>
      </c>
      <c r="R3350" s="12">
        <f t="shared" si="259"/>
        <v>137.93</v>
      </c>
      <c r="S3350" t="s">
        <v>8310</v>
      </c>
      <c r="T3350" t="s">
        <v>8311</v>
      </c>
    </row>
    <row r="3351" spans="1:20" ht="60" hidden="1">
      <c r="A3351">
        <v>3349</v>
      </c>
      <c r="B3351" s="2" t="s">
        <v>3348</v>
      </c>
      <c r="C3351" s="2" t="s">
        <v>7459</v>
      </c>
      <c r="D3351">
        <v>12000</v>
      </c>
      <c r="E3351">
        <v>12870</v>
      </c>
      <c r="F3351" t="s">
        <v>8219</v>
      </c>
      <c r="G3351" t="s">
        <v>8224</v>
      </c>
      <c r="H3351" t="s">
        <v>8246</v>
      </c>
      <c r="I3351">
        <v>1386640856</v>
      </c>
      <c r="J3351" s="7">
        <f t="shared" si="256"/>
        <v>41583.083981481483</v>
      </c>
      <c r="K3351">
        <v>1383616856</v>
      </c>
      <c r="L3351" s="7">
        <f t="shared" si="257"/>
        <v>41618.083981481483</v>
      </c>
      <c r="M3351" t="b">
        <v>0</v>
      </c>
      <c r="N3351">
        <v>47</v>
      </c>
      <c r="O3351" t="b">
        <v>1</v>
      </c>
      <c r="P3351" t="s">
        <v>8266</v>
      </c>
      <c r="Q3351">
        <f t="shared" si="258"/>
        <v>107.25</v>
      </c>
      <c r="R3351" s="12">
        <f t="shared" si="259"/>
        <v>273.83</v>
      </c>
      <c r="S3351" t="s">
        <v>8310</v>
      </c>
      <c r="T3351" t="s">
        <v>8312</v>
      </c>
    </row>
    <row r="3352" spans="1:20" ht="60" hidden="1">
      <c r="A3352">
        <v>3350</v>
      </c>
      <c r="B3352" s="2" t="s">
        <v>3349</v>
      </c>
      <c r="C3352" s="2" t="s">
        <v>7460</v>
      </c>
      <c r="D3352">
        <v>12000</v>
      </c>
      <c r="E3352">
        <v>12668</v>
      </c>
      <c r="F3352" t="s">
        <v>8219</v>
      </c>
      <c r="G3352" t="s">
        <v>8224</v>
      </c>
      <c r="H3352" t="s">
        <v>8246</v>
      </c>
      <c r="I3352">
        <v>1299775210</v>
      </c>
      <c r="J3352" s="7">
        <f t="shared" si="256"/>
        <v>40567.694560185184</v>
      </c>
      <c r="K3352">
        <v>1295887210</v>
      </c>
      <c r="L3352" s="7">
        <f t="shared" si="257"/>
        <v>40612.694560185184</v>
      </c>
      <c r="M3352" t="b">
        <v>1</v>
      </c>
      <c r="N3352">
        <v>202</v>
      </c>
      <c r="O3352" t="b">
        <v>1</v>
      </c>
      <c r="P3352" t="s">
        <v>8269</v>
      </c>
      <c r="Q3352">
        <f t="shared" si="258"/>
        <v>105.57</v>
      </c>
      <c r="R3352" s="12">
        <f t="shared" si="259"/>
        <v>62.71</v>
      </c>
      <c r="S3352" t="s">
        <v>8310</v>
      </c>
      <c r="T3352" t="s">
        <v>8315</v>
      </c>
    </row>
    <row r="3353" spans="1:20" ht="60" hidden="1">
      <c r="A3353">
        <v>3351</v>
      </c>
      <c r="B3353" s="2" t="s">
        <v>3350</v>
      </c>
      <c r="C3353" s="2" t="s">
        <v>7461</v>
      </c>
      <c r="D3353">
        <v>12000</v>
      </c>
      <c r="E3353">
        <v>12165</v>
      </c>
      <c r="F3353" t="s">
        <v>8219</v>
      </c>
      <c r="G3353" t="s">
        <v>8224</v>
      </c>
      <c r="H3353" t="s">
        <v>8246</v>
      </c>
      <c r="I3353">
        <v>1437621060</v>
      </c>
      <c r="J3353" s="7">
        <f t="shared" si="256"/>
        <v>42163.897916666669</v>
      </c>
      <c r="K3353">
        <v>1433799180</v>
      </c>
      <c r="L3353" s="7">
        <f t="shared" si="257"/>
        <v>42208.132638888885</v>
      </c>
      <c r="M3353" t="b">
        <v>0</v>
      </c>
      <c r="N3353">
        <v>87</v>
      </c>
      <c r="O3353" t="b">
        <v>1</v>
      </c>
      <c r="P3353" t="s">
        <v>8269</v>
      </c>
      <c r="Q3353">
        <f t="shared" si="258"/>
        <v>101.38</v>
      </c>
      <c r="R3353" s="12">
        <f t="shared" si="259"/>
        <v>139.83000000000001</v>
      </c>
      <c r="S3353" t="s">
        <v>8310</v>
      </c>
      <c r="T3353" t="s">
        <v>8315</v>
      </c>
    </row>
    <row r="3354" spans="1:20" ht="60" hidden="1">
      <c r="A3354">
        <v>3352</v>
      </c>
      <c r="B3354" s="2" t="s">
        <v>3351</v>
      </c>
      <c r="C3354" s="2" t="s">
        <v>7462</v>
      </c>
      <c r="D3354">
        <v>12000</v>
      </c>
      <c r="E3354">
        <v>13728</v>
      </c>
      <c r="F3354" t="s">
        <v>8219</v>
      </c>
      <c r="G3354" t="s">
        <v>8224</v>
      </c>
      <c r="H3354" t="s">
        <v>8246</v>
      </c>
      <c r="I3354">
        <v>1447484460</v>
      </c>
      <c r="J3354" s="7">
        <f t="shared" si="256"/>
        <v>42292.250787037032</v>
      </c>
      <c r="K3354">
        <v>1444888868</v>
      </c>
      <c r="L3354" s="7">
        <f t="shared" si="257"/>
        <v>42322.292361111111</v>
      </c>
      <c r="M3354" t="b">
        <v>0</v>
      </c>
      <c r="N3354">
        <v>133</v>
      </c>
      <c r="O3354" t="b">
        <v>1</v>
      </c>
      <c r="P3354" t="s">
        <v>8269</v>
      </c>
      <c r="Q3354">
        <f t="shared" si="258"/>
        <v>114.4</v>
      </c>
      <c r="R3354" s="12">
        <f t="shared" si="259"/>
        <v>103.22</v>
      </c>
      <c r="S3354" t="s">
        <v>8310</v>
      </c>
      <c r="T3354" t="s">
        <v>8315</v>
      </c>
    </row>
    <row r="3355" spans="1:20" ht="60" hidden="1">
      <c r="A3355">
        <v>3353</v>
      </c>
      <c r="B3355" s="2" t="s">
        <v>3352</v>
      </c>
      <c r="C3355" s="2" t="s">
        <v>7463</v>
      </c>
      <c r="D3355">
        <v>12000</v>
      </c>
      <c r="E3355">
        <v>12000</v>
      </c>
      <c r="F3355" t="s">
        <v>8219</v>
      </c>
      <c r="G3355" t="s">
        <v>8224</v>
      </c>
      <c r="H3355" t="s">
        <v>8246</v>
      </c>
      <c r="I3355">
        <v>1410601041</v>
      </c>
      <c r="J3355" s="7">
        <f t="shared" si="256"/>
        <v>41850.400937500002</v>
      </c>
      <c r="K3355">
        <v>1406713041</v>
      </c>
      <c r="L3355" s="7">
        <f t="shared" si="257"/>
        <v>41895.400937500002</v>
      </c>
      <c r="M3355" t="b">
        <v>0</v>
      </c>
      <c r="N3355">
        <v>12</v>
      </c>
      <c r="O3355" t="b">
        <v>1</v>
      </c>
      <c r="P3355" t="s">
        <v>8271</v>
      </c>
      <c r="Q3355">
        <f t="shared" si="258"/>
        <v>100</v>
      </c>
      <c r="R3355" s="12">
        <f t="shared" si="259"/>
        <v>1000</v>
      </c>
      <c r="S3355" t="s">
        <v>8317</v>
      </c>
      <c r="T3355" t="s">
        <v>8318</v>
      </c>
    </row>
    <row r="3356" spans="1:20" ht="45" hidden="1">
      <c r="A3356">
        <v>3354</v>
      </c>
      <c r="B3356" s="2" t="s">
        <v>3353</v>
      </c>
      <c r="C3356" s="2" t="s">
        <v>7464</v>
      </c>
      <c r="D3356">
        <v>12000</v>
      </c>
      <c r="E3356">
        <v>32075</v>
      </c>
      <c r="F3356" t="s">
        <v>8219</v>
      </c>
      <c r="G3356" t="s">
        <v>8224</v>
      </c>
      <c r="H3356" t="s">
        <v>8246</v>
      </c>
      <c r="I3356">
        <v>1436396313</v>
      </c>
      <c r="J3356" s="7">
        <f t="shared" si="256"/>
        <v>42163.957326388889</v>
      </c>
      <c r="K3356">
        <v>1433804313</v>
      </c>
      <c r="L3356" s="7">
        <f t="shared" si="257"/>
        <v>42193.957326388889</v>
      </c>
      <c r="M3356" t="b">
        <v>0</v>
      </c>
      <c r="N3356">
        <v>1013</v>
      </c>
      <c r="O3356" t="b">
        <v>1</v>
      </c>
      <c r="P3356" t="s">
        <v>8273</v>
      </c>
      <c r="Q3356">
        <f t="shared" si="258"/>
        <v>267.29000000000002</v>
      </c>
      <c r="R3356" s="12">
        <f t="shared" si="259"/>
        <v>31.66</v>
      </c>
      <c r="S3356" t="s">
        <v>8319</v>
      </c>
      <c r="T3356" t="s">
        <v>8321</v>
      </c>
    </row>
    <row r="3357" spans="1:20" ht="45" hidden="1">
      <c r="A3357">
        <v>3355</v>
      </c>
      <c r="B3357" s="2" t="s">
        <v>3354</v>
      </c>
      <c r="C3357" s="2" t="s">
        <v>7465</v>
      </c>
      <c r="D3357">
        <v>12000</v>
      </c>
      <c r="E3357">
        <v>25577.56</v>
      </c>
      <c r="F3357" t="s">
        <v>8219</v>
      </c>
      <c r="G3357" t="s">
        <v>8224</v>
      </c>
      <c r="H3357" t="s">
        <v>8246</v>
      </c>
      <c r="I3357">
        <v>1377960012</v>
      </c>
      <c r="J3357" s="7">
        <f t="shared" si="256"/>
        <v>41487.611250000002</v>
      </c>
      <c r="K3357">
        <v>1375368012</v>
      </c>
      <c r="L3357" s="7">
        <f t="shared" si="257"/>
        <v>41517.611250000002</v>
      </c>
      <c r="M3357" t="b">
        <v>1</v>
      </c>
      <c r="N3357">
        <v>670</v>
      </c>
      <c r="O3357" t="b">
        <v>1</v>
      </c>
      <c r="P3357" t="s">
        <v>8276</v>
      </c>
      <c r="Q3357">
        <f t="shared" si="258"/>
        <v>213.15</v>
      </c>
      <c r="R3357" s="12">
        <f t="shared" si="259"/>
        <v>38.18</v>
      </c>
      <c r="S3357" t="s">
        <v>8325</v>
      </c>
      <c r="T3357" t="s">
        <v>8326</v>
      </c>
    </row>
    <row r="3358" spans="1:20" ht="60" hidden="1">
      <c r="A3358">
        <v>3356</v>
      </c>
      <c r="B3358" s="2" t="s">
        <v>3355</v>
      </c>
      <c r="C3358" s="2" t="s">
        <v>7466</v>
      </c>
      <c r="D3358">
        <v>12000</v>
      </c>
      <c r="E3358">
        <v>14000</v>
      </c>
      <c r="F3358" t="s">
        <v>8219</v>
      </c>
      <c r="G3358" t="s">
        <v>8224</v>
      </c>
      <c r="H3358" t="s">
        <v>8246</v>
      </c>
      <c r="I3358">
        <v>1379708247</v>
      </c>
      <c r="J3358" s="7">
        <f t="shared" si="256"/>
        <v>41507.845451388886</v>
      </c>
      <c r="K3358">
        <v>1377116247</v>
      </c>
      <c r="L3358" s="7">
        <f t="shared" si="257"/>
        <v>41537.845451388886</v>
      </c>
      <c r="M3358" t="b">
        <v>1</v>
      </c>
      <c r="N3358">
        <v>182</v>
      </c>
      <c r="O3358" t="b">
        <v>1</v>
      </c>
      <c r="P3358" t="s">
        <v>8276</v>
      </c>
      <c r="Q3358">
        <f t="shared" si="258"/>
        <v>116.67</v>
      </c>
      <c r="R3358" s="12">
        <f t="shared" si="259"/>
        <v>76.92</v>
      </c>
      <c r="S3358" t="s">
        <v>8325</v>
      </c>
      <c r="T3358" t="s">
        <v>8326</v>
      </c>
    </row>
    <row r="3359" spans="1:20" ht="60" hidden="1">
      <c r="A3359">
        <v>3357</v>
      </c>
      <c r="B3359" s="2" t="s">
        <v>3356</v>
      </c>
      <c r="C3359" s="2" t="s">
        <v>7467</v>
      </c>
      <c r="D3359">
        <v>12000</v>
      </c>
      <c r="E3359">
        <v>30037.01</v>
      </c>
      <c r="F3359" t="s">
        <v>8219</v>
      </c>
      <c r="G3359" t="s">
        <v>8224</v>
      </c>
      <c r="H3359" t="s">
        <v>8246</v>
      </c>
      <c r="I3359">
        <v>1440702910</v>
      </c>
      <c r="J3359" s="7">
        <f t="shared" si="256"/>
        <v>42213.802199074074</v>
      </c>
      <c r="K3359">
        <v>1438110910</v>
      </c>
      <c r="L3359" s="7">
        <f t="shared" si="257"/>
        <v>42243.802199074074</v>
      </c>
      <c r="M3359" t="b">
        <v>1</v>
      </c>
      <c r="N3359">
        <v>455</v>
      </c>
      <c r="O3359" t="b">
        <v>1</v>
      </c>
      <c r="P3359" t="s">
        <v>8285</v>
      </c>
      <c r="Q3359">
        <f t="shared" si="258"/>
        <v>250.31</v>
      </c>
      <c r="R3359" s="12">
        <f t="shared" si="259"/>
        <v>66.02</v>
      </c>
      <c r="S3359" t="s">
        <v>8338</v>
      </c>
      <c r="T3359" t="s">
        <v>8339</v>
      </c>
    </row>
    <row r="3360" spans="1:20" ht="45" hidden="1">
      <c r="A3360">
        <v>3358</v>
      </c>
      <c r="B3360" s="2" t="s">
        <v>3357</v>
      </c>
      <c r="C3360" s="2" t="s">
        <v>7468</v>
      </c>
      <c r="D3360">
        <v>12000</v>
      </c>
      <c r="E3360">
        <v>21588</v>
      </c>
      <c r="F3360" t="s">
        <v>8219</v>
      </c>
      <c r="G3360" t="s">
        <v>8236</v>
      </c>
      <c r="H3360" t="s">
        <v>8249</v>
      </c>
      <c r="I3360">
        <v>1470506400</v>
      </c>
      <c r="J3360" s="7">
        <f t="shared" si="256"/>
        <v>42552.315127314811</v>
      </c>
      <c r="K3360">
        <v>1467358427</v>
      </c>
      <c r="L3360" s="7">
        <f t="shared" si="257"/>
        <v>42588.75</v>
      </c>
      <c r="M3360" t="b">
        <v>1</v>
      </c>
      <c r="N3360">
        <v>224</v>
      </c>
      <c r="O3360" t="b">
        <v>1</v>
      </c>
      <c r="P3360" t="s">
        <v>8285</v>
      </c>
      <c r="Q3360">
        <f t="shared" si="258"/>
        <v>179.9</v>
      </c>
      <c r="R3360" s="12">
        <f t="shared" si="259"/>
        <v>96.38</v>
      </c>
      <c r="S3360" t="s">
        <v>8338</v>
      </c>
      <c r="T3360" t="s">
        <v>8339</v>
      </c>
    </row>
    <row r="3361" spans="1:20" ht="45" hidden="1">
      <c r="A3361">
        <v>3359</v>
      </c>
      <c r="B3361" s="2" t="s">
        <v>3358</v>
      </c>
      <c r="C3361" s="2" t="s">
        <v>7469</v>
      </c>
      <c r="D3361">
        <v>12000</v>
      </c>
      <c r="E3361">
        <v>12229</v>
      </c>
      <c r="F3361" t="s">
        <v>8219</v>
      </c>
      <c r="G3361" t="s">
        <v>8224</v>
      </c>
      <c r="H3361" t="s">
        <v>8246</v>
      </c>
      <c r="I3361">
        <v>1477255840</v>
      </c>
      <c r="J3361" s="7">
        <f t="shared" si="256"/>
        <v>42636.868518518517</v>
      </c>
      <c r="K3361">
        <v>1474663840</v>
      </c>
      <c r="L3361" s="7">
        <f t="shared" si="257"/>
        <v>42666.868518518517</v>
      </c>
      <c r="M3361" t="b">
        <v>0</v>
      </c>
      <c r="N3361">
        <v>118</v>
      </c>
      <c r="O3361" t="b">
        <v>1</v>
      </c>
      <c r="P3361" t="s">
        <v>8285</v>
      </c>
      <c r="Q3361">
        <f t="shared" si="258"/>
        <v>101.91</v>
      </c>
      <c r="R3361" s="12">
        <f t="shared" si="259"/>
        <v>103.64</v>
      </c>
      <c r="S3361" t="s">
        <v>8338</v>
      </c>
      <c r="T3361" t="s">
        <v>8339</v>
      </c>
    </row>
    <row r="3362" spans="1:20" ht="30" hidden="1">
      <c r="A3362">
        <v>3360</v>
      </c>
      <c r="B3362" s="2" t="s">
        <v>3359</v>
      </c>
      <c r="C3362" s="2" t="s">
        <v>7470</v>
      </c>
      <c r="D3362">
        <v>12000</v>
      </c>
      <c r="E3362">
        <v>17350.13</v>
      </c>
      <c r="F3362" t="s">
        <v>8219</v>
      </c>
      <c r="G3362" t="s">
        <v>8224</v>
      </c>
      <c r="H3362" t="s">
        <v>8246</v>
      </c>
      <c r="I3362">
        <v>1355597528</v>
      </c>
      <c r="J3362" s="7">
        <f t="shared" si="256"/>
        <v>41228.786203703705</v>
      </c>
      <c r="K3362">
        <v>1353005528</v>
      </c>
      <c r="L3362" s="7">
        <f t="shared" si="257"/>
        <v>41258.786203703705</v>
      </c>
      <c r="M3362" t="b">
        <v>0</v>
      </c>
      <c r="N3362">
        <v>246</v>
      </c>
      <c r="O3362" t="b">
        <v>1</v>
      </c>
      <c r="P3362" t="s">
        <v>8279</v>
      </c>
      <c r="Q3362">
        <f t="shared" si="258"/>
        <v>144.58000000000001</v>
      </c>
      <c r="R3362" s="12">
        <f t="shared" si="259"/>
        <v>70.53</v>
      </c>
      <c r="S3362" t="s">
        <v>8325</v>
      </c>
      <c r="T3362" t="s">
        <v>8329</v>
      </c>
    </row>
    <row r="3363" spans="1:20" ht="60" hidden="1">
      <c r="A3363">
        <v>3361</v>
      </c>
      <c r="B3363" s="2" t="s">
        <v>3360</v>
      </c>
      <c r="C3363" s="2" t="s">
        <v>7471</v>
      </c>
      <c r="D3363">
        <v>12000</v>
      </c>
      <c r="E3363">
        <v>129748.82</v>
      </c>
      <c r="F3363" t="s">
        <v>8219</v>
      </c>
      <c r="G3363" t="s">
        <v>8225</v>
      </c>
      <c r="H3363" t="s">
        <v>8247</v>
      </c>
      <c r="I3363">
        <v>1481842800</v>
      </c>
      <c r="J3363" s="7">
        <f t="shared" si="256"/>
        <v>42691.8512037037</v>
      </c>
      <c r="K3363">
        <v>1479414344</v>
      </c>
      <c r="L3363" s="7">
        <f t="shared" si="257"/>
        <v>42719.958333333328</v>
      </c>
      <c r="M3363" t="b">
        <v>0</v>
      </c>
      <c r="N3363">
        <v>3238</v>
      </c>
      <c r="O3363" t="b">
        <v>1</v>
      </c>
      <c r="P3363" t="s">
        <v>8297</v>
      </c>
      <c r="Q3363">
        <f t="shared" si="258"/>
        <v>1081.24</v>
      </c>
      <c r="R3363" s="12">
        <f t="shared" si="259"/>
        <v>40.07</v>
      </c>
      <c r="S3363" t="s">
        <v>8333</v>
      </c>
      <c r="T3363" t="s">
        <v>8351</v>
      </c>
    </row>
    <row r="3364" spans="1:20" ht="45" hidden="1">
      <c r="A3364">
        <v>3362</v>
      </c>
      <c r="B3364" s="2" t="s">
        <v>3361</v>
      </c>
      <c r="C3364" s="2" t="s">
        <v>7472</v>
      </c>
      <c r="D3364">
        <v>12000</v>
      </c>
      <c r="E3364">
        <v>13279</v>
      </c>
      <c r="F3364" t="s">
        <v>8219</v>
      </c>
      <c r="G3364" t="s">
        <v>8224</v>
      </c>
      <c r="H3364" t="s">
        <v>8246</v>
      </c>
      <c r="I3364">
        <v>1403796143</v>
      </c>
      <c r="J3364" s="7">
        <f t="shared" si="256"/>
        <v>41786.640543981484</v>
      </c>
      <c r="K3364">
        <v>1401204143</v>
      </c>
      <c r="L3364" s="7">
        <f t="shared" si="257"/>
        <v>41816.640543981484</v>
      </c>
      <c r="M3364" t="b">
        <v>1</v>
      </c>
      <c r="N3364">
        <v>179</v>
      </c>
      <c r="O3364" t="b">
        <v>1</v>
      </c>
      <c r="P3364" t="s">
        <v>8298</v>
      </c>
      <c r="Q3364">
        <f t="shared" si="258"/>
        <v>110.66</v>
      </c>
      <c r="R3364" s="12">
        <f t="shared" si="259"/>
        <v>74.180000000000007</v>
      </c>
      <c r="S3364" t="s">
        <v>8336</v>
      </c>
      <c r="T3364" t="s">
        <v>8352</v>
      </c>
    </row>
    <row r="3365" spans="1:20" ht="60" hidden="1">
      <c r="A3365">
        <v>3363</v>
      </c>
      <c r="B3365" s="2" t="s">
        <v>3362</v>
      </c>
      <c r="C3365" s="2" t="s">
        <v>7473</v>
      </c>
      <c r="D3365">
        <v>12000</v>
      </c>
      <c r="E3365">
        <v>39131</v>
      </c>
      <c r="F3365" t="s">
        <v>8219</v>
      </c>
      <c r="G3365" t="s">
        <v>8224</v>
      </c>
      <c r="H3365" t="s">
        <v>8246</v>
      </c>
      <c r="I3365">
        <v>1415827200</v>
      </c>
      <c r="J3365" s="7">
        <f t="shared" si="256"/>
        <v>41915.747314814813</v>
      </c>
      <c r="K3365">
        <v>1412358968</v>
      </c>
      <c r="L3365" s="7">
        <f t="shared" si="257"/>
        <v>41955.888888888891</v>
      </c>
      <c r="M3365" t="b">
        <v>1</v>
      </c>
      <c r="N3365">
        <v>489</v>
      </c>
      <c r="O3365" t="b">
        <v>1</v>
      </c>
      <c r="P3365" t="s">
        <v>8301</v>
      </c>
      <c r="Q3365">
        <f t="shared" si="258"/>
        <v>326.08999999999997</v>
      </c>
      <c r="R3365" s="12">
        <f t="shared" si="259"/>
        <v>80.02</v>
      </c>
      <c r="S3365" t="s">
        <v>8319</v>
      </c>
      <c r="T3365" t="s">
        <v>8355</v>
      </c>
    </row>
    <row r="3366" spans="1:20" ht="60" hidden="1">
      <c r="A3366">
        <v>3364</v>
      </c>
      <c r="B3366" s="2" t="s">
        <v>3363</v>
      </c>
      <c r="C3366" s="2" t="s">
        <v>7474</v>
      </c>
      <c r="D3366">
        <v>12000</v>
      </c>
      <c r="E3366">
        <v>31754.69</v>
      </c>
      <c r="F3366" t="s">
        <v>8219</v>
      </c>
      <c r="G3366" t="s">
        <v>8224</v>
      </c>
      <c r="H3366" t="s">
        <v>8246</v>
      </c>
      <c r="I3366">
        <v>1456047228</v>
      </c>
      <c r="J3366" s="7">
        <f t="shared" si="256"/>
        <v>42387.398472222223</v>
      </c>
      <c r="K3366">
        <v>1453109628</v>
      </c>
      <c r="L3366" s="7">
        <f t="shared" si="257"/>
        <v>42421.398472222223</v>
      </c>
      <c r="M3366" t="b">
        <v>1</v>
      </c>
      <c r="N3366">
        <v>551</v>
      </c>
      <c r="O3366" t="b">
        <v>1</v>
      </c>
      <c r="P3366" t="s">
        <v>8303</v>
      </c>
      <c r="Q3366">
        <f t="shared" si="258"/>
        <v>264.62</v>
      </c>
      <c r="R3366" s="12">
        <f t="shared" si="259"/>
        <v>57.63</v>
      </c>
      <c r="S3366" t="s">
        <v>8317</v>
      </c>
      <c r="T3366" t="s">
        <v>8357</v>
      </c>
    </row>
    <row r="3367" spans="1:20" ht="60" hidden="1">
      <c r="A3367">
        <v>3365</v>
      </c>
      <c r="B3367" s="2" t="s">
        <v>3364</v>
      </c>
      <c r="C3367" s="2" t="s">
        <v>7475</v>
      </c>
      <c r="D3367">
        <v>12000</v>
      </c>
      <c r="E3367">
        <v>16806</v>
      </c>
      <c r="F3367" t="s">
        <v>8219</v>
      </c>
      <c r="G3367" t="s">
        <v>8224</v>
      </c>
      <c r="H3367" t="s">
        <v>8246</v>
      </c>
      <c r="I3367">
        <v>1420060088</v>
      </c>
      <c r="J3367" s="7">
        <f t="shared" si="256"/>
        <v>41944.83898148148</v>
      </c>
      <c r="K3367">
        <v>1414872488</v>
      </c>
      <c r="L3367" s="7">
        <f t="shared" si="257"/>
        <v>42004.880648148144</v>
      </c>
      <c r="M3367" t="b">
        <v>0</v>
      </c>
      <c r="N3367">
        <v>176</v>
      </c>
      <c r="O3367" t="b">
        <v>1</v>
      </c>
      <c r="P3367" t="s">
        <v>8295</v>
      </c>
      <c r="Q3367">
        <f t="shared" si="258"/>
        <v>140.05000000000001</v>
      </c>
      <c r="R3367" s="12">
        <f t="shared" si="259"/>
        <v>95.49</v>
      </c>
      <c r="S3367" t="s">
        <v>8319</v>
      </c>
      <c r="T3367" t="s">
        <v>8349</v>
      </c>
    </row>
    <row r="3368" spans="1:20" ht="45" hidden="1">
      <c r="A3368">
        <v>3366</v>
      </c>
      <c r="B3368" s="2" t="s">
        <v>3365</v>
      </c>
      <c r="C3368" s="2" t="s">
        <v>7476</v>
      </c>
      <c r="D3368">
        <v>12000</v>
      </c>
      <c r="E3368">
        <v>14190</v>
      </c>
      <c r="F3368" t="s">
        <v>8219</v>
      </c>
      <c r="G3368" t="s">
        <v>8224</v>
      </c>
      <c r="H3368" t="s">
        <v>8246</v>
      </c>
      <c r="I3368">
        <v>1369699200</v>
      </c>
      <c r="J3368" s="7">
        <f t="shared" si="256"/>
        <v>41389.808194444442</v>
      </c>
      <c r="K3368">
        <v>1366917828</v>
      </c>
      <c r="L3368" s="7">
        <f t="shared" si="257"/>
        <v>41422</v>
      </c>
      <c r="M3368" t="b">
        <v>0</v>
      </c>
      <c r="N3368">
        <v>146</v>
      </c>
      <c r="O3368" t="b">
        <v>1</v>
      </c>
      <c r="P3368" t="s">
        <v>8295</v>
      </c>
      <c r="Q3368">
        <f t="shared" si="258"/>
        <v>118.25</v>
      </c>
      <c r="R3368" s="12">
        <f t="shared" si="259"/>
        <v>97.19</v>
      </c>
      <c r="S3368" t="s">
        <v>8319</v>
      </c>
      <c r="T3368" t="s">
        <v>8349</v>
      </c>
    </row>
    <row r="3369" spans="1:20" ht="60" hidden="1">
      <c r="A3369">
        <v>3367</v>
      </c>
      <c r="B3369" s="2" t="s">
        <v>3366</v>
      </c>
      <c r="C3369" s="2" t="s">
        <v>7477</v>
      </c>
      <c r="D3369">
        <v>12000</v>
      </c>
      <c r="E3369">
        <v>13121</v>
      </c>
      <c r="F3369" t="s">
        <v>8219</v>
      </c>
      <c r="G3369" t="s">
        <v>8224</v>
      </c>
      <c r="H3369" t="s">
        <v>8246</v>
      </c>
      <c r="I3369">
        <v>1454433998</v>
      </c>
      <c r="J3369" s="7">
        <f t="shared" si="256"/>
        <v>42387.7268287037</v>
      </c>
      <c r="K3369">
        <v>1453137998</v>
      </c>
      <c r="L3369" s="7">
        <f t="shared" si="257"/>
        <v>42402.7268287037</v>
      </c>
      <c r="M3369" t="b">
        <v>0</v>
      </c>
      <c r="N3369">
        <v>156</v>
      </c>
      <c r="O3369" t="b">
        <v>1</v>
      </c>
      <c r="P3369" t="s">
        <v>8303</v>
      </c>
      <c r="Q3369">
        <f t="shared" si="258"/>
        <v>109.34</v>
      </c>
      <c r="R3369" s="12">
        <f t="shared" si="259"/>
        <v>84.11</v>
      </c>
      <c r="S3369" t="s">
        <v>8317</v>
      </c>
      <c r="T3369" t="s">
        <v>8357</v>
      </c>
    </row>
    <row r="3370" spans="1:20" ht="45" hidden="1">
      <c r="A3370">
        <v>3368</v>
      </c>
      <c r="B3370" s="2" t="s">
        <v>3367</v>
      </c>
      <c r="C3370" s="2" t="s">
        <v>7478</v>
      </c>
      <c r="D3370">
        <v>12000</v>
      </c>
      <c r="E3370">
        <v>12256</v>
      </c>
      <c r="F3370" t="s">
        <v>8219</v>
      </c>
      <c r="G3370" t="s">
        <v>8225</v>
      </c>
      <c r="H3370" t="s">
        <v>8247</v>
      </c>
      <c r="I3370">
        <v>1452038100</v>
      </c>
      <c r="J3370" s="7">
        <f t="shared" si="256"/>
        <v>42337.792511574073</v>
      </c>
      <c r="K3370">
        <v>1448823673</v>
      </c>
      <c r="L3370" s="7">
        <f t="shared" si="257"/>
        <v>42374.996527777781</v>
      </c>
      <c r="M3370" t="b">
        <v>1</v>
      </c>
      <c r="N3370">
        <v>115</v>
      </c>
      <c r="O3370" t="b">
        <v>1</v>
      </c>
      <c r="P3370" t="s">
        <v>8271</v>
      </c>
      <c r="Q3370">
        <f t="shared" si="258"/>
        <v>102.13</v>
      </c>
      <c r="R3370" s="12">
        <f t="shared" si="259"/>
        <v>106.57</v>
      </c>
      <c r="S3370" t="s">
        <v>8317</v>
      </c>
      <c r="T3370" t="s">
        <v>8318</v>
      </c>
    </row>
    <row r="3371" spans="1:20" ht="45" hidden="1">
      <c r="A3371">
        <v>3369</v>
      </c>
      <c r="B3371" s="2" t="s">
        <v>3368</v>
      </c>
      <c r="C3371" s="2" t="s">
        <v>7479</v>
      </c>
      <c r="D3371">
        <v>12000</v>
      </c>
      <c r="E3371">
        <v>12252</v>
      </c>
      <c r="F3371" t="s">
        <v>8219</v>
      </c>
      <c r="G3371" t="s">
        <v>8225</v>
      </c>
      <c r="H3371" t="s">
        <v>8247</v>
      </c>
      <c r="I3371">
        <v>1419984000</v>
      </c>
      <c r="J3371" s="7">
        <f t="shared" si="256"/>
        <v>41971.002152777779</v>
      </c>
      <c r="K3371">
        <v>1417132986</v>
      </c>
      <c r="L3371" s="7">
        <f t="shared" si="257"/>
        <v>42004</v>
      </c>
      <c r="M3371" t="b">
        <v>1</v>
      </c>
      <c r="N3371">
        <v>184</v>
      </c>
      <c r="O3371" t="b">
        <v>1</v>
      </c>
      <c r="P3371" t="s">
        <v>8271</v>
      </c>
      <c r="Q3371">
        <f t="shared" si="258"/>
        <v>102.1</v>
      </c>
      <c r="R3371" s="12">
        <f t="shared" si="259"/>
        <v>66.59</v>
      </c>
      <c r="S3371" t="s">
        <v>8317</v>
      </c>
      <c r="T3371" t="s">
        <v>8318</v>
      </c>
    </row>
    <row r="3372" spans="1:20" ht="30" hidden="1">
      <c r="A3372">
        <v>3370</v>
      </c>
      <c r="B3372" s="2" t="s">
        <v>3369</v>
      </c>
      <c r="C3372" s="2" t="s">
        <v>7480</v>
      </c>
      <c r="D3372">
        <v>12000</v>
      </c>
      <c r="E3372">
        <v>12095</v>
      </c>
      <c r="F3372" t="s">
        <v>8219</v>
      </c>
      <c r="G3372" t="s">
        <v>8224</v>
      </c>
      <c r="H3372" t="s">
        <v>8246</v>
      </c>
      <c r="I3372">
        <v>1428178757</v>
      </c>
      <c r="J3372" s="7">
        <f t="shared" si="256"/>
        <v>42068.888391203705</v>
      </c>
      <c r="K3372">
        <v>1425590357</v>
      </c>
      <c r="L3372" s="7">
        <f t="shared" si="257"/>
        <v>42098.846724537041</v>
      </c>
      <c r="M3372" t="b">
        <v>1</v>
      </c>
      <c r="N3372">
        <v>200</v>
      </c>
      <c r="O3372" t="b">
        <v>1</v>
      </c>
      <c r="P3372" t="s">
        <v>8271</v>
      </c>
      <c r="Q3372">
        <f t="shared" si="258"/>
        <v>100.79</v>
      </c>
      <c r="R3372" s="12">
        <f t="shared" si="259"/>
        <v>60.48</v>
      </c>
      <c r="S3372" t="s">
        <v>8317</v>
      </c>
      <c r="T3372" t="s">
        <v>8318</v>
      </c>
    </row>
    <row r="3373" spans="1:20" ht="45" hidden="1">
      <c r="A3373">
        <v>3371</v>
      </c>
      <c r="B3373" s="2" t="s">
        <v>3370</v>
      </c>
      <c r="C3373" s="2" t="s">
        <v>7481</v>
      </c>
      <c r="D3373">
        <v>12000</v>
      </c>
      <c r="E3373">
        <v>12348.5</v>
      </c>
      <c r="F3373" t="s">
        <v>8219</v>
      </c>
      <c r="G3373" t="s">
        <v>8224</v>
      </c>
      <c r="H3373" t="s">
        <v>8246</v>
      </c>
      <c r="I3373">
        <v>1404359940</v>
      </c>
      <c r="J3373" s="7">
        <f t="shared" si="256"/>
        <v>41802.574282407404</v>
      </c>
      <c r="K3373">
        <v>1402580818</v>
      </c>
      <c r="L3373" s="7">
        <f t="shared" si="257"/>
        <v>41823.165972222225</v>
      </c>
      <c r="M3373" t="b">
        <v>0</v>
      </c>
      <c r="N3373">
        <v>199</v>
      </c>
      <c r="O3373" t="b">
        <v>1</v>
      </c>
      <c r="P3373" t="s">
        <v>8271</v>
      </c>
      <c r="Q3373">
        <f t="shared" si="258"/>
        <v>102.9</v>
      </c>
      <c r="R3373" s="12">
        <f t="shared" si="259"/>
        <v>62.05</v>
      </c>
      <c r="S3373" t="s">
        <v>8317</v>
      </c>
      <c r="T3373" t="s">
        <v>8318</v>
      </c>
    </row>
    <row r="3374" spans="1:20" ht="45" hidden="1">
      <c r="A3374">
        <v>3372</v>
      </c>
      <c r="B3374" s="2" t="s">
        <v>3371</v>
      </c>
      <c r="C3374" s="2" t="s">
        <v>7482</v>
      </c>
      <c r="D3374">
        <v>12200</v>
      </c>
      <c r="E3374">
        <v>12571</v>
      </c>
      <c r="F3374" t="s">
        <v>8219</v>
      </c>
      <c r="G3374" t="s">
        <v>8224</v>
      </c>
      <c r="H3374" t="s">
        <v>8246</v>
      </c>
      <c r="I3374">
        <v>1419220800</v>
      </c>
      <c r="J3374" s="7">
        <f t="shared" si="256"/>
        <v>41964.315532407403</v>
      </c>
      <c r="K3374">
        <v>1416555262</v>
      </c>
      <c r="L3374" s="7">
        <f t="shared" si="257"/>
        <v>41995.166666666672</v>
      </c>
      <c r="M3374" t="b">
        <v>1</v>
      </c>
      <c r="N3374">
        <v>134</v>
      </c>
      <c r="O3374" t="b">
        <v>1</v>
      </c>
      <c r="P3374" t="s">
        <v>8271</v>
      </c>
      <c r="Q3374">
        <f t="shared" si="258"/>
        <v>103.04</v>
      </c>
      <c r="R3374" s="12">
        <f t="shared" si="259"/>
        <v>93.81</v>
      </c>
      <c r="S3374" t="s">
        <v>8317</v>
      </c>
      <c r="T3374" t="s">
        <v>8318</v>
      </c>
    </row>
    <row r="3375" spans="1:20" ht="60" hidden="1">
      <c r="A3375">
        <v>3373</v>
      </c>
      <c r="B3375" s="2" t="s">
        <v>3372</v>
      </c>
      <c r="C3375" s="2" t="s">
        <v>7483</v>
      </c>
      <c r="D3375">
        <v>12444</v>
      </c>
      <c r="E3375">
        <v>12929.35</v>
      </c>
      <c r="F3375" t="s">
        <v>8219</v>
      </c>
      <c r="G3375" t="s">
        <v>8224</v>
      </c>
      <c r="H3375" t="s">
        <v>8246</v>
      </c>
      <c r="I3375">
        <v>1283312640</v>
      </c>
      <c r="J3375" s="7">
        <f t="shared" si="256"/>
        <v>40379.776435185187</v>
      </c>
      <c r="K3375">
        <v>1279651084</v>
      </c>
      <c r="L3375" s="7">
        <f t="shared" si="257"/>
        <v>40422.155555555553</v>
      </c>
      <c r="M3375" t="b">
        <v>0</v>
      </c>
      <c r="N3375">
        <v>229</v>
      </c>
      <c r="O3375" t="b">
        <v>1</v>
      </c>
      <c r="P3375" t="s">
        <v>8269</v>
      </c>
      <c r="Q3375">
        <f t="shared" si="258"/>
        <v>103.9</v>
      </c>
      <c r="R3375" s="12">
        <f t="shared" si="259"/>
        <v>56.46</v>
      </c>
      <c r="S3375" t="s">
        <v>8310</v>
      </c>
      <c r="T3375" t="s">
        <v>8315</v>
      </c>
    </row>
    <row r="3376" spans="1:20" ht="45" hidden="1">
      <c r="A3376">
        <v>3374</v>
      </c>
      <c r="B3376" s="2" t="s">
        <v>3373</v>
      </c>
      <c r="C3376" s="2" t="s">
        <v>7484</v>
      </c>
      <c r="D3376">
        <v>12500</v>
      </c>
      <c r="E3376">
        <v>13014</v>
      </c>
      <c r="F3376" t="s">
        <v>8219</v>
      </c>
      <c r="G3376" t="s">
        <v>8224</v>
      </c>
      <c r="H3376" t="s">
        <v>8246</v>
      </c>
      <c r="I3376">
        <v>1426426322</v>
      </c>
      <c r="J3376" s="7">
        <f t="shared" si="256"/>
        <v>42043.605578703704</v>
      </c>
      <c r="K3376">
        <v>1423405922</v>
      </c>
      <c r="L3376" s="7">
        <f t="shared" si="257"/>
        <v>42078.563912037032</v>
      </c>
      <c r="M3376" t="b">
        <v>0</v>
      </c>
      <c r="N3376">
        <v>159</v>
      </c>
      <c r="O3376" t="b">
        <v>1</v>
      </c>
      <c r="P3376" t="s">
        <v>8269</v>
      </c>
      <c r="Q3376">
        <f t="shared" si="258"/>
        <v>104.11</v>
      </c>
      <c r="R3376" s="12">
        <f t="shared" si="259"/>
        <v>81.849999999999994</v>
      </c>
      <c r="S3376" t="s">
        <v>8310</v>
      </c>
      <c r="T3376" t="s">
        <v>8315</v>
      </c>
    </row>
    <row r="3377" spans="1:20" ht="45" hidden="1">
      <c r="A3377">
        <v>3375</v>
      </c>
      <c r="B3377" s="2" t="s">
        <v>3374</v>
      </c>
      <c r="C3377" s="2" t="s">
        <v>7485</v>
      </c>
      <c r="D3377">
        <v>12500</v>
      </c>
      <c r="E3377">
        <v>12554</v>
      </c>
      <c r="F3377" t="s">
        <v>8219</v>
      </c>
      <c r="G3377" t="s">
        <v>8224</v>
      </c>
      <c r="H3377" t="s">
        <v>8246</v>
      </c>
      <c r="I3377">
        <v>1351495284</v>
      </c>
      <c r="J3377" s="7">
        <f t="shared" si="256"/>
        <v>41186.306527777779</v>
      </c>
      <c r="K3377">
        <v>1349335284</v>
      </c>
      <c r="L3377" s="7">
        <f t="shared" si="257"/>
        <v>41211.306527777779</v>
      </c>
      <c r="M3377" t="b">
        <v>0</v>
      </c>
      <c r="N3377">
        <v>99</v>
      </c>
      <c r="O3377" t="b">
        <v>1</v>
      </c>
      <c r="P3377" t="s">
        <v>8276</v>
      </c>
      <c r="Q3377">
        <f t="shared" si="258"/>
        <v>100.43</v>
      </c>
      <c r="R3377" s="12">
        <f t="shared" si="259"/>
        <v>126.81</v>
      </c>
      <c r="S3377" t="s">
        <v>8325</v>
      </c>
      <c r="T3377" t="s">
        <v>8326</v>
      </c>
    </row>
    <row r="3378" spans="1:20" ht="60" hidden="1">
      <c r="A3378">
        <v>3376</v>
      </c>
      <c r="B3378" s="2" t="s">
        <v>3375</v>
      </c>
      <c r="C3378" s="2" t="s">
        <v>7486</v>
      </c>
      <c r="D3378">
        <v>12500</v>
      </c>
      <c r="E3378">
        <v>13180</v>
      </c>
      <c r="F3378" t="s">
        <v>8219</v>
      </c>
      <c r="G3378" t="s">
        <v>8224</v>
      </c>
      <c r="H3378" t="s">
        <v>8246</v>
      </c>
      <c r="I3378">
        <v>1433736000</v>
      </c>
      <c r="J3378" s="7">
        <f t="shared" si="256"/>
        <v>42130.865150462967</v>
      </c>
      <c r="K3378">
        <v>1430945149</v>
      </c>
      <c r="L3378" s="7">
        <f t="shared" si="257"/>
        <v>42163.166666666672</v>
      </c>
      <c r="M3378" t="b">
        <v>0</v>
      </c>
      <c r="N3378">
        <v>111</v>
      </c>
      <c r="O3378" t="b">
        <v>1</v>
      </c>
      <c r="P3378" t="s">
        <v>8285</v>
      </c>
      <c r="Q3378">
        <f t="shared" si="258"/>
        <v>105.44</v>
      </c>
      <c r="R3378" s="12">
        <f t="shared" si="259"/>
        <v>118.74</v>
      </c>
      <c r="S3378" t="s">
        <v>8338</v>
      </c>
      <c r="T3378" t="s">
        <v>8339</v>
      </c>
    </row>
    <row r="3379" spans="1:20" ht="60" hidden="1">
      <c r="A3379">
        <v>3377</v>
      </c>
      <c r="B3379" s="2" t="s">
        <v>3376</v>
      </c>
      <c r="C3379" s="2" t="s">
        <v>7487</v>
      </c>
      <c r="D3379">
        <v>12500</v>
      </c>
      <c r="E3379">
        <v>40280</v>
      </c>
      <c r="F3379" t="s">
        <v>8219</v>
      </c>
      <c r="G3379" t="s">
        <v>8241</v>
      </c>
      <c r="H3379" t="s">
        <v>8249</v>
      </c>
      <c r="I3379">
        <v>1428493379</v>
      </c>
      <c r="J3379" s="7">
        <f t="shared" si="256"/>
        <v>42072.488182870366</v>
      </c>
      <c r="K3379">
        <v>1425901379</v>
      </c>
      <c r="L3379" s="7">
        <f t="shared" si="257"/>
        <v>42102.488182870366</v>
      </c>
      <c r="M3379" t="b">
        <v>0</v>
      </c>
      <c r="N3379">
        <v>714</v>
      </c>
      <c r="O3379" t="b">
        <v>1</v>
      </c>
      <c r="P3379" t="s">
        <v>8285</v>
      </c>
      <c r="Q3379">
        <f t="shared" si="258"/>
        <v>322.24</v>
      </c>
      <c r="R3379" s="12">
        <f t="shared" si="259"/>
        <v>56.41</v>
      </c>
      <c r="S3379" t="s">
        <v>8338</v>
      </c>
      <c r="T3379" t="s">
        <v>8339</v>
      </c>
    </row>
    <row r="3380" spans="1:20" ht="60" hidden="1">
      <c r="A3380">
        <v>3378</v>
      </c>
      <c r="B3380" s="2" t="s">
        <v>3377</v>
      </c>
      <c r="C3380" s="2" t="s">
        <v>7488</v>
      </c>
      <c r="D3380">
        <v>12500</v>
      </c>
      <c r="E3380">
        <v>13685.99</v>
      </c>
      <c r="F3380" t="s">
        <v>8219</v>
      </c>
      <c r="G3380" t="s">
        <v>8224</v>
      </c>
      <c r="H3380" t="s">
        <v>8246</v>
      </c>
      <c r="I3380">
        <v>1444778021</v>
      </c>
      <c r="J3380" s="7">
        <f t="shared" si="256"/>
        <v>42269.967835648145</v>
      </c>
      <c r="K3380">
        <v>1442963621</v>
      </c>
      <c r="L3380" s="7">
        <f t="shared" si="257"/>
        <v>42290.967835648145</v>
      </c>
      <c r="M3380" t="b">
        <v>0</v>
      </c>
      <c r="N3380">
        <v>132</v>
      </c>
      <c r="O3380" t="b">
        <v>1</v>
      </c>
      <c r="P3380" t="s">
        <v>8300</v>
      </c>
      <c r="Q3380">
        <f t="shared" si="258"/>
        <v>109.49</v>
      </c>
      <c r="R3380" s="12">
        <f t="shared" si="259"/>
        <v>103.68</v>
      </c>
      <c r="S3380" t="s">
        <v>8325</v>
      </c>
      <c r="T3380" t="s">
        <v>8354</v>
      </c>
    </row>
    <row r="3381" spans="1:20" ht="60" hidden="1">
      <c r="A3381">
        <v>3379</v>
      </c>
      <c r="B3381" s="2" t="s">
        <v>3378</v>
      </c>
      <c r="C3381" s="2" t="s">
        <v>7489</v>
      </c>
      <c r="D3381">
        <v>12516</v>
      </c>
      <c r="E3381">
        <v>13864.17</v>
      </c>
      <c r="F3381" t="s">
        <v>8219</v>
      </c>
      <c r="G3381" t="s">
        <v>8224</v>
      </c>
      <c r="H3381" t="s">
        <v>8246</v>
      </c>
      <c r="I3381">
        <v>1395624170</v>
      </c>
      <c r="J3381" s="7">
        <f t="shared" si="256"/>
        <v>41682.099189814813</v>
      </c>
      <c r="K3381">
        <v>1392171770</v>
      </c>
      <c r="L3381" s="7">
        <f t="shared" si="257"/>
        <v>41722.057523148149</v>
      </c>
      <c r="M3381" t="b">
        <v>1</v>
      </c>
      <c r="N3381">
        <v>189</v>
      </c>
      <c r="O3381" t="b">
        <v>1</v>
      </c>
      <c r="P3381" t="s">
        <v>8276</v>
      </c>
      <c r="Q3381">
        <f t="shared" si="258"/>
        <v>110.77</v>
      </c>
      <c r="R3381" s="12">
        <f t="shared" si="259"/>
        <v>73.36</v>
      </c>
      <c r="S3381" t="s">
        <v>8325</v>
      </c>
      <c r="T3381" t="s">
        <v>8326</v>
      </c>
    </row>
    <row r="3382" spans="1:20" ht="60" hidden="1">
      <c r="A3382">
        <v>3380</v>
      </c>
      <c r="B3382" s="2" t="s">
        <v>3379</v>
      </c>
      <c r="C3382" s="2" t="s">
        <v>7490</v>
      </c>
      <c r="D3382">
        <v>12800</v>
      </c>
      <c r="E3382">
        <v>13451</v>
      </c>
      <c r="F3382" t="s">
        <v>8219</v>
      </c>
      <c r="G3382" t="s">
        <v>8224</v>
      </c>
      <c r="H3382" t="s">
        <v>8246</v>
      </c>
      <c r="I3382">
        <v>1342731811</v>
      </c>
      <c r="J3382" s="7">
        <f t="shared" si="256"/>
        <v>41079.877442129626</v>
      </c>
      <c r="K3382">
        <v>1340139811</v>
      </c>
      <c r="L3382" s="7">
        <f t="shared" si="257"/>
        <v>41109.877442129626</v>
      </c>
      <c r="M3382" t="b">
        <v>0</v>
      </c>
      <c r="N3382">
        <v>171</v>
      </c>
      <c r="O3382" t="b">
        <v>1</v>
      </c>
      <c r="P3382" t="s">
        <v>8269</v>
      </c>
      <c r="Q3382">
        <f t="shared" si="258"/>
        <v>105.09</v>
      </c>
      <c r="R3382" s="12">
        <f t="shared" si="259"/>
        <v>78.66</v>
      </c>
      <c r="S3382" t="s">
        <v>8310</v>
      </c>
      <c r="T3382" t="s">
        <v>8315</v>
      </c>
    </row>
    <row r="3383" spans="1:20" ht="60" hidden="1">
      <c r="A3383">
        <v>3381</v>
      </c>
      <c r="B3383" s="2" t="s">
        <v>3380</v>
      </c>
      <c r="C3383" s="2" t="s">
        <v>7491</v>
      </c>
      <c r="D3383">
        <v>13000</v>
      </c>
      <c r="E3383">
        <v>14750</v>
      </c>
      <c r="F3383" t="s">
        <v>8219</v>
      </c>
      <c r="G3383" t="s">
        <v>8224</v>
      </c>
      <c r="H3383" t="s">
        <v>8246</v>
      </c>
      <c r="I3383">
        <v>1324381790</v>
      </c>
      <c r="J3383" s="7">
        <f t="shared" si="256"/>
        <v>40862.492939814816</v>
      </c>
      <c r="K3383">
        <v>1321357790</v>
      </c>
      <c r="L3383" s="7">
        <f t="shared" si="257"/>
        <v>40897.492939814816</v>
      </c>
      <c r="M3383" t="b">
        <v>1</v>
      </c>
      <c r="N3383">
        <v>202</v>
      </c>
      <c r="O3383" t="b">
        <v>1</v>
      </c>
      <c r="P3383" t="s">
        <v>8269</v>
      </c>
      <c r="Q3383">
        <f t="shared" si="258"/>
        <v>113.46</v>
      </c>
      <c r="R3383" s="12">
        <f t="shared" si="259"/>
        <v>73.02</v>
      </c>
      <c r="S3383" t="s">
        <v>8310</v>
      </c>
      <c r="T3383" t="s">
        <v>8315</v>
      </c>
    </row>
    <row r="3384" spans="1:20" ht="60" hidden="1">
      <c r="A3384">
        <v>3382</v>
      </c>
      <c r="B3384" s="2" t="s">
        <v>3381</v>
      </c>
      <c r="C3384" s="2" t="s">
        <v>7492</v>
      </c>
      <c r="D3384">
        <v>13000</v>
      </c>
      <c r="E3384">
        <v>18083</v>
      </c>
      <c r="F3384" t="s">
        <v>8219</v>
      </c>
      <c r="G3384" t="s">
        <v>8224</v>
      </c>
      <c r="H3384" t="s">
        <v>8246</v>
      </c>
      <c r="I3384">
        <v>1363458467</v>
      </c>
      <c r="J3384" s="7">
        <f t="shared" si="256"/>
        <v>41319.769293981481</v>
      </c>
      <c r="K3384">
        <v>1360866467</v>
      </c>
      <c r="L3384" s="7">
        <f t="shared" si="257"/>
        <v>41349.769293981481</v>
      </c>
      <c r="M3384" t="b">
        <v>1</v>
      </c>
      <c r="N3384">
        <v>275</v>
      </c>
      <c r="O3384" t="b">
        <v>1</v>
      </c>
      <c r="P3384" t="s">
        <v>8269</v>
      </c>
      <c r="Q3384">
        <f t="shared" si="258"/>
        <v>139.1</v>
      </c>
      <c r="R3384" s="12">
        <f t="shared" si="259"/>
        <v>65.760000000000005</v>
      </c>
      <c r="S3384" t="s">
        <v>8310</v>
      </c>
      <c r="T3384" t="s">
        <v>8315</v>
      </c>
    </row>
    <row r="3385" spans="1:20" ht="60" hidden="1">
      <c r="A3385">
        <v>3383</v>
      </c>
      <c r="B3385" s="2" t="s">
        <v>3382</v>
      </c>
      <c r="C3385" s="2" t="s">
        <v>7493</v>
      </c>
      <c r="D3385">
        <v>13000</v>
      </c>
      <c r="E3385">
        <v>15435.55</v>
      </c>
      <c r="F3385" t="s">
        <v>8219</v>
      </c>
      <c r="G3385" t="s">
        <v>8224</v>
      </c>
      <c r="H3385" t="s">
        <v>8246</v>
      </c>
      <c r="I3385">
        <v>1363711335</v>
      </c>
      <c r="J3385" s="7">
        <f t="shared" si="256"/>
        <v>41312.737673611111</v>
      </c>
      <c r="K3385">
        <v>1360258935</v>
      </c>
      <c r="L3385" s="7">
        <f t="shared" si="257"/>
        <v>41352.696006944447</v>
      </c>
      <c r="M3385" t="b">
        <v>1</v>
      </c>
      <c r="N3385">
        <v>251</v>
      </c>
      <c r="O3385" t="b">
        <v>1</v>
      </c>
      <c r="P3385" t="s">
        <v>8269</v>
      </c>
      <c r="Q3385">
        <f t="shared" si="258"/>
        <v>118.74</v>
      </c>
      <c r="R3385" s="12">
        <f t="shared" si="259"/>
        <v>61.5</v>
      </c>
      <c r="S3385" t="s">
        <v>8310</v>
      </c>
      <c r="T3385" t="s">
        <v>8315</v>
      </c>
    </row>
    <row r="3386" spans="1:20" ht="60" hidden="1">
      <c r="A3386">
        <v>3384</v>
      </c>
      <c r="B3386" s="2" t="s">
        <v>3383</v>
      </c>
      <c r="C3386" s="2" t="s">
        <v>7494</v>
      </c>
      <c r="D3386">
        <v>13000</v>
      </c>
      <c r="E3386">
        <v>13293.8</v>
      </c>
      <c r="F3386" t="s">
        <v>8219</v>
      </c>
      <c r="G3386" t="s">
        <v>8224</v>
      </c>
      <c r="H3386" t="s">
        <v>8246</v>
      </c>
      <c r="I3386">
        <v>1370964806</v>
      </c>
      <c r="J3386" s="7">
        <f t="shared" si="256"/>
        <v>41401.648217592592</v>
      </c>
      <c r="K3386">
        <v>1367940806</v>
      </c>
      <c r="L3386" s="7">
        <f t="shared" si="257"/>
        <v>41436.648217592592</v>
      </c>
      <c r="M3386" t="b">
        <v>0</v>
      </c>
      <c r="N3386">
        <v>94</v>
      </c>
      <c r="O3386" t="b">
        <v>1</v>
      </c>
      <c r="P3386" t="s">
        <v>8274</v>
      </c>
      <c r="Q3386">
        <f t="shared" si="258"/>
        <v>102.26</v>
      </c>
      <c r="R3386" s="12">
        <f t="shared" si="259"/>
        <v>141.41999999999999</v>
      </c>
      <c r="S3386" t="s">
        <v>8322</v>
      </c>
      <c r="T3386" t="s">
        <v>8323</v>
      </c>
    </row>
    <row r="3387" spans="1:20" ht="60" hidden="1">
      <c r="A3387">
        <v>3385</v>
      </c>
      <c r="B3387" s="2" t="s">
        <v>3384</v>
      </c>
      <c r="C3387" s="2" t="s">
        <v>7495</v>
      </c>
      <c r="D3387">
        <v>13000</v>
      </c>
      <c r="E3387">
        <v>13383</v>
      </c>
      <c r="F3387" t="s">
        <v>8219</v>
      </c>
      <c r="G3387" t="s">
        <v>8224</v>
      </c>
      <c r="H3387" t="s">
        <v>8246</v>
      </c>
      <c r="I3387">
        <v>1449205200</v>
      </c>
      <c r="J3387" s="7">
        <f t="shared" si="256"/>
        <v>42297.748067129629</v>
      </c>
      <c r="K3387">
        <v>1445363833</v>
      </c>
      <c r="L3387" s="7">
        <f t="shared" si="257"/>
        <v>42342.208333333328</v>
      </c>
      <c r="M3387" t="b">
        <v>0</v>
      </c>
      <c r="N3387">
        <v>57</v>
      </c>
      <c r="O3387" t="b">
        <v>1</v>
      </c>
      <c r="P3387" t="s">
        <v>8285</v>
      </c>
      <c r="Q3387">
        <f t="shared" si="258"/>
        <v>102.95</v>
      </c>
      <c r="R3387" s="12">
        <f t="shared" si="259"/>
        <v>234.79</v>
      </c>
      <c r="S3387" t="s">
        <v>8338</v>
      </c>
      <c r="T3387" t="s">
        <v>8339</v>
      </c>
    </row>
    <row r="3388" spans="1:20" ht="60" hidden="1">
      <c r="A3388">
        <v>3386</v>
      </c>
      <c r="B3388" s="2" t="s">
        <v>3385</v>
      </c>
      <c r="C3388" s="2" t="s">
        <v>7496</v>
      </c>
      <c r="D3388">
        <v>13000</v>
      </c>
      <c r="E3388">
        <v>13112</v>
      </c>
      <c r="F3388" t="s">
        <v>8219</v>
      </c>
      <c r="G3388" t="s">
        <v>8236</v>
      </c>
      <c r="H3388" t="s">
        <v>8249</v>
      </c>
      <c r="I3388">
        <v>1434197351</v>
      </c>
      <c r="J3388" s="7">
        <f t="shared" si="256"/>
        <v>42138.506377314814</v>
      </c>
      <c r="K3388">
        <v>1431605351</v>
      </c>
      <c r="L3388" s="7">
        <f t="shared" si="257"/>
        <v>42168.506377314814</v>
      </c>
      <c r="M3388" t="b">
        <v>0</v>
      </c>
      <c r="N3388">
        <v>62</v>
      </c>
      <c r="O3388" t="b">
        <v>1</v>
      </c>
      <c r="P3388" t="s">
        <v>8285</v>
      </c>
      <c r="Q3388">
        <f t="shared" si="258"/>
        <v>100.86</v>
      </c>
      <c r="R3388" s="12">
        <f t="shared" si="259"/>
        <v>211.48</v>
      </c>
      <c r="S3388" t="s">
        <v>8338</v>
      </c>
      <c r="T3388" t="s">
        <v>8339</v>
      </c>
    </row>
    <row r="3389" spans="1:20" ht="60" hidden="1">
      <c r="A3389">
        <v>3387</v>
      </c>
      <c r="B3389" s="2" t="s">
        <v>3386</v>
      </c>
      <c r="C3389" s="2" t="s">
        <v>7497</v>
      </c>
      <c r="D3389">
        <v>13000</v>
      </c>
      <c r="E3389">
        <v>20459</v>
      </c>
      <c r="F3389" t="s">
        <v>8219</v>
      </c>
      <c r="G3389" t="s">
        <v>8225</v>
      </c>
      <c r="H3389" t="s">
        <v>8247</v>
      </c>
      <c r="I3389">
        <v>1384374155</v>
      </c>
      <c r="J3389" s="7">
        <f t="shared" si="256"/>
        <v>41561.807349537034</v>
      </c>
      <c r="K3389">
        <v>1381778555</v>
      </c>
      <c r="L3389" s="7">
        <f t="shared" si="257"/>
        <v>41591.849016203705</v>
      </c>
      <c r="M3389" t="b">
        <v>0</v>
      </c>
      <c r="N3389">
        <v>301</v>
      </c>
      <c r="O3389" t="b">
        <v>1</v>
      </c>
      <c r="P3389" t="s">
        <v>8297</v>
      </c>
      <c r="Q3389">
        <f t="shared" si="258"/>
        <v>157.38</v>
      </c>
      <c r="R3389" s="12">
        <f t="shared" si="259"/>
        <v>67.97</v>
      </c>
      <c r="S3389" t="s">
        <v>8333</v>
      </c>
      <c r="T3389" t="s">
        <v>8351</v>
      </c>
    </row>
    <row r="3390" spans="1:20" ht="60" hidden="1">
      <c r="A3390">
        <v>3388</v>
      </c>
      <c r="B3390" s="2" t="s">
        <v>3387</v>
      </c>
      <c r="C3390" s="2" t="s">
        <v>7498</v>
      </c>
      <c r="D3390">
        <v>13000</v>
      </c>
      <c r="E3390">
        <v>19931</v>
      </c>
      <c r="F3390" t="s">
        <v>8219</v>
      </c>
      <c r="G3390" t="s">
        <v>8229</v>
      </c>
      <c r="H3390" t="s">
        <v>8251</v>
      </c>
      <c r="I3390">
        <v>1427585511</v>
      </c>
      <c r="J3390" s="7">
        <f t="shared" si="256"/>
        <v>42062.022118055553</v>
      </c>
      <c r="K3390">
        <v>1424997111</v>
      </c>
      <c r="L3390" s="7">
        <f t="shared" si="257"/>
        <v>42091.980451388896</v>
      </c>
      <c r="M3390" t="b">
        <v>0</v>
      </c>
      <c r="N3390">
        <v>147</v>
      </c>
      <c r="O3390" t="b">
        <v>1</v>
      </c>
      <c r="P3390" t="s">
        <v>8297</v>
      </c>
      <c r="Q3390">
        <f t="shared" si="258"/>
        <v>153.32</v>
      </c>
      <c r="R3390" s="12">
        <f t="shared" si="259"/>
        <v>135.59</v>
      </c>
      <c r="S3390" t="s">
        <v>8333</v>
      </c>
      <c r="T3390" t="s">
        <v>8351</v>
      </c>
    </row>
    <row r="3391" spans="1:20" ht="45" hidden="1">
      <c r="A3391">
        <v>3389</v>
      </c>
      <c r="B3391" s="2" t="s">
        <v>3388</v>
      </c>
      <c r="C3391" s="2" t="s">
        <v>7499</v>
      </c>
      <c r="D3391">
        <v>13000</v>
      </c>
      <c r="E3391">
        <v>14450</v>
      </c>
      <c r="F3391" t="s">
        <v>8219</v>
      </c>
      <c r="G3391" t="s">
        <v>8224</v>
      </c>
      <c r="H3391" t="s">
        <v>8246</v>
      </c>
      <c r="I3391">
        <v>1402855525</v>
      </c>
      <c r="J3391" s="7">
        <f t="shared" si="256"/>
        <v>41775.753761574073</v>
      </c>
      <c r="K3391">
        <v>1400263525</v>
      </c>
      <c r="L3391" s="7">
        <f t="shared" si="257"/>
        <v>41805.753761574073</v>
      </c>
      <c r="M3391" t="b">
        <v>1</v>
      </c>
      <c r="N3391">
        <v>72</v>
      </c>
      <c r="O3391" t="b">
        <v>1</v>
      </c>
      <c r="P3391" t="s">
        <v>8271</v>
      </c>
      <c r="Q3391">
        <f t="shared" si="258"/>
        <v>111.15</v>
      </c>
      <c r="R3391" s="12">
        <f t="shared" si="259"/>
        <v>200.69</v>
      </c>
      <c r="S3391" t="s">
        <v>8317</v>
      </c>
      <c r="T3391" t="s">
        <v>8318</v>
      </c>
    </row>
    <row r="3392" spans="1:20" ht="60" hidden="1">
      <c r="A3392">
        <v>3390</v>
      </c>
      <c r="B3392" s="2" t="s">
        <v>3389</v>
      </c>
      <c r="C3392" s="2" t="s">
        <v>7500</v>
      </c>
      <c r="D3392">
        <v>13000</v>
      </c>
      <c r="E3392">
        <v>13163.5</v>
      </c>
      <c r="F3392" t="s">
        <v>8219</v>
      </c>
      <c r="G3392" t="s">
        <v>8225</v>
      </c>
      <c r="H3392" t="s">
        <v>8247</v>
      </c>
      <c r="I3392">
        <v>1427331809</v>
      </c>
      <c r="J3392" s="7">
        <f t="shared" si="256"/>
        <v>42059.085752314815</v>
      </c>
      <c r="K3392">
        <v>1424743409</v>
      </c>
      <c r="L3392" s="7">
        <f t="shared" si="257"/>
        <v>42089.044085648144</v>
      </c>
      <c r="M3392" t="b">
        <v>1</v>
      </c>
      <c r="N3392">
        <v>186</v>
      </c>
      <c r="O3392" t="b">
        <v>1</v>
      </c>
      <c r="P3392" t="s">
        <v>8271</v>
      </c>
      <c r="Q3392">
        <f t="shared" si="258"/>
        <v>101.26</v>
      </c>
      <c r="R3392" s="12">
        <f t="shared" si="259"/>
        <v>70.77</v>
      </c>
      <c r="S3392" t="s">
        <v>8317</v>
      </c>
      <c r="T3392" t="s">
        <v>8318</v>
      </c>
    </row>
    <row r="3393" spans="1:20" ht="60" hidden="1">
      <c r="A3393">
        <v>3391</v>
      </c>
      <c r="B3393" s="2" t="s">
        <v>3390</v>
      </c>
      <c r="C3393" s="2" t="s">
        <v>7501</v>
      </c>
      <c r="D3393">
        <v>14000</v>
      </c>
      <c r="E3393">
        <v>19860</v>
      </c>
      <c r="F3393" t="s">
        <v>8219</v>
      </c>
      <c r="G3393" t="s">
        <v>8224</v>
      </c>
      <c r="H3393" t="s">
        <v>8246</v>
      </c>
      <c r="I3393">
        <v>1419780026</v>
      </c>
      <c r="J3393" s="7">
        <f t="shared" si="256"/>
        <v>41971.639189814814</v>
      </c>
      <c r="K3393">
        <v>1417188026</v>
      </c>
      <c r="L3393" s="7">
        <f t="shared" si="257"/>
        <v>42001.639189814814</v>
      </c>
      <c r="M3393" t="b">
        <v>0</v>
      </c>
      <c r="N3393">
        <v>169</v>
      </c>
      <c r="O3393" t="b">
        <v>1</v>
      </c>
      <c r="P3393" t="s">
        <v>8265</v>
      </c>
      <c r="Q3393">
        <f t="shared" si="258"/>
        <v>141.86000000000001</v>
      </c>
      <c r="R3393" s="12">
        <f t="shared" si="259"/>
        <v>117.51</v>
      </c>
      <c r="S3393" t="s">
        <v>8310</v>
      </c>
      <c r="T3393" t="s">
        <v>8311</v>
      </c>
    </row>
    <row r="3394" spans="1:20" ht="60" hidden="1">
      <c r="A3394">
        <v>3392</v>
      </c>
      <c r="B3394" s="2" t="s">
        <v>3391</v>
      </c>
      <c r="C3394" s="2" t="s">
        <v>7502</v>
      </c>
      <c r="D3394">
        <v>14000</v>
      </c>
      <c r="E3394">
        <v>32035.51</v>
      </c>
      <c r="F3394" t="s">
        <v>8219</v>
      </c>
      <c r="G3394" t="s">
        <v>8224</v>
      </c>
      <c r="H3394" t="s">
        <v>8246</v>
      </c>
      <c r="I3394">
        <v>1379614128</v>
      </c>
      <c r="J3394" s="7">
        <f t="shared" ref="J3394:J3457" si="260">(((K3394/60)/60)/24)+DATE(1970,1,1)</f>
        <v>41506.756111111114</v>
      </c>
      <c r="K3394">
        <v>1377022128</v>
      </c>
      <c r="L3394" s="7">
        <f t="shared" ref="L3394:L3457" si="261">(((I3394/60)/60)/24)+DATE(1970,1,1)</f>
        <v>41536.756111111114</v>
      </c>
      <c r="M3394" t="b">
        <v>1</v>
      </c>
      <c r="N3394">
        <v>563</v>
      </c>
      <c r="O3394" t="b">
        <v>1</v>
      </c>
      <c r="P3394" t="s">
        <v>8269</v>
      </c>
      <c r="Q3394">
        <f t="shared" ref="Q3394:Q3457" si="262">ROUND(E3394/D3394*100,2)</f>
        <v>228.83</v>
      </c>
      <c r="R3394" s="12">
        <f t="shared" ref="R3394:R3457" si="263">IFERROR(ROUND(IFERROR(E3394/N3394,""),2),"No pledges")</f>
        <v>56.9</v>
      </c>
      <c r="S3394" t="s">
        <v>8310</v>
      </c>
      <c r="T3394" t="s">
        <v>8315</v>
      </c>
    </row>
    <row r="3395" spans="1:20" ht="45" hidden="1">
      <c r="A3395">
        <v>3393</v>
      </c>
      <c r="B3395" s="2" t="s">
        <v>3392</v>
      </c>
      <c r="C3395" s="2" t="s">
        <v>7503</v>
      </c>
      <c r="D3395">
        <v>14000</v>
      </c>
      <c r="E3395">
        <v>15650</v>
      </c>
      <c r="F3395" t="s">
        <v>8219</v>
      </c>
      <c r="G3395" t="s">
        <v>8224</v>
      </c>
      <c r="H3395" t="s">
        <v>8246</v>
      </c>
      <c r="I3395">
        <v>1333774740</v>
      </c>
      <c r="J3395" s="7">
        <f t="shared" si="260"/>
        <v>40963.613032407404</v>
      </c>
      <c r="K3395">
        <v>1330094566</v>
      </c>
      <c r="L3395" s="7">
        <f t="shared" si="261"/>
        <v>41006.207638888889</v>
      </c>
      <c r="M3395" t="b">
        <v>0</v>
      </c>
      <c r="N3395">
        <v>184</v>
      </c>
      <c r="O3395" t="b">
        <v>1</v>
      </c>
      <c r="P3395" t="s">
        <v>8276</v>
      </c>
      <c r="Q3395">
        <f t="shared" si="262"/>
        <v>111.79</v>
      </c>
      <c r="R3395" s="12">
        <f t="shared" si="263"/>
        <v>85.05</v>
      </c>
      <c r="S3395" t="s">
        <v>8325</v>
      </c>
      <c r="T3395" t="s">
        <v>8326</v>
      </c>
    </row>
    <row r="3396" spans="1:20" ht="60" hidden="1">
      <c r="A3396">
        <v>3394</v>
      </c>
      <c r="B3396" s="2" t="s">
        <v>3393</v>
      </c>
      <c r="C3396" s="2" t="s">
        <v>7504</v>
      </c>
      <c r="D3396">
        <v>14000</v>
      </c>
      <c r="E3396">
        <v>20398</v>
      </c>
      <c r="F3396" t="s">
        <v>8219</v>
      </c>
      <c r="G3396" t="s">
        <v>8224</v>
      </c>
      <c r="H3396" t="s">
        <v>8246</v>
      </c>
      <c r="I3396">
        <v>1443826980</v>
      </c>
      <c r="J3396" s="7">
        <f t="shared" si="260"/>
        <v>42247.616400462968</v>
      </c>
      <c r="K3396">
        <v>1441032457</v>
      </c>
      <c r="L3396" s="7">
        <f t="shared" si="261"/>
        <v>42279.960416666669</v>
      </c>
      <c r="M3396" t="b">
        <v>0</v>
      </c>
      <c r="N3396">
        <v>222</v>
      </c>
      <c r="O3396" t="b">
        <v>1</v>
      </c>
      <c r="P3396" t="s">
        <v>8285</v>
      </c>
      <c r="Q3396">
        <f t="shared" si="262"/>
        <v>145.69999999999999</v>
      </c>
      <c r="R3396" s="12">
        <f t="shared" si="263"/>
        <v>91.88</v>
      </c>
      <c r="S3396" t="s">
        <v>8338</v>
      </c>
      <c r="T3396" t="s">
        <v>8339</v>
      </c>
    </row>
    <row r="3397" spans="1:20" ht="30" hidden="1">
      <c r="A3397">
        <v>3395</v>
      </c>
      <c r="B3397" s="2" t="s">
        <v>3394</v>
      </c>
      <c r="C3397" s="2" t="s">
        <v>7505</v>
      </c>
      <c r="D3397">
        <v>14000</v>
      </c>
      <c r="E3397">
        <v>15651</v>
      </c>
      <c r="F3397" t="s">
        <v>8219</v>
      </c>
      <c r="G3397" t="s">
        <v>8224</v>
      </c>
      <c r="H3397" t="s">
        <v>8246</v>
      </c>
      <c r="I3397">
        <v>1447858804</v>
      </c>
      <c r="J3397" s="7">
        <f t="shared" si="260"/>
        <v>42296.583379629628</v>
      </c>
      <c r="K3397">
        <v>1445263204</v>
      </c>
      <c r="L3397" s="7">
        <f t="shared" si="261"/>
        <v>42326.625046296293</v>
      </c>
      <c r="M3397" t="b">
        <v>1</v>
      </c>
      <c r="N3397">
        <v>206</v>
      </c>
      <c r="O3397" t="b">
        <v>1</v>
      </c>
      <c r="P3397" t="s">
        <v>8285</v>
      </c>
      <c r="Q3397">
        <f t="shared" si="262"/>
        <v>111.79</v>
      </c>
      <c r="R3397" s="12">
        <f t="shared" si="263"/>
        <v>75.98</v>
      </c>
      <c r="S3397" t="s">
        <v>8338</v>
      </c>
      <c r="T3397" t="s">
        <v>8339</v>
      </c>
    </row>
    <row r="3398" spans="1:20" ht="45" hidden="1">
      <c r="A3398">
        <v>3396</v>
      </c>
      <c r="B3398" s="2" t="s">
        <v>3395</v>
      </c>
      <c r="C3398" s="2" t="s">
        <v>7506</v>
      </c>
      <c r="D3398">
        <v>14000</v>
      </c>
      <c r="E3398">
        <v>15937</v>
      </c>
      <c r="F3398" t="s">
        <v>8219</v>
      </c>
      <c r="G3398" t="s">
        <v>8224</v>
      </c>
      <c r="H3398" t="s">
        <v>8246</v>
      </c>
      <c r="I3398">
        <v>1480662000</v>
      </c>
      <c r="J3398" s="7">
        <f t="shared" si="260"/>
        <v>42675.487291666665</v>
      </c>
      <c r="K3398">
        <v>1478000502</v>
      </c>
      <c r="L3398" s="7">
        <f t="shared" si="261"/>
        <v>42706.291666666672</v>
      </c>
      <c r="M3398" t="b">
        <v>0</v>
      </c>
      <c r="N3398">
        <v>234</v>
      </c>
      <c r="O3398" t="b">
        <v>1</v>
      </c>
      <c r="P3398" t="s">
        <v>8297</v>
      </c>
      <c r="Q3398">
        <f t="shared" si="262"/>
        <v>113.84</v>
      </c>
      <c r="R3398" s="12">
        <f t="shared" si="263"/>
        <v>68.11</v>
      </c>
      <c r="S3398" t="s">
        <v>8333</v>
      </c>
      <c r="T3398" t="s">
        <v>8351</v>
      </c>
    </row>
    <row r="3399" spans="1:20" ht="30" hidden="1">
      <c r="A3399">
        <v>3397</v>
      </c>
      <c r="B3399" s="2" t="s">
        <v>3396</v>
      </c>
      <c r="C3399" s="2" t="s">
        <v>7507</v>
      </c>
      <c r="D3399">
        <v>14500</v>
      </c>
      <c r="E3399">
        <v>17875</v>
      </c>
      <c r="F3399" t="s">
        <v>8219</v>
      </c>
      <c r="G3399" t="s">
        <v>8224</v>
      </c>
      <c r="H3399" t="s">
        <v>8246</v>
      </c>
      <c r="I3399">
        <v>1432161590</v>
      </c>
      <c r="J3399" s="7">
        <f t="shared" si="260"/>
        <v>42114.944328703699</v>
      </c>
      <c r="K3399">
        <v>1429569590</v>
      </c>
      <c r="L3399" s="7">
        <f t="shared" si="261"/>
        <v>42144.944328703699</v>
      </c>
      <c r="M3399" t="b">
        <v>1</v>
      </c>
      <c r="N3399">
        <v>179</v>
      </c>
      <c r="O3399" t="b">
        <v>1</v>
      </c>
      <c r="P3399" t="s">
        <v>8269</v>
      </c>
      <c r="Q3399">
        <f t="shared" si="262"/>
        <v>123.28</v>
      </c>
      <c r="R3399" s="12">
        <f t="shared" si="263"/>
        <v>99.86</v>
      </c>
      <c r="S3399" t="s">
        <v>8310</v>
      </c>
      <c r="T3399" t="s">
        <v>8315</v>
      </c>
    </row>
    <row r="3400" spans="1:20" ht="60" hidden="1">
      <c r="A3400">
        <v>3398</v>
      </c>
      <c r="B3400" s="2" t="s">
        <v>3397</v>
      </c>
      <c r="C3400" s="2" t="s">
        <v>7508</v>
      </c>
      <c r="D3400">
        <v>14500</v>
      </c>
      <c r="E3400">
        <v>39137</v>
      </c>
      <c r="F3400" t="s">
        <v>8219</v>
      </c>
      <c r="G3400" t="s">
        <v>8225</v>
      </c>
      <c r="H3400" t="s">
        <v>8247</v>
      </c>
      <c r="I3400">
        <v>1450467539</v>
      </c>
      <c r="J3400" s="7">
        <f t="shared" si="260"/>
        <v>42326.818738425922</v>
      </c>
      <c r="K3400">
        <v>1447875539</v>
      </c>
      <c r="L3400" s="7">
        <f t="shared" si="261"/>
        <v>42356.818738425922</v>
      </c>
      <c r="M3400" t="b">
        <v>0</v>
      </c>
      <c r="N3400">
        <v>512</v>
      </c>
      <c r="O3400" t="b">
        <v>1</v>
      </c>
      <c r="P3400" t="s">
        <v>8285</v>
      </c>
      <c r="Q3400">
        <f t="shared" si="262"/>
        <v>269.91000000000003</v>
      </c>
      <c r="R3400" s="12">
        <f t="shared" si="263"/>
        <v>76.44</v>
      </c>
      <c r="S3400" t="s">
        <v>8338</v>
      </c>
      <c r="T3400" t="s">
        <v>8339</v>
      </c>
    </row>
    <row r="3401" spans="1:20" ht="45" hidden="1">
      <c r="A3401">
        <v>3399</v>
      </c>
      <c r="B3401" s="2" t="s">
        <v>3398</v>
      </c>
      <c r="C3401" s="2" t="s">
        <v>7509</v>
      </c>
      <c r="D3401">
        <v>15000</v>
      </c>
      <c r="E3401">
        <v>15285</v>
      </c>
      <c r="F3401" t="s">
        <v>8219</v>
      </c>
      <c r="G3401" t="s">
        <v>8224</v>
      </c>
      <c r="H3401" t="s">
        <v>8246</v>
      </c>
      <c r="I3401">
        <v>1429991962</v>
      </c>
      <c r="J3401" s="7">
        <f t="shared" si="260"/>
        <v>42089.83289351852</v>
      </c>
      <c r="K3401">
        <v>1427399962</v>
      </c>
      <c r="L3401" s="7">
        <f t="shared" si="261"/>
        <v>42119.83289351852</v>
      </c>
      <c r="M3401" t="b">
        <v>0</v>
      </c>
      <c r="N3401">
        <v>69</v>
      </c>
      <c r="O3401" t="b">
        <v>1</v>
      </c>
      <c r="P3401" t="s">
        <v>8265</v>
      </c>
      <c r="Q3401">
        <f t="shared" si="262"/>
        <v>101.9</v>
      </c>
      <c r="R3401" s="12">
        <f t="shared" si="263"/>
        <v>221.52</v>
      </c>
      <c r="S3401" t="s">
        <v>8310</v>
      </c>
      <c r="T3401" t="s">
        <v>8311</v>
      </c>
    </row>
    <row r="3402" spans="1:20" ht="60" hidden="1">
      <c r="A3402">
        <v>3400</v>
      </c>
      <c r="B3402" s="2" t="s">
        <v>3399</v>
      </c>
      <c r="C3402" s="2" t="s">
        <v>7510</v>
      </c>
      <c r="D3402">
        <v>15000</v>
      </c>
      <c r="E3402">
        <v>16145.12</v>
      </c>
      <c r="F3402" t="s">
        <v>8219</v>
      </c>
      <c r="G3402" t="s">
        <v>8224</v>
      </c>
      <c r="H3402" t="s">
        <v>8246</v>
      </c>
      <c r="I3402">
        <v>1367773211</v>
      </c>
      <c r="J3402" s="7">
        <f t="shared" si="260"/>
        <v>41354.708460648151</v>
      </c>
      <c r="K3402">
        <v>1363885211</v>
      </c>
      <c r="L3402" s="7">
        <f t="shared" si="261"/>
        <v>41399.708460648151</v>
      </c>
      <c r="M3402" t="b">
        <v>1</v>
      </c>
      <c r="N3402">
        <v>137</v>
      </c>
      <c r="O3402" t="b">
        <v>1</v>
      </c>
      <c r="P3402" t="s">
        <v>8269</v>
      </c>
      <c r="Q3402">
        <f t="shared" si="262"/>
        <v>107.63</v>
      </c>
      <c r="R3402" s="12">
        <f t="shared" si="263"/>
        <v>117.85</v>
      </c>
      <c r="S3402" t="s">
        <v>8310</v>
      </c>
      <c r="T3402" t="s">
        <v>8315</v>
      </c>
    </row>
    <row r="3403" spans="1:20" ht="60" hidden="1">
      <c r="A3403">
        <v>3401</v>
      </c>
      <c r="B3403" s="2" t="s">
        <v>3400</v>
      </c>
      <c r="C3403" s="2" t="s">
        <v>7511</v>
      </c>
      <c r="D3403">
        <v>15000</v>
      </c>
      <c r="E3403">
        <v>16373</v>
      </c>
      <c r="F3403" t="s">
        <v>8219</v>
      </c>
      <c r="G3403" t="s">
        <v>8224</v>
      </c>
      <c r="H3403" t="s">
        <v>8246</v>
      </c>
      <c r="I3403">
        <v>1364236524</v>
      </c>
      <c r="J3403" s="7">
        <f t="shared" si="260"/>
        <v>41313.816249999996</v>
      </c>
      <c r="K3403">
        <v>1360352124</v>
      </c>
      <c r="L3403" s="7">
        <f t="shared" si="261"/>
        <v>41358.774583333332</v>
      </c>
      <c r="M3403" t="b">
        <v>1</v>
      </c>
      <c r="N3403">
        <v>135</v>
      </c>
      <c r="O3403" t="b">
        <v>1</v>
      </c>
      <c r="P3403" t="s">
        <v>8269</v>
      </c>
      <c r="Q3403">
        <f t="shared" si="262"/>
        <v>109.15</v>
      </c>
      <c r="R3403" s="12">
        <f t="shared" si="263"/>
        <v>121.28</v>
      </c>
      <c r="S3403" t="s">
        <v>8310</v>
      </c>
      <c r="T3403" t="s">
        <v>8315</v>
      </c>
    </row>
    <row r="3404" spans="1:20" ht="45" hidden="1">
      <c r="A3404">
        <v>3402</v>
      </c>
      <c r="B3404" s="2" t="s">
        <v>3401</v>
      </c>
      <c r="C3404" s="2" t="s">
        <v>7512</v>
      </c>
      <c r="D3404">
        <v>15000</v>
      </c>
      <c r="E3404">
        <v>26445</v>
      </c>
      <c r="F3404" t="s">
        <v>8219</v>
      </c>
      <c r="G3404" t="s">
        <v>8224</v>
      </c>
      <c r="H3404" t="s">
        <v>8246</v>
      </c>
      <c r="I3404">
        <v>1351828800</v>
      </c>
      <c r="J3404" s="7">
        <f t="shared" si="260"/>
        <v>41184.277986111112</v>
      </c>
      <c r="K3404">
        <v>1349160018</v>
      </c>
      <c r="L3404" s="7">
        <f t="shared" si="261"/>
        <v>41215.166666666664</v>
      </c>
      <c r="M3404" t="b">
        <v>1</v>
      </c>
      <c r="N3404">
        <v>290</v>
      </c>
      <c r="O3404" t="b">
        <v>1</v>
      </c>
      <c r="P3404" t="s">
        <v>8269</v>
      </c>
      <c r="Q3404">
        <f t="shared" si="262"/>
        <v>176.3</v>
      </c>
      <c r="R3404" s="12">
        <f t="shared" si="263"/>
        <v>91.19</v>
      </c>
      <c r="S3404" t="s">
        <v>8310</v>
      </c>
      <c r="T3404" t="s">
        <v>8315</v>
      </c>
    </row>
    <row r="3405" spans="1:20" ht="45" hidden="1">
      <c r="A3405">
        <v>3403</v>
      </c>
      <c r="B3405" s="2" t="s">
        <v>3402</v>
      </c>
      <c r="C3405" s="2" t="s">
        <v>7513</v>
      </c>
      <c r="D3405">
        <v>15000</v>
      </c>
      <c r="E3405">
        <v>15723</v>
      </c>
      <c r="F3405" t="s">
        <v>8219</v>
      </c>
      <c r="G3405" t="s">
        <v>8225</v>
      </c>
      <c r="H3405" t="s">
        <v>8247</v>
      </c>
      <c r="I3405">
        <v>1383389834</v>
      </c>
      <c r="J3405" s="7">
        <f t="shared" si="260"/>
        <v>41550.456412037034</v>
      </c>
      <c r="K3405">
        <v>1380797834</v>
      </c>
      <c r="L3405" s="7">
        <f t="shared" si="261"/>
        <v>41580.456412037034</v>
      </c>
      <c r="M3405" t="b">
        <v>1</v>
      </c>
      <c r="N3405">
        <v>232</v>
      </c>
      <c r="O3405" t="b">
        <v>1</v>
      </c>
      <c r="P3405" t="s">
        <v>8269</v>
      </c>
      <c r="Q3405">
        <f t="shared" si="262"/>
        <v>104.82</v>
      </c>
      <c r="R3405" s="12">
        <f t="shared" si="263"/>
        <v>67.77</v>
      </c>
      <c r="S3405" t="s">
        <v>8310</v>
      </c>
      <c r="T3405" t="s">
        <v>8315</v>
      </c>
    </row>
    <row r="3406" spans="1:20" ht="60" hidden="1">
      <c r="A3406">
        <v>3404</v>
      </c>
      <c r="B3406" s="2" t="s">
        <v>3403</v>
      </c>
      <c r="C3406" s="2" t="s">
        <v>7514</v>
      </c>
      <c r="D3406">
        <v>15000</v>
      </c>
      <c r="E3406">
        <v>17066</v>
      </c>
      <c r="F3406" t="s">
        <v>8219</v>
      </c>
      <c r="G3406" t="s">
        <v>8229</v>
      </c>
      <c r="H3406" t="s">
        <v>8251</v>
      </c>
      <c r="I3406">
        <v>1418273940</v>
      </c>
      <c r="J3406" s="7">
        <f t="shared" si="260"/>
        <v>41950.923576388886</v>
      </c>
      <c r="K3406">
        <v>1415398197</v>
      </c>
      <c r="L3406" s="7">
        <f t="shared" si="261"/>
        <v>41984.207638888889</v>
      </c>
      <c r="M3406" t="b">
        <v>1</v>
      </c>
      <c r="N3406">
        <v>158</v>
      </c>
      <c r="O3406" t="b">
        <v>1</v>
      </c>
      <c r="P3406" t="s">
        <v>8269</v>
      </c>
      <c r="Q3406">
        <f t="shared" si="262"/>
        <v>113.77</v>
      </c>
      <c r="R3406" s="12">
        <f t="shared" si="263"/>
        <v>108.01</v>
      </c>
      <c r="S3406" t="s">
        <v>8310</v>
      </c>
      <c r="T3406" t="s">
        <v>8315</v>
      </c>
    </row>
    <row r="3407" spans="1:20" ht="45" hidden="1">
      <c r="A3407">
        <v>3405</v>
      </c>
      <c r="B3407" s="2" t="s">
        <v>3404</v>
      </c>
      <c r="C3407" s="2" t="s">
        <v>7515</v>
      </c>
      <c r="D3407">
        <v>15000</v>
      </c>
      <c r="E3407">
        <v>16520.04</v>
      </c>
      <c r="F3407" t="s">
        <v>8219</v>
      </c>
      <c r="G3407" t="s">
        <v>8224</v>
      </c>
      <c r="H3407" t="s">
        <v>8246</v>
      </c>
      <c r="I3407">
        <v>1472864400</v>
      </c>
      <c r="J3407" s="7">
        <f t="shared" si="260"/>
        <v>42559.755671296298</v>
      </c>
      <c r="K3407">
        <v>1468001290</v>
      </c>
      <c r="L3407" s="7">
        <f t="shared" si="261"/>
        <v>42616.041666666672</v>
      </c>
      <c r="M3407" t="b">
        <v>1</v>
      </c>
      <c r="N3407">
        <v>236</v>
      </c>
      <c r="O3407" t="b">
        <v>1</v>
      </c>
      <c r="P3407" t="s">
        <v>8269</v>
      </c>
      <c r="Q3407">
        <f t="shared" si="262"/>
        <v>110.13</v>
      </c>
      <c r="R3407" s="12">
        <f t="shared" si="263"/>
        <v>70</v>
      </c>
      <c r="S3407" t="s">
        <v>8310</v>
      </c>
      <c r="T3407" t="s">
        <v>8315</v>
      </c>
    </row>
    <row r="3408" spans="1:20" ht="45" hidden="1">
      <c r="A3408">
        <v>3406</v>
      </c>
      <c r="B3408" s="2" t="s">
        <v>3405</v>
      </c>
      <c r="C3408" s="2" t="s">
        <v>7516</v>
      </c>
      <c r="D3408">
        <v>15000</v>
      </c>
      <c r="E3408">
        <v>26100</v>
      </c>
      <c r="F3408" t="s">
        <v>8219</v>
      </c>
      <c r="G3408" t="s">
        <v>8224</v>
      </c>
      <c r="H3408" t="s">
        <v>8246</v>
      </c>
      <c r="I3408">
        <v>1429852797</v>
      </c>
      <c r="J3408" s="7">
        <f t="shared" si="260"/>
        <v>42078.222187499996</v>
      </c>
      <c r="K3408">
        <v>1426396797</v>
      </c>
      <c r="L3408" s="7">
        <f t="shared" si="261"/>
        <v>42118.222187499996</v>
      </c>
      <c r="M3408" t="b">
        <v>1</v>
      </c>
      <c r="N3408">
        <v>303</v>
      </c>
      <c r="O3408" t="b">
        <v>1</v>
      </c>
      <c r="P3408" t="s">
        <v>8269</v>
      </c>
      <c r="Q3408">
        <f t="shared" si="262"/>
        <v>174</v>
      </c>
      <c r="R3408" s="12">
        <f t="shared" si="263"/>
        <v>86.14</v>
      </c>
      <c r="S3408" t="s">
        <v>8310</v>
      </c>
      <c r="T3408" t="s">
        <v>8315</v>
      </c>
    </row>
    <row r="3409" spans="1:20" ht="60" hidden="1">
      <c r="A3409">
        <v>3407</v>
      </c>
      <c r="B3409" s="2" t="s">
        <v>3406</v>
      </c>
      <c r="C3409" s="2" t="s">
        <v>7517</v>
      </c>
      <c r="D3409">
        <v>15000</v>
      </c>
      <c r="E3409">
        <v>15596</v>
      </c>
      <c r="F3409" t="s">
        <v>8219</v>
      </c>
      <c r="G3409" t="s">
        <v>8225</v>
      </c>
      <c r="H3409" t="s">
        <v>8247</v>
      </c>
      <c r="I3409">
        <v>1393597999</v>
      </c>
      <c r="J3409" s="7">
        <f t="shared" si="260"/>
        <v>41668.606469907405</v>
      </c>
      <c r="K3409">
        <v>1391005999</v>
      </c>
      <c r="L3409" s="7">
        <f t="shared" si="261"/>
        <v>41698.606469907405</v>
      </c>
      <c r="M3409" t="b">
        <v>0</v>
      </c>
      <c r="N3409">
        <v>65</v>
      </c>
      <c r="O3409" t="b">
        <v>1</v>
      </c>
      <c r="P3409" t="s">
        <v>8269</v>
      </c>
      <c r="Q3409">
        <f t="shared" si="262"/>
        <v>103.97</v>
      </c>
      <c r="R3409" s="12">
        <f t="shared" si="263"/>
        <v>239.94</v>
      </c>
      <c r="S3409" t="s">
        <v>8310</v>
      </c>
      <c r="T3409" t="s">
        <v>8315</v>
      </c>
    </row>
    <row r="3410" spans="1:20" ht="45" hidden="1">
      <c r="A3410">
        <v>3408</v>
      </c>
      <c r="B3410" s="2" t="s">
        <v>3407</v>
      </c>
      <c r="C3410" s="2" t="s">
        <v>7518</v>
      </c>
      <c r="D3410">
        <v>15000</v>
      </c>
      <c r="E3410">
        <v>17412</v>
      </c>
      <c r="F3410" t="s">
        <v>8219</v>
      </c>
      <c r="G3410" t="s">
        <v>8224</v>
      </c>
      <c r="H3410" t="s">
        <v>8246</v>
      </c>
      <c r="I3410">
        <v>1336062672</v>
      </c>
      <c r="J3410" s="7">
        <f t="shared" si="260"/>
        <v>40987.688333333332</v>
      </c>
      <c r="K3410">
        <v>1332174672</v>
      </c>
      <c r="L3410" s="7">
        <f t="shared" si="261"/>
        <v>41032.688333333332</v>
      </c>
      <c r="M3410" t="b">
        <v>0</v>
      </c>
      <c r="N3410">
        <v>149</v>
      </c>
      <c r="O3410" t="b">
        <v>1</v>
      </c>
      <c r="P3410" t="s">
        <v>8269</v>
      </c>
      <c r="Q3410">
        <f t="shared" si="262"/>
        <v>116.08</v>
      </c>
      <c r="R3410" s="12">
        <f t="shared" si="263"/>
        <v>116.86</v>
      </c>
      <c r="S3410" t="s">
        <v>8310</v>
      </c>
      <c r="T3410" t="s">
        <v>8315</v>
      </c>
    </row>
    <row r="3411" spans="1:20" ht="45" hidden="1">
      <c r="A3411">
        <v>3409</v>
      </c>
      <c r="B3411" s="2" t="s">
        <v>3408</v>
      </c>
      <c r="C3411" s="2" t="s">
        <v>7519</v>
      </c>
      <c r="D3411">
        <v>15000</v>
      </c>
      <c r="E3411">
        <v>16000</v>
      </c>
      <c r="F3411" t="s">
        <v>8219</v>
      </c>
      <c r="G3411" t="s">
        <v>8224</v>
      </c>
      <c r="H3411" t="s">
        <v>8246</v>
      </c>
      <c r="I3411">
        <v>1341668006</v>
      </c>
      <c r="J3411" s="7">
        <f t="shared" si="260"/>
        <v>41082.564884259256</v>
      </c>
      <c r="K3411">
        <v>1340372006</v>
      </c>
      <c r="L3411" s="7">
        <f t="shared" si="261"/>
        <v>41097.564884259256</v>
      </c>
      <c r="M3411" t="b">
        <v>0</v>
      </c>
      <c r="N3411">
        <v>196</v>
      </c>
      <c r="O3411" t="b">
        <v>1</v>
      </c>
      <c r="P3411" t="s">
        <v>8269</v>
      </c>
      <c r="Q3411">
        <f t="shared" si="262"/>
        <v>106.67</v>
      </c>
      <c r="R3411" s="12">
        <f t="shared" si="263"/>
        <v>81.63</v>
      </c>
      <c r="S3411" t="s">
        <v>8310</v>
      </c>
      <c r="T3411" t="s">
        <v>8315</v>
      </c>
    </row>
    <row r="3412" spans="1:20" ht="60" hidden="1">
      <c r="A3412">
        <v>3410</v>
      </c>
      <c r="B3412" s="2" t="s">
        <v>3409</v>
      </c>
      <c r="C3412" s="2" t="s">
        <v>7520</v>
      </c>
      <c r="D3412">
        <v>15000</v>
      </c>
      <c r="E3412">
        <v>15700</v>
      </c>
      <c r="F3412" t="s">
        <v>8219</v>
      </c>
      <c r="G3412" t="s">
        <v>8234</v>
      </c>
      <c r="H3412" t="s">
        <v>8254</v>
      </c>
      <c r="I3412">
        <v>1446418800</v>
      </c>
      <c r="J3412" s="7">
        <f t="shared" si="260"/>
        <v>42270.810995370368</v>
      </c>
      <c r="K3412">
        <v>1443036470</v>
      </c>
      <c r="L3412" s="7">
        <f t="shared" si="261"/>
        <v>42309.958333333328</v>
      </c>
      <c r="M3412" t="b">
        <v>0</v>
      </c>
      <c r="N3412">
        <v>48</v>
      </c>
      <c r="O3412" t="b">
        <v>1</v>
      </c>
      <c r="P3412" t="s">
        <v>8271</v>
      </c>
      <c r="Q3412">
        <f t="shared" si="262"/>
        <v>104.67</v>
      </c>
      <c r="R3412" s="12">
        <f t="shared" si="263"/>
        <v>327.08</v>
      </c>
      <c r="S3412" t="s">
        <v>8317</v>
      </c>
      <c r="T3412" t="s">
        <v>8318</v>
      </c>
    </row>
    <row r="3413" spans="1:20" ht="60" hidden="1">
      <c r="A3413">
        <v>3411</v>
      </c>
      <c r="B3413" s="2" t="s">
        <v>3410</v>
      </c>
      <c r="C3413" s="2" t="s">
        <v>7521</v>
      </c>
      <c r="D3413">
        <v>15000</v>
      </c>
      <c r="E3413">
        <v>18855</v>
      </c>
      <c r="F3413" t="s">
        <v>8219</v>
      </c>
      <c r="G3413" t="s">
        <v>8224</v>
      </c>
      <c r="H3413" t="s">
        <v>8246</v>
      </c>
      <c r="I3413">
        <v>1450901872</v>
      </c>
      <c r="J3413" s="7">
        <f t="shared" si="260"/>
        <v>42331.84574074074</v>
      </c>
      <c r="K3413">
        <v>1448309872</v>
      </c>
      <c r="L3413" s="7">
        <f t="shared" si="261"/>
        <v>42361.84574074074</v>
      </c>
      <c r="M3413" t="b">
        <v>0</v>
      </c>
      <c r="N3413">
        <v>99</v>
      </c>
      <c r="O3413" t="b">
        <v>1</v>
      </c>
      <c r="P3413" t="s">
        <v>8273</v>
      </c>
      <c r="Q3413">
        <f t="shared" si="262"/>
        <v>125.7</v>
      </c>
      <c r="R3413" s="12">
        <f t="shared" si="263"/>
        <v>190.45</v>
      </c>
      <c r="S3413" t="s">
        <v>8319</v>
      </c>
      <c r="T3413" t="s">
        <v>8321</v>
      </c>
    </row>
    <row r="3414" spans="1:20" ht="45" hidden="1">
      <c r="A3414">
        <v>3412</v>
      </c>
      <c r="B3414" s="2" t="s">
        <v>3411</v>
      </c>
      <c r="C3414" s="2" t="s">
        <v>7522</v>
      </c>
      <c r="D3414">
        <v>15000</v>
      </c>
      <c r="E3414">
        <v>15091.06</v>
      </c>
      <c r="F3414" t="s">
        <v>8219</v>
      </c>
      <c r="G3414" t="s">
        <v>8224</v>
      </c>
      <c r="H3414" t="s">
        <v>8246</v>
      </c>
      <c r="I3414">
        <v>1327133580</v>
      </c>
      <c r="J3414" s="7">
        <f t="shared" si="260"/>
        <v>40869.675173611111</v>
      </c>
      <c r="K3414">
        <v>1321978335</v>
      </c>
      <c r="L3414" s="7">
        <f t="shared" si="261"/>
        <v>40929.342361111114</v>
      </c>
      <c r="M3414" t="b">
        <v>0</v>
      </c>
      <c r="N3414">
        <v>154</v>
      </c>
      <c r="O3414" t="b">
        <v>1</v>
      </c>
      <c r="P3414" t="s">
        <v>8276</v>
      </c>
      <c r="Q3414">
        <f t="shared" si="262"/>
        <v>100.61</v>
      </c>
      <c r="R3414" s="12">
        <f t="shared" si="263"/>
        <v>97.99</v>
      </c>
      <c r="S3414" t="s">
        <v>8325</v>
      </c>
      <c r="T3414" t="s">
        <v>8326</v>
      </c>
    </row>
    <row r="3415" spans="1:20" ht="60" hidden="1">
      <c r="A3415">
        <v>3413</v>
      </c>
      <c r="B3415" s="2" t="s">
        <v>3412</v>
      </c>
      <c r="C3415" s="2" t="s">
        <v>7523</v>
      </c>
      <c r="D3415">
        <v>15000</v>
      </c>
      <c r="E3415">
        <v>37994</v>
      </c>
      <c r="F3415" t="s">
        <v>8219</v>
      </c>
      <c r="G3415" t="s">
        <v>8224</v>
      </c>
      <c r="H3415" t="s">
        <v>8246</v>
      </c>
      <c r="I3415">
        <v>1465797540</v>
      </c>
      <c r="J3415" s="7">
        <f t="shared" si="260"/>
        <v>42503.66474537037</v>
      </c>
      <c r="K3415">
        <v>1463155034</v>
      </c>
      <c r="L3415" s="7">
        <f t="shared" si="261"/>
        <v>42534.249305555553</v>
      </c>
      <c r="M3415" t="b">
        <v>0</v>
      </c>
      <c r="N3415">
        <v>314</v>
      </c>
      <c r="O3415" t="b">
        <v>1</v>
      </c>
      <c r="P3415" t="s">
        <v>8285</v>
      </c>
      <c r="Q3415">
        <f t="shared" si="262"/>
        <v>253.29</v>
      </c>
      <c r="R3415" s="12">
        <f t="shared" si="263"/>
        <v>121</v>
      </c>
      <c r="S3415" t="s">
        <v>8338</v>
      </c>
      <c r="T3415" t="s">
        <v>8339</v>
      </c>
    </row>
    <row r="3416" spans="1:20" ht="45" hidden="1">
      <c r="A3416">
        <v>3414</v>
      </c>
      <c r="B3416" s="2" t="s">
        <v>3413</v>
      </c>
      <c r="C3416" s="2" t="s">
        <v>7524</v>
      </c>
      <c r="D3416">
        <v>15000</v>
      </c>
      <c r="E3416">
        <v>15565</v>
      </c>
      <c r="F3416" t="s">
        <v>8219</v>
      </c>
      <c r="G3416" t="s">
        <v>8236</v>
      </c>
      <c r="H3416" t="s">
        <v>8249</v>
      </c>
      <c r="I3416">
        <v>1440515112</v>
      </c>
      <c r="J3416" s="7">
        <f t="shared" si="260"/>
        <v>42211.628611111111</v>
      </c>
      <c r="K3416">
        <v>1437923112</v>
      </c>
      <c r="L3416" s="7">
        <f t="shared" si="261"/>
        <v>42241.628611111111</v>
      </c>
      <c r="M3416" t="b">
        <v>0</v>
      </c>
      <c r="N3416">
        <v>140</v>
      </c>
      <c r="O3416" t="b">
        <v>1</v>
      </c>
      <c r="P3416" t="s">
        <v>8285</v>
      </c>
      <c r="Q3416">
        <f t="shared" si="262"/>
        <v>103.77</v>
      </c>
      <c r="R3416" s="12">
        <f t="shared" si="263"/>
        <v>111.18</v>
      </c>
      <c r="S3416" t="s">
        <v>8338</v>
      </c>
      <c r="T3416" t="s">
        <v>8339</v>
      </c>
    </row>
    <row r="3417" spans="1:20" ht="45" hidden="1">
      <c r="A3417">
        <v>3415</v>
      </c>
      <c r="B3417" s="2" t="s">
        <v>3414</v>
      </c>
      <c r="C3417" s="2" t="s">
        <v>7525</v>
      </c>
      <c r="D3417">
        <v>15000</v>
      </c>
      <c r="E3417">
        <v>24321.1</v>
      </c>
      <c r="F3417" t="s">
        <v>8219</v>
      </c>
      <c r="G3417" t="s">
        <v>8224</v>
      </c>
      <c r="H3417" t="s">
        <v>8246</v>
      </c>
      <c r="I3417">
        <v>1375908587</v>
      </c>
      <c r="J3417" s="7">
        <f t="shared" si="260"/>
        <v>41458.867905092593</v>
      </c>
      <c r="K3417">
        <v>1372884587</v>
      </c>
      <c r="L3417" s="7">
        <f t="shared" si="261"/>
        <v>41493.867905092593</v>
      </c>
      <c r="M3417" t="b">
        <v>1</v>
      </c>
      <c r="N3417">
        <v>389</v>
      </c>
      <c r="O3417" t="b">
        <v>1</v>
      </c>
      <c r="P3417" t="s">
        <v>8276</v>
      </c>
      <c r="Q3417">
        <f t="shared" si="262"/>
        <v>162.13999999999999</v>
      </c>
      <c r="R3417" s="12">
        <f t="shared" si="263"/>
        <v>62.52</v>
      </c>
      <c r="S3417" t="s">
        <v>8325</v>
      </c>
      <c r="T3417" t="s">
        <v>8326</v>
      </c>
    </row>
    <row r="3418" spans="1:20" ht="60" hidden="1">
      <c r="A3418">
        <v>3416</v>
      </c>
      <c r="B3418" s="2" t="s">
        <v>3415</v>
      </c>
      <c r="C3418" s="2" t="s">
        <v>7526</v>
      </c>
      <c r="D3418">
        <v>15000</v>
      </c>
      <c r="E3418">
        <v>15918.65</v>
      </c>
      <c r="F3418" t="s">
        <v>8219</v>
      </c>
      <c r="G3418" t="s">
        <v>8224</v>
      </c>
      <c r="H3418" t="s">
        <v>8246</v>
      </c>
      <c r="I3418">
        <v>1346765347</v>
      </c>
      <c r="J3418" s="7">
        <f t="shared" si="260"/>
        <v>41121.561886574076</v>
      </c>
      <c r="K3418">
        <v>1343741347</v>
      </c>
      <c r="L3418" s="7">
        <f t="shared" si="261"/>
        <v>41156.561886574076</v>
      </c>
      <c r="M3418" t="b">
        <v>1</v>
      </c>
      <c r="N3418">
        <v>413</v>
      </c>
      <c r="O3418" t="b">
        <v>1</v>
      </c>
      <c r="P3418" t="s">
        <v>8276</v>
      </c>
      <c r="Q3418">
        <f t="shared" si="262"/>
        <v>106.12</v>
      </c>
      <c r="R3418" s="12">
        <f t="shared" si="263"/>
        <v>38.54</v>
      </c>
      <c r="S3418" t="s">
        <v>8325</v>
      </c>
      <c r="T3418" t="s">
        <v>8326</v>
      </c>
    </row>
    <row r="3419" spans="1:20" ht="45" hidden="1">
      <c r="A3419">
        <v>3417</v>
      </c>
      <c r="B3419" s="2" t="s">
        <v>3416</v>
      </c>
      <c r="C3419" s="2" t="s">
        <v>7527</v>
      </c>
      <c r="D3419">
        <v>15000</v>
      </c>
      <c r="E3419">
        <v>16636.78</v>
      </c>
      <c r="F3419" t="s">
        <v>8219</v>
      </c>
      <c r="G3419" t="s">
        <v>8224</v>
      </c>
      <c r="H3419" t="s">
        <v>8246</v>
      </c>
      <c r="I3419">
        <v>1299003054</v>
      </c>
      <c r="J3419" s="7">
        <f t="shared" si="260"/>
        <v>40513.757569444446</v>
      </c>
      <c r="K3419">
        <v>1291227054</v>
      </c>
      <c r="L3419" s="7">
        <f t="shared" si="261"/>
        <v>40603.757569444446</v>
      </c>
      <c r="M3419" t="b">
        <v>1</v>
      </c>
      <c r="N3419">
        <v>130</v>
      </c>
      <c r="O3419" t="b">
        <v>1</v>
      </c>
      <c r="P3419" t="s">
        <v>8276</v>
      </c>
      <c r="Q3419">
        <f t="shared" si="262"/>
        <v>110.91</v>
      </c>
      <c r="R3419" s="12">
        <f t="shared" si="263"/>
        <v>127.98</v>
      </c>
      <c r="S3419" t="s">
        <v>8325</v>
      </c>
      <c r="T3419" t="s">
        <v>8326</v>
      </c>
    </row>
    <row r="3420" spans="1:20" ht="60" hidden="1">
      <c r="A3420">
        <v>3418</v>
      </c>
      <c r="B3420" s="2" t="s">
        <v>3417</v>
      </c>
      <c r="C3420" s="2" t="s">
        <v>7528</v>
      </c>
      <c r="D3420">
        <v>15000</v>
      </c>
      <c r="E3420">
        <v>18542</v>
      </c>
      <c r="F3420" t="s">
        <v>8219</v>
      </c>
      <c r="G3420" t="s">
        <v>8224</v>
      </c>
      <c r="H3420" t="s">
        <v>8246</v>
      </c>
      <c r="I3420">
        <v>1386565140</v>
      </c>
      <c r="J3420" s="7">
        <f t="shared" si="260"/>
        <v>41586.475173611114</v>
      </c>
      <c r="K3420">
        <v>1383909855</v>
      </c>
      <c r="L3420" s="7">
        <f t="shared" si="261"/>
        <v>41617.207638888889</v>
      </c>
      <c r="M3420" t="b">
        <v>1</v>
      </c>
      <c r="N3420">
        <v>274</v>
      </c>
      <c r="O3420" t="b">
        <v>1</v>
      </c>
      <c r="P3420" t="s">
        <v>8276</v>
      </c>
      <c r="Q3420">
        <f t="shared" si="262"/>
        <v>123.61</v>
      </c>
      <c r="R3420" s="12">
        <f t="shared" si="263"/>
        <v>67.67</v>
      </c>
      <c r="S3420" t="s">
        <v>8325</v>
      </c>
      <c r="T3420" t="s">
        <v>8326</v>
      </c>
    </row>
    <row r="3421" spans="1:20" ht="60" hidden="1">
      <c r="A3421">
        <v>3419</v>
      </c>
      <c r="B3421" s="2" t="s">
        <v>3418</v>
      </c>
      <c r="C3421" s="2" t="s">
        <v>7529</v>
      </c>
      <c r="D3421">
        <v>15000</v>
      </c>
      <c r="E3421">
        <v>15335</v>
      </c>
      <c r="F3421" t="s">
        <v>8219</v>
      </c>
      <c r="G3421" t="s">
        <v>8224</v>
      </c>
      <c r="H3421" t="s">
        <v>8246</v>
      </c>
      <c r="I3421">
        <v>1447523371</v>
      </c>
      <c r="J3421" s="7">
        <f t="shared" si="260"/>
        <v>42292.701053240744</v>
      </c>
      <c r="K3421">
        <v>1444927771</v>
      </c>
      <c r="L3421" s="7">
        <f t="shared" si="261"/>
        <v>42322.742719907401</v>
      </c>
      <c r="M3421" t="b">
        <v>0</v>
      </c>
      <c r="N3421">
        <v>120</v>
      </c>
      <c r="O3421" t="b">
        <v>1</v>
      </c>
      <c r="P3421" t="s">
        <v>8271</v>
      </c>
      <c r="Q3421">
        <f t="shared" si="262"/>
        <v>102.23</v>
      </c>
      <c r="R3421" s="12">
        <f t="shared" si="263"/>
        <v>127.79</v>
      </c>
      <c r="S3421" t="s">
        <v>8317</v>
      </c>
      <c r="T3421" t="s">
        <v>8318</v>
      </c>
    </row>
    <row r="3422" spans="1:20" ht="45" hidden="1">
      <c r="A3422">
        <v>3420</v>
      </c>
      <c r="B3422" s="2" t="s">
        <v>3419</v>
      </c>
      <c r="C3422" s="2" t="s">
        <v>7530</v>
      </c>
      <c r="D3422">
        <v>15000</v>
      </c>
      <c r="E3422">
        <v>15186.69</v>
      </c>
      <c r="F3422" t="s">
        <v>8219</v>
      </c>
      <c r="G3422" t="s">
        <v>8224</v>
      </c>
      <c r="H3422" t="s">
        <v>8246</v>
      </c>
      <c r="I3422">
        <v>1413849600</v>
      </c>
      <c r="J3422" s="7">
        <f t="shared" si="260"/>
        <v>41899.645300925928</v>
      </c>
      <c r="K3422">
        <v>1410967754</v>
      </c>
      <c r="L3422" s="7">
        <f t="shared" si="261"/>
        <v>41933</v>
      </c>
      <c r="M3422" t="b">
        <v>1</v>
      </c>
      <c r="N3422">
        <v>340</v>
      </c>
      <c r="O3422" t="b">
        <v>1</v>
      </c>
      <c r="P3422" t="s">
        <v>8288</v>
      </c>
      <c r="Q3422">
        <f t="shared" si="262"/>
        <v>101.24</v>
      </c>
      <c r="R3422" s="12">
        <f t="shared" si="263"/>
        <v>44.67</v>
      </c>
      <c r="S3422" t="s">
        <v>8322</v>
      </c>
      <c r="T3422" t="s">
        <v>8342</v>
      </c>
    </row>
    <row r="3423" spans="1:20" ht="45" hidden="1">
      <c r="A3423">
        <v>3421</v>
      </c>
      <c r="B3423" s="2" t="s">
        <v>3420</v>
      </c>
      <c r="C3423" s="2" t="s">
        <v>7531</v>
      </c>
      <c r="D3423">
        <v>15000</v>
      </c>
      <c r="E3423">
        <v>28300.45</v>
      </c>
      <c r="F3423" t="s">
        <v>8219</v>
      </c>
      <c r="G3423" t="s">
        <v>8224</v>
      </c>
      <c r="H3423" t="s">
        <v>8246</v>
      </c>
      <c r="I3423">
        <v>1419051540</v>
      </c>
      <c r="J3423" s="7">
        <f t="shared" si="260"/>
        <v>41960.722951388889</v>
      </c>
      <c r="K3423">
        <v>1416244863</v>
      </c>
      <c r="L3423" s="7">
        <f t="shared" si="261"/>
        <v>41993.207638888889</v>
      </c>
      <c r="M3423" t="b">
        <v>1</v>
      </c>
      <c r="N3423">
        <v>441</v>
      </c>
      <c r="O3423" t="b">
        <v>1</v>
      </c>
      <c r="P3423" t="s">
        <v>8288</v>
      </c>
      <c r="Q3423">
        <f t="shared" si="262"/>
        <v>188.67</v>
      </c>
      <c r="R3423" s="12">
        <f t="shared" si="263"/>
        <v>64.17</v>
      </c>
      <c r="S3423" t="s">
        <v>8322</v>
      </c>
      <c r="T3423" t="s">
        <v>8342</v>
      </c>
    </row>
    <row r="3424" spans="1:20" ht="60" hidden="1">
      <c r="A3424">
        <v>3422</v>
      </c>
      <c r="B3424" s="2" t="s">
        <v>3421</v>
      </c>
      <c r="C3424" s="2" t="s">
        <v>7532</v>
      </c>
      <c r="D3424">
        <v>15000</v>
      </c>
      <c r="E3424">
        <v>24297</v>
      </c>
      <c r="F3424" t="s">
        <v>8219</v>
      </c>
      <c r="G3424" t="s">
        <v>8224</v>
      </c>
      <c r="H3424" t="s">
        <v>8246</v>
      </c>
      <c r="I3424">
        <v>1417845600</v>
      </c>
      <c r="J3424" s="7">
        <f t="shared" si="260"/>
        <v>41948.56658564815</v>
      </c>
      <c r="K3424">
        <v>1415194553</v>
      </c>
      <c r="L3424" s="7">
        <f t="shared" si="261"/>
        <v>41979.25</v>
      </c>
      <c r="M3424" t="b">
        <v>1</v>
      </c>
      <c r="N3424">
        <v>615</v>
      </c>
      <c r="O3424" t="b">
        <v>1</v>
      </c>
      <c r="P3424" t="s">
        <v>8285</v>
      </c>
      <c r="Q3424">
        <f t="shared" si="262"/>
        <v>161.97999999999999</v>
      </c>
      <c r="R3424" s="12">
        <f t="shared" si="263"/>
        <v>39.51</v>
      </c>
      <c r="S3424" t="s">
        <v>8338</v>
      </c>
      <c r="T3424" t="s">
        <v>8339</v>
      </c>
    </row>
    <row r="3425" spans="1:20" ht="45" hidden="1">
      <c r="A3425">
        <v>3423</v>
      </c>
      <c r="B3425" s="2" t="s">
        <v>3422</v>
      </c>
      <c r="C3425" s="2" t="s">
        <v>7533</v>
      </c>
      <c r="D3425">
        <v>15000</v>
      </c>
      <c r="E3425">
        <v>30805</v>
      </c>
      <c r="F3425" t="s">
        <v>8219</v>
      </c>
      <c r="G3425" t="s">
        <v>8224</v>
      </c>
      <c r="H3425" t="s">
        <v>8246</v>
      </c>
      <c r="I3425">
        <v>1401565252</v>
      </c>
      <c r="J3425" s="7">
        <f t="shared" si="260"/>
        <v>41760.8200462963</v>
      </c>
      <c r="K3425">
        <v>1398973252</v>
      </c>
      <c r="L3425" s="7">
        <f t="shared" si="261"/>
        <v>41790.8200462963</v>
      </c>
      <c r="M3425" t="b">
        <v>1</v>
      </c>
      <c r="N3425">
        <v>236</v>
      </c>
      <c r="O3425" t="b">
        <v>1</v>
      </c>
      <c r="P3425" t="s">
        <v>8285</v>
      </c>
      <c r="Q3425">
        <f t="shared" si="262"/>
        <v>205.37</v>
      </c>
      <c r="R3425" s="12">
        <f t="shared" si="263"/>
        <v>130.53</v>
      </c>
      <c r="S3425" t="s">
        <v>8338</v>
      </c>
      <c r="T3425" t="s">
        <v>8339</v>
      </c>
    </row>
    <row r="3426" spans="1:20" ht="60" hidden="1">
      <c r="A3426">
        <v>3424</v>
      </c>
      <c r="B3426" s="2" t="s">
        <v>3423</v>
      </c>
      <c r="C3426" s="2" t="s">
        <v>7534</v>
      </c>
      <c r="D3426">
        <v>15000</v>
      </c>
      <c r="E3426">
        <v>17680</v>
      </c>
      <c r="F3426" t="s">
        <v>8219</v>
      </c>
      <c r="G3426" t="s">
        <v>8224</v>
      </c>
      <c r="H3426" t="s">
        <v>8246</v>
      </c>
      <c r="I3426">
        <v>1416964500</v>
      </c>
      <c r="J3426" s="7">
        <f t="shared" si="260"/>
        <v>41939.00712962963</v>
      </c>
      <c r="K3426">
        <v>1414368616</v>
      </c>
      <c r="L3426" s="7">
        <f t="shared" si="261"/>
        <v>41969.052083333328</v>
      </c>
      <c r="M3426" t="b">
        <v>1</v>
      </c>
      <c r="N3426">
        <v>98</v>
      </c>
      <c r="O3426" t="b">
        <v>1</v>
      </c>
      <c r="P3426" t="s">
        <v>8285</v>
      </c>
      <c r="Q3426">
        <f t="shared" si="262"/>
        <v>117.87</v>
      </c>
      <c r="R3426" s="12">
        <f t="shared" si="263"/>
        <v>180.41</v>
      </c>
      <c r="S3426" t="s">
        <v>8338</v>
      </c>
      <c r="T3426" t="s">
        <v>8339</v>
      </c>
    </row>
    <row r="3427" spans="1:20" ht="60" hidden="1">
      <c r="A3427">
        <v>3425</v>
      </c>
      <c r="B3427" s="2" t="s">
        <v>3424</v>
      </c>
      <c r="C3427" s="2" t="s">
        <v>7535</v>
      </c>
      <c r="D3427">
        <v>15000</v>
      </c>
      <c r="E3427">
        <v>22215</v>
      </c>
      <c r="F3427" t="s">
        <v>8219</v>
      </c>
      <c r="G3427" t="s">
        <v>8224</v>
      </c>
      <c r="H3427" t="s">
        <v>8246</v>
      </c>
      <c r="I3427">
        <v>1479952800</v>
      </c>
      <c r="J3427" s="7">
        <f t="shared" si="260"/>
        <v>42668.176701388889</v>
      </c>
      <c r="K3427">
        <v>1477368867</v>
      </c>
      <c r="L3427" s="7">
        <f t="shared" si="261"/>
        <v>42698.083333333328</v>
      </c>
      <c r="M3427" t="b">
        <v>0</v>
      </c>
      <c r="N3427">
        <v>107</v>
      </c>
      <c r="O3427" t="b">
        <v>1</v>
      </c>
      <c r="P3427" t="s">
        <v>8285</v>
      </c>
      <c r="Q3427">
        <f t="shared" si="262"/>
        <v>148.1</v>
      </c>
      <c r="R3427" s="12">
        <f t="shared" si="263"/>
        <v>207.62</v>
      </c>
      <c r="S3427" t="s">
        <v>8338</v>
      </c>
      <c r="T3427" t="s">
        <v>8339</v>
      </c>
    </row>
    <row r="3428" spans="1:20" ht="45" hidden="1">
      <c r="A3428">
        <v>3426</v>
      </c>
      <c r="B3428" s="2" t="s">
        <v>3425</v>
      </c>
      <c r="C3428" s="2" t="s">
        <v>7536</v>
      </c>
      <c r="D3428">
        <v>15000</v>
      </c>
      <c r="E3428">
        <v>16200</v>
      </c>
      <c r="F3428" t="s">
        <v>8219</v>
      </c>
      <c r="G3428" t="s">
        <v>8232</v>
      </c>
      <c r="H3428" t="s">
        <v>8253</v>
      </c>
      <c r="I3428">
        <v>1458579568</v>
      </c>
      <c r="J3428" s="7">
        <f t="shared" si="260"/>
        <v>42420.74962962963</v>
      </c>
      <c r="K3428">
        <v>1455991168</v>
      </c>
      <c r="L3428" s="7">
        <f t="shared" si="261"/>
        <v>42450.707962962959</v>
      </c>
      <c r="M3428" t="b">
        <v>0</v>
      </c>
      <c r="N3428">
        <v>35</v>
      </c>
      <c r="O3428" t="b">
        <v>1</v>
      </c>
      <c r="P3428" t="s">
        <v>8285</v>
      </c>
      <c r="Q3428">
        <f t="shared" si="262"/>
        <v>108</v>
      </c>
      <c r="R3428" s="12">
        <f t="shared" si="263"/>
        <v>462.86</v>
      </c>
      <c r="S3428" t="s">
        <v>8338</v>
      </c>
      <c r="T3428" t="s">
        <v>8339</v>
      </c>
    </row>
    <row r="3429" spans="1:20" ht="60" hidden="1">
      <c r="A3429">
        <v>3427</v>
      </c>
      <c r="B3429" s="2" t="s">
        <v>3426</v>
      </c>
      <c r="C3429" s="2" t="s">
        <v>7537</v>
      </c>
      <c r="D3429">
        <v>15000</v>
      </c>
      <c r="E3429">
        <v>15230</v>
      </c>
      <c r="F3429" t="s">
        <v>8219</v>
      </c>
      <c r="G3429" t="s">
        <v>8224</v>
      </c>
      <c r="H3429" t="s">
        <v>8246</v>
      </c>
      <c r="I3429">
        <v>1393259107</v>
      </c>
      <c r="J3429" s="7">
        <f t="shared" si="260"/>
        <v>41664.684108796297</v>
      </c>
      <c r="K3429">
        <v>1390667107</v>
      </c>
      <c r="L3429" s="7">
        <f t="shared" si="261"/>
        <v>41694.684108796297</v>
      </c>
      <c r="M3429" t="b">
        <v>0</v>
      </c>
      <c r="N3429">
        <v>226</v>
      </c>
      <c r="O3429" t="b">
        <v>1</v>
      </c>
      <c r="P3429" t="s">
        <v>8276</v>
      </c>
      <c r="Q3429">
        <f t="shared" si="262"/>
        <v>101.53</v>
      </c>
      <c r="R3429" s="12">
        <f t="shared" si="263"/>
        <v>67.39</v>
      </c>
      <c r="S3429" t="s">
        <v>8325</v>
      </c>
      <c r="T3429" t="s">
        <v>8326</v>
      </c>
    </row>
    <row r="3430" spans="1:20" ht="60" hidden="1">
      <c r="A3430">
        <v>3428</v>
      </c>
      <c r="B3430" s="2" t="s">
        <v>3427</v>
      </c>
      <c r="C3430" s="2" t="s">
        <v>7538</v>
      </c>
      <c r="D3430">
        <v>15000</v>
      </c>
      <c r="E3430">
        <v>20689</v>
      </c>
      <c r="F3430" t="s">
        <v>8219</v>
      </c>
      <c r="G3430" t="s">
        <v>8224</v>
      </c>
      <c r="H3430" t="s">
        <v>8246</v>
      </c>
      <c r="I3430">
        <v>1355585777</v>
      </c>
      <c r="J3430" s="7">
        <f t="shared" si="260"/>
        <v>41228.650196759263</v>
      </c>
      <c r="K3430">
        <v>1352993777</v>
      </c>
      <c r="L3430" s="7">
        <f t="shared" si="261"/>
        <v>41258.650196759263</v>
      </c>
      <c r="M3430" t="b">
        <v>0</v>
      </c>
      <c r="N3430">
        <v>209</v>
      </c>
      <c r="O3430" t="b">
        <v>1</v>
      </c>
      <c r="P3430" t="s">
        <v>8276</v>
      </c>
      <c r="Q3430">
        <f t="shared" si="262"/>
        <v>137.93</v>
      </c>
      <c r="R3430" s="12">
        <f t="shared" si="263"/>
        <v>98.99</v>
      </c>
      <c r="S3430" t="s">
        <v>8325</v>
      </c>
      <c r="T3430" t="s">
        <v>8326</v>
      </c>
    </row>
    <row r="3431" spans="1:20" ht="60" hidden="1">
      <c r="A3431">
        <v>3429</v>
      </c>
      <c r="B3431" s="2" t="s">
        <v>3428</v>
      </c>
      <c r="C3431" s="2" t="s">
        <v>7539</v>
      </c>
      <c r="D3431">
        <v>15000</v>
      </c>
      <c r="E3431">
        <v>17545</v>
      </c>
      <c r="F3431" t="s">
        <v>8219</v>
      </c>
      <c r="G3431" t="s">
        <v>8224</v>
      </c>
      <c r="H3431" t="s">
        <v>8246</v>
      </c>
      <c r="I3431">
        <v>1429920000</v>
      </c>
      <c r="J3431" s="7">
        <f t="shared" si="260"/>
        <v>42081.77143518519</v>
      </c>
      <c r="K3431">
        <v>1426703452</v>
      </c>
      <c r="L3431" s="7">
        <f t="shared" si="261"/>
        <v>42119</v>
      </c>
      <c r="M3431" t="b">
        <v>0</v>
      </c>
      <c r="N3431">
        <v>131</v>
      </c>
      <c r="O3431" t="b">
        <v>1</v>
      </c>
      <c r="P3431" t="s">
        <v>8276</v>
      </c>
      <c r="Q3431">
        <f t="shared" si="262"/>
        <v>116.97</v>
      </c>
      <c r="R3431" s="12">
        <f t="shared" si="263"/>
        <v>133.93</v>
      </c>
      <c r="S3431" t="s">
        <v>8325</v>
      </c>
      <c r="T3431" t="s">
        <v>8326</v>
      </c>
    </row>
    <row r="3432" spans="1:20" ht="60" hidden="1">
      <c r="A3432">
        <v>3430</v>
      </c>
      <c r="B3432" s="2" t="s">
        <v>3429</v>
      </c>
      <c r="C3432" s="2" t="s">
        <v>7540</v>
      </c>
      <c r="D3432">
        <v>15000</v>
      </c>
      <c r="E3432">
        <v>15318.55</v>
      </c>
      <c r="F3432" t="s">
        <v>8219</v>
      </c>
      <c r="G3432" t="s">
        <v>8224</v>
      </c>
      <c r="H3432" t="s">
        <v>8246</v>
      </c>
      <c r="I3432">
        <v>1369355437</v>
      </c>
      <c r="J3432" s="7">
        <f t="shared" si="260"/>
        <v>41388.021261574075</v>
      </c>
      <c r="K3432">
        <v>1366763437</v>
      </c>
      <c r="L3432" s="7">
        <f t="shared" si="261"/>
        <v>41418.021261574075</v>
      </c>
      <c r="M3432" t="b">
        <v>0</v>
      </c>
      <c r="N3432">
        <v>174</v>
      </c>
      <c r="O3432" t="b">
        <v>1</v>
      </c>
      <c r="P3432" t="s">
        <v>8276</v>
      </c>
      <c r="Q3432">
        <f t="shared" si="262"/>
        <v>102.12</v>
      </c>
      <c r="R3432" s="12">
        <f t="shared" si="263"/>
        <v>88.04</v>
      </c>
      <c r="S3432" t="s">
        <v>8325</v>
      </c>
      <c r="T3432" t="s">
        <v>8326</v>
      </c>
    </row>
    <row r="3433" spans="1:20" ht="45" hidden="1">
      <c r="A3433">
        <v>3431</v>
      </c>
      <c r="B3433" s="2" t="s">
        <v>3430</v>
      </c>
      <c r="C3433" s="2" t="s">
        <v>7541</v>
      </c>
      <c r="D3433">
        <v>15000</v>
      </c>
      <c r="E3433">
        <v>17390</v>
      </c>
      <c r="F3433" t="s">
        <v>8219</v>
      </c>
      <c r="G3433" t="s">
        <v>8224</v>
      </c>
      <c r="H3433" t="s">
        <v>8246</v>
      </c>
      <c r="I3433">
        <v>1372741200</v>
      </c>
      <c r="J3433" s="7">
        <f t="shared" si="260"/>
        <v>41426.259618055556</v>
      </c>
      <c r="K3433">
        <v>1370067231</v>
      </c>
      <c r="L3433" s="7">
        <f t="shared" si="261"/>
        <v>41457.208333333336</v>
      </c>
      <c r="M3433" t="b">
        <v>0</v>
      </c>
      <c r="N3433">
        <v>114</v>
      </c>
      <c r="O3433" t="b">
        <v>1</v>
      </c>
      <c r="P3433" t="s">
        <v>8279</v>
      </c>
      <c r="Q3433">
        <f t="shared" si="262"/>
        <v>115.93</v>
      </c>
      <c r="R3433" s="12">
        <f t="shared" si="263"/>
        <v>152.54</v>
      </c>
      <c r="S3433" t="s">
        <v>8325</v>
      </c>
      <c r="T3433" t="s">
        <v>8329</v>
      </c>
    </row>
    <row r="3434" spans="1:20" ht="45" hidden="1">
      <c r="A3434">
        <v>3432</v>
      </c>
      <c r="B3434" s="2" t="s">
        <v>3431</v>
      </c>
      <c r="C3434" s="2" t="s">
        <v>7542</v>
      </c>
      <c r="D3434">
        <v>15000</v>
      </c>
      <c r="E3434">
        <v>33892</v>
      </c>
      <c r="F3434" t="s">
        <v>8219</v>
      </c>
      <c r="G3434" t="s">
        <v>8224</v>
      </c>
      <c r="H3434" t="s">
        <v>8246</v>
      </c>
      <c r="I3434">
        <v>1330657200</v>
      </c>
      <c r="J3434" s="7">
        <f t="shared" si="260"/>
        <v>40941.199826388889</v>
      </c>
      <c r="K3434">
        <v>1328158065</v>
      </c>
      <c r="L3434" s="7">
        <f t="shared" si="261"/>
        <v>40970.125</v>
      </c>
      <c r="M3434" t="b">
        <v>1</v>
      </c>
      <c r="N3434">
        <v>147</v>
      </c>
      <c r="O3434" t="b">
        <v>1</v>
      </c>
      <c r="P3434" t="s">
        <v>8295</v>
      </c>
      <c r="Q3434">
        <f t="shared" si="262"/>
        <v>225.95</v>
      </c>
      <c r="R3434" s="12">
        <f t="shared" si="263"/>
        <v>230.56</v>
      </c>
      <c r="S3434" t="s">
        <v>8319</v>
      </c>
      <c r="T3434" t="s">
        <v>8349</v>
      </c>
    </row>
    <row r="3435" spans="1:20" ht="45" hidden="1">
      <c r="A3435">
        <v>3433</v>
      </c>
      <c r="B3435" s="2" t="s">
        <v>3432</v>
      </c>
      <c r="C3435" s="2" t="s">
        <v>7543</v>
      </c>
      <c r="D3435">
        <v>15000</v>
      </c>
      <c r="E3435">
        <v>16232</v>
      </c>
      <c r="F3435" t="s">
        <v>8219</v>
      </c>
      <c r="G3435" t="s">
        <v>8224</v>
      </c>
      <c r="H3435" t="s">
        <v>8246</v>
      </c>
      <c r="I3435">
        <v>1434212714</v>
      </c>
      <c r="J3435" s="7">
        <f t="shared" si="260"/>
        <v>42138.684189814812</v>
      </c>
      <c r="K3435">
        <v>1431620714</v>
      </c>
      <c r="L3435" s="7">
        <f t="shared" si="261"/>
        <v>42168.684189814812</v>
      </c>
      <c r="M3435" t="b">
        <v>0</v>
      </c>
      <c r="N3435">
        <v>180</v>
      </c>
      <c r="O3435" t="b">
        <v>1</v>
      </c>
      <c r="P3435" t="s">
        <v>8295</v>
      </c>
      <c r="Q3435">
        <f t="shared" si="262"/>
        <v>108.21</v>
      </c>
      <c r="R3435" s="12">
        <f t="shared" si="263"/>
        <v>90.18</v>
      </c>
      <c r="S3435" t="s">
        <v>8319</v>
      </c>
      <c r="T3435" t="s">
        <v>8349</v>
      </c>
    </row>
    <row r="3436" spans="1:20" ht="60" hidden="1">
      <c r="A3436">
        <v>3434</v>
      </c>
      <c r="B3436" s="2" t="s">
        <v>3433</v>
      </c>
      <c r="C3436" s="2" t="s">
        <v>7544</v>
      </c>
      <c r="D3436">
        <v>15000</v>
      </c>
      <c r="E3436">
        <v>30334.83</v>
      </c>
      <c r="F3436" t="s">
        <v>8219</v>
      </c>
      <c r="G3436" t="s">
        <v>8225</v>
      </c>
      <c r="H3436" t="s">
        <v>8247</v>
      </c>
      <c r="I3436">
        <v>1456487532</v>
      </c>
      <c r="J3436" s="7">
        <f t="shared" si="260"/>
        <v>42396.494583333333</v>
      </c>
      <c r="K3436">
        <v>1453895532</v>
      </c>
      <c r="L3436" s="7">
        <f t="shared" si="261"/>
        <v>42426.494583333333</v>
      </c>
      <c r="M3436" t="b">
        <v>0</v>
      </c>
      <c r="N3436">
        <v>666</v>
      </c>
      <c r="O3436" t="b">
        <v>1</v>
      </c>
      <c r="P3436" t="s">
        <v>8295</v>
      </c>
      <c r="Q3436">
        <f t="shared" si="262"/>
        <v>202.23</v>
      </c>
      <c r="R3436" s="12">
        <f t="shared" si="263"/>
        <v>45.55</v>
      </c>
      <c r="S3436" t="s">
        <v>8319</v>
      </c>
      <c r="T3436" t="s">
        <v>8349</v>
      </c>
    </row>
    <row r="3437" spans="1:20" ht="60" hidden="1">
      <c r="A3437">
        <v>3435</v>
      </c>
      <c r="B3437" s="2" t="s">
        <v>3434</v>
      </c>
      <c r="C3437" s="2" t="s">
        <v>7545</v>
      </c>
      <c r="D3437">
        <v>15000</v>
      </c>
      <c r="E3437">
        <v>67856</v>
      </c>
      <c r="F3437" t="s">
        <v>8219</v>
      </c>
      <c r="G3437" t="s">
        <v>8224</v>
      </c>
      <c r="H3437" t="s">
        <v>8246</v>
      </c>
      <c r="I3437">
        <v>1479704340</v>
      </c>
      <c r="J3437" s="7">
        <f t="shared" si="260"/>
        <v>42664.405925925923</v>
      </c>
      <c r="K3437">
        <v>1477043072</v>
      </c>
      <c r="L3437" s="7">
        <f t="shared" si="261"/>
        <v>42695.207638888889</v>
      </c>
      <c r="M3437" t="b">
        <v>0</v>
      </c>
      <c r="N3437">
        <v>897</v>
      </c>
      <c r="O3437" t="b">
        <v>1</v>
      </c>
      <c r="P3437" t="s">
        <v>8297</v>
      </c>
      <c r="Q3437">
        <f t="shared" si="262"/>
        <v>452.37</v>
      </c>
      <c r="R3437" s="12">
        <f t="shared" si="263"/>
        <v>75.650000000000006</v>
      </c>
      <c r="S3437" t="s">
        <v>8333</v>
      </c>
      <c r="T3437" t="s">
        <v>8351</v>
      </c>
    </row>
    <row r="3438" spans="1:20" ht="60" hidden="1">
      <c r="A3438">
        <v>3436</v>
      </c>
      <c r="B3438" s="2" t="s">
        <v>3435</v>
      </c>
      <c r="C3438" s="2" t="s">
        <v>7546</v>
      </c>
      <c r="D3438">
        <v>15000</v>
      </c>
      <c r="E3438">
        <v>15606.4</v>
      </c>
      <c r="F3438" t="s">
        <v>8219</v>
      </c>
      <c r="G3438" t="s">
        <v>8224</v>
      </c>
      <c r="H3438" t="s">
        <v>8246</v>
      </c>
      <c r="I3438">
        <v>1260383040</v>
      </c>
      <c r="J3438" s="7">
        <f t="shared" si="260"/>
        <v>40079.725115740745</v>
      </c>
      <c r="K3438">
        <v>1253726650</v>
      </c>
      <c r="L3438" s="7">
        <f t="shared" si="261"/>
        <v>40156.76666666667</v>
      </c>
      <c r="M3438" t="b">
        <v>1</v>
      </c>
      <c r="N3438">
        <v>200</v>
      </c>
      <c r="O3438" t="b">
        <v>1</v>
      </c>
      <c r="P3438" t="s">
        <v>8279</v>
      </c>
      <c r="Q3438">
        <f t="shared" si="262"/>
        <v>104.04</v>
      </c>
      <c r="R3438" s="12">
        <f t="shared" si="263"/>
        <v>78.03</v>
      </c>
      <c r="S3438" t="s">
        <v>8325</v>
      </c>
      <c r="T3438" t="s">
        <v>8329</v>
      </c>
    </row>
    <row r="3439" spans="1:20" ht="60" hidden="1">
      <c r="A3439">
        <v>3437</v>
      </c>
      <c r="B3439" s="2" t="s">
        <v>3436</v>
      </c>
      <c r="C3439" s="2" t="s">
        <v>7547</v>
      </c>
      <c r="D3439">
        <v>15000</v>
      </c>
      <c r="E3439">
        <v>15171.5</v>
      </c>
      <c r="F3439" t="s">
        <v>8219</v>
      </c>
      <c r="G3439" t="s">
        <v>8224</v>
      </c>
      <c r="H3439" t="s">
        <v>8246</v>
      </c>
      <c r="I3439">
        <v>1404077484</v>
      </c>
      <c r="J3439" s="7">
        <f t="shared" si="260"/>
        <v>41789.896805555552</v>
      </c>
      <c r="K3439">
        <v>1401485484</v>
      </c>
      <c r="L3439" s="7">
        <f t="shared" si="261"/>
        <v>41819.896805555552</v>
      </c>
      <c r="M3439" t="b">
        <v>1</v>
      </c>
      <c r="N3439">
        <v>123</v>
      </c>
      <c r="O3439" t="b">
        <v>1</v>
      </c>
      <c r="P3439" t="s">
        <v>8298</v>
      </c>
      <c r="Q3439">
        <f t="shared" si="262"/>
        <v>101.14</v>
      </c>
      <c r="R3439" s="12">
        <f t="shared" si="263"/>
        <v>123.35</v>
      </c>
      <c r="S3439" t="s">
        <v>8336</v>
      </c>
      <c r="T3439" t="s">
        <v>8352</v>
      </c>
    </row>
    <row r="3440" spans="1:20" ht="60" hidden="1">
      <c r="A3440">
        <v>3438</v>
      </c>
      <c r="B3440" s="2" t="s">
        <v>3437</v>
      </c>
      <c r="C3440" s="2" t="s">
        <v>7548</v>
      </c>
      <c r="D3440">
        <v>15000</v>
      </c>
      <c r="E3440">
        <v>15230.03</v>
      </c>
      <c r="F3440" t="s">
        <v>8219</v>
      </c>
      <c r="G3440" t="s">
        <v>8224</v>
      </c>
      <c r="H3440" t="s">
        <v>8246</v>
      </c>
      <c r="I3440">
        <v>1414465860</v>
      </c>
      <c r="J3440" s="7">
        <f t="shared" si="260"/>
        <v>41902.07240740741</v>
      </c>
      <c r="K3440">
        <v>1411177456</v>
      </c>
      <c r="L3440" s="7">
        <f t="shared" si="261"/>
        <v>41940.132638888892</v>
      </c>
      <c r="M3440" t="b">
        <v>0</v>
      </c>
      <c r="N3440">
        <v>102</v>
      </c>
      <c r="O3440" t="b">
        <v>1</v>
      </c>
      <c r="P3440" t="s">
        <v>8298</v>
      </c>
      <c r="Q3440">
        <f t="shared" si="262"/>
        <v>101.53</v>
      </c>
      <c r="R3440" s="12">
        <f t="shared" si="263"/>
        <v>149.31</v>
      </c>
      <c r="S3440" t="s">
        <v>8336</v>
      </c>
      <c r="T3440" t="s">
        <v>8352</v>
      </c>
    </row>
    <row r="3441" spans="1:20" ht="30" hidden="1">
      <c r="A3441">
        <v>3439</v>
      </c>
      <c r="B3441" s="2" t="s">
        <v>3438</v>
      </c>
      <c r="C3441" s="2" t="s">
        <v>7549</v>
      </c>
      <c r="D3441">
        <v>15000</v>
      </c>
      <c r="E3441">
        <v>15808</v>
      </c>
      <c r="F3441" t="s">
        <v>8219</v>
      </c>
      <c r="G3441" t="s">
        <v>8224</v>
      </c>
      <c r="H3441" t="s">
        <v>8246</v>
      </c>
      <c r="I3441">
        <v>1449000061</v>
      </c>
      <c r="J3441" s="7">
        <f t="shared" si="260"/>
        <v>42279.792372685188</v>
      </c>
      <c r="K3441">
        <v>1443812461</v>
      </c>
      <c r="L3441" s="7">
        <f t="shared" si="261"/>
        <v>42339.834039351852</v>
      </c>
      <c r="M3441" t="b">
        <v>1</v>
      </c>
      <c r="N3441">
        <v>77</v>
      </c>
      <c r="O3441" t="b">
        <v>1</v>
      </c>
      <c r="P3441" t="s">
        <v>8301</v>
      </c>
      <c r="Q3441">
        <f t="shared" si="262"/>
        <v>105.39</v>
      </c>
      <c r="R3441" s="12">
        <f t="shared" si="263"/>
        <v>205.3</v>
      </c>
      <c r="S3441" t="s">
        <v>8319</v>
      </c>
      <c r="T3441" t="s">
        <v>8355</v>
      </c>
    </row>
    <row r="3442" spans="1:20" ht="60" hidden="1">
      <c r="A3442">
        <v>3440</v>
      </c>
      <c r="B3442" s="2" t="s">
        <v>3439</v>
      </c>
      <c r="C3442" s="2" t="s">
        <v>7550</v>
      </c>
      <c r="D3442">
        <v>15000</v>
      </c>
      <c r="E3442">
        <v>21882</v>
      </c>
      <c r="F3442" t="s">
        <v>8219</v>
      </c>
      <c r="G3442" t="s">
        <v>8224</v>
      </c>
      <c r="H3442" t="s">
        <v>8246</v>
      </c>
      <c r="I3442">
        <v>1432230988</v>
      </c>
      <c r="J3442" s="7">
        <f t="shared" si="260"/>
        <v>42115.74754629629</v>
      </c>
      <c r="K3442">
        <v>1429638988</v>
      </c>
      <c r="L3442" s="7">
        <f t="shared" si="261"/>
        <v>42145.74754629629</v>
      </c>
      <c r="M3442" t="b">
        <v>1</v>
      </c>
      <c r="N3442">
        <v>465</v>
      </c>
      <c r="O3442" t="b">
        <v>1</v>
      </c>
      <c r="P3442" t="s">
        <v>8301</v>
      </c>
      <c r="Q3442">
        <f t="shared" si="262"/>
        <v>145.88</v>
      </c>
      <c r="R3442" s="12">
        <f t="shared" si="263"/>
        <v>47.06</v>
      </c>
      <c r="S3442" t="s">
        <v>8319</v>
      </c>
      <c r="T3442" t="s">
        <v>8355</v>
      </c>
    </row>
    <row r="3443" spans="1:20" ht="60" hidden="1">
      <c r="A3443">
        <v>3441</v>
      </c>
      <c r="B3443" s="2" t="s">
        <v>3440</v>
      </c>
      <c r="C3443" s="2" t="s">
        <v>7551</v>
      </c>
      <c r="D3443">
        <v>15000</v>
      </c>
      <c r="E3443">
        <v>30274</v>
      </c>
      <c r="F3443" t="s">
        <v>8219</v>
      </c>
      <c r="G3443" t="s">
        <v>8224</v>
      </c>
      <c r="H3443" t="s">
        <v>8246</v>
      </c>
      <c r="I3443">
        <v>1451485434</v>
      </c>
      <c r="J3443" s="7">
        <f t="shared" si="260"/>
        <v>42333.59993055556</v>
      </c>
      <c r="K3443">
        <v>1448461434</v>
      </c>
      <c r="L3443" s="7">
        <f t="shared" si="261"/>
        <v>42368.59993055556</v>
      </c>
      <c r="M3443" t="b">
        <v>0</v>
      </c>
      <c r="N3443">
        <v>392</v>
      </c>
      <c r="O3443" t="b">
        <v>1</v>
      </c>
      <c r="P3443" t="s">
        <v>8295</v>
      </c>
      <c r="Q3443">
        <f t="shared" si="262"/>
        <v>201.83</v>
      </c>
      <c r="R3443" s="12">
        <f t="shared" si="263"/>
        <v>77.23</v>
      </c>
      <c r="S3443" t="s">
        <v>8319</v>
      </c>
      <c r="T3443" t="s">
        <v>8349</v>
      </c>
    </row>
    <row r="3444" spans="1:20" ht="60" hidden="1">
      <c r="A3444">
        <v>3442</v>
      </c>
      <c r="B3444" s="2" t="s">
        <v>3441</v>
      </c>
      <c r="C3444" s="2" t="s">
        <v>7552</v>
      </c>
      <c r="D3444">
        <v>15000</v>
      </c>
      <c r="E3444">
        <v>15744</v>
      </c>
      <c r="F3444" t="s">
        <v>8219</v>
      </c>
      <c r="G3444" t="s">
        <v>8224</v>
      </c>
      <c r="H3444" t="s">
        <v>8246</v>
      </c>
      <c r="I3444">
        <v>1484841471</v>
      </c>
      <c r="J3444" s="7">
        <f t="shared" si="260"/>
        <v>42724.665173611109</v>
      </c>
      <c r="K3444">
        <v>1482249471</v>
      </c>
      <c r="L3444" s="7">
        <f t="shared" si="261"/>
        <v>42754.665173611109</v>
      </c>
      <c r="M3444" t="b">
        <v>0</v>
      </c>
      <c r="N3444">
        <v>249</v>
      </c>
      <c r="O3444" t="b">
        <v>1</v>
      </c>
      <c r="P3444" t="s">
        <v>8303</v>
      </c>
      <c r="Q3444">
        <f t="shared" si="262"/>
        <v>104.96</v>
      </c>
      <c r="R3444" s="12">
        <f t="shared" si="263"/>
        <v>63.23</v>
      </c>
      <c r="S3444" t="s">
        <v>8317</v>
      </c>
      <c r="T3444" t="s">
        <v>8357</v>
      </c>
    </row>
    <row r="3445" spans="1:20" ht="60" hidden="1">
      <c r="A3445">
        <v>3443</v>
      </c>
      <c r="B3445" s="2" t="s">
        <v>3442</v>
      </c>
      <c r="C3445" s="2" t="s">
        <v>7553</v>
      </c>
      <c r="D3445">
        <v>15000</v>
      </c>
      <c r="E3445">
        <v>18185</v>
      </c>
      <c r="F3445" t="s">
        <v>8219</v>
      </c>
      <c r="G3445" t="s">
        <v>8224</v>
      </c>
      <c r="H3445" t="s">
        <v>8246</v>
      </c>
      <c r="I3445">
        <v>1401159600</v>
      </c>
      <c r="J3445" s="7">
        <f t="shared" si="260"/>
        <v>41758.833564814813</v>
      </c>
      <c r="K3445">
        <v>1398801620</v>
      </c>
      <c r="L3445" s="7">
        <f t="shared" si="261"/>
        <v>41786.125</v>
      </c>
      <c r="M3445" t="b">
        <v>0</v>
      </c>
      <c r="N3445">
        <v>226</v>
      </c>
      <c r="O3445" t="b">
        <v>1</v>
      </c>
      <c r="P3445" t="s">
        <v>8303</v>
      </c>
      <c r="Q3445">
        <f t="shared" si="262"/>
        <v>121.23</v>
      </c>
      <c r="R3445" s="12">
        <f t="shared" si="263"/>
        <v>80.459999999999994</v>
      </c>
      <c r="S3445" t="s">
        <v>8317</v>
      </c>
      <c r="T3445" t="s">
        <v>8357</v>
      </c>
    </row>
    <row r="3446" spans="1:20" ht="60" hidden="1">
      <c r="A3446">
        <v>3444</v>
      </c>
      <c r="B3446" s="2" t="s">
        <v>3443</v>
      </c>
      <c r="C3446" s="2" t="s">
        <v>7554</v>
      </c>
      <c r="D3446">
        <v>15000</v>
      </c>
      <c r="E3446">
        <v>16501</v>
      </c>
      <c r="F3446" t="s">
        <v>8219</v>
      </c>
      <c r="G3446" t="s">
        <v>8229</v>
      </c>
      <c r="H3446" t="s">
        <v>8251</v>
      </c>
      <c r="I3446">
        <v>1429152600</v>
      </c>
      <c r="J3446" s="7">
        <f t="shared" si="260"/>
        <v>42083.070590277777</v>
      </c>
      <c r="K3446">
        <v>1426815699</v>
      </c>
      <c r="L3446" s="7">
        <f t="shared" si="261"/>
        <v>42110.118055555555</v>
      </c>
      <c r="M3446" t="b">
        <v>0</v>
      </c>
      <c r="N3446">
        <v>128</v>
      </c>
      <c r="O3446" t="b">
        <v>1</v>
      </c>
      <c r="P3446" t="s">
        <v>8303</v>
      </c>
      <c r="Q3446">
        <f t="shared" si="262"/>
        <v>110.01</v>
      </c>
      <c r="R3446" s="12">
        <f t="shared" si="263"/>
        <v>128.91</v>
      </c>
      <c r="S3446" t="s">
        <v>8317</v>
      </c>
      <c r="T3446" t="s">
        <v>8357</v>
      </c>
    </row>
    <row r="3447" spans="1:20" ht="45" hidden="1">
      <c r="A3447">
        <v>3445</v>
      </c>
      <c r="B3447" s="2" t="s">
        <v>3444</v>
      </c>
      <c r="C3447" s="2" t="s">
        <v>7555</v>
      </c>
      <c r="D3447">
        <v>15000</v>
      </c>
      <c r="E3447">
        <v>17444</v>
      </c>
      <c r="F3447" t="s">
        <v>8219</v>
      </c>
      <c r="G3447" t="s">
        <v>8224</v>
      </c>
      <c r="H3447" t="s">
        <v>8246</v>
      </c>
      <c r="I3447">
        <v>1407167973</v>
      </c>
      <c r="J3447" s="7">
        <f t="shared" si="260"/>
        <v>41835.666354166664</v>
      </c>
      <c r="K3447">
        <v>1405439973</v>
      </c>
      <c r="L3447" s="7">
        <f t="shared" si="261"/>
        <v>41855.666354166664</v>
      </c>
      <c r="M3447" t="b">
        <v>1</v>
      </c>
      <c r="N3447">
        <v>244</v>
      </c>
      <c r="O3447" t="b">
        <v>1</v>
      </c>
      <c r="P3447" t="s">
        <v>8271</v>
      </c>
      <c r="Q3447">
        <f t="shared" si="262"/>
        <v>116.29</v>
      </c>
      <c r="R3447" s="12">
        <f t="shared" si="263"/>
        <v>71.489999999999995</v>
      </c>
      <c r="S3447" t="s">
        <v>8317</v>
      </c>
      <c r="T3447" t="s">
        <v>8318</v>
      </c>
    </row>
    <row r="3448" spans="1:20" ht="60" hidden="1">
      <c r="A3448">
        <v>3446</v>
      </c>
      <c r="B3448" s="2" t="s">
        <v>3445</v>
      </c>
      <c r="C3448" s="2" t="s">
        <v>7556</v>
      </c>
      <c r="D3448">
        <v>15000</v>
      </c>
      <c r="E3448">
        <v>15126</v>
      </c>
      <c r="F3448" t="s">
        <v>8219</v>
      </c>
      <c r="G3448" t="s">
        <v>8224</v>
      </c>
      <c r="H3448" t="s">
        <v>8246</v>
      </c>
      <c r="I3448">
        <v>1489352400</v>
      </c>
      <c r="J3448" s="7">
        <f t="shared" si="260"/>
        <v>42772.833379629628</v>
      </c>
      <c r="K3448">
        <v>1486411204</v>
      </c>
      <c r="L3448" s="7">
        <f t="shared" si="261"/>
        <v>42806.875</v>
      </c>
      <c r="M3448" t="b">
        <v>1</v>
      </c>
      <c r="N3448">
        <v>59</v>
      </c>
      <c r="O3448" t="b">
        <v>1</v>
      </c>
      <c r="P3448" t="s">
        <v>8271</v>
      </c>
      <c r="Q3448">
        <f t="shared" si="262"/>
        <v>100.84</v>
      </c>
      <c r="R3448" s="12">
        <f t="shared" si="263"/>
        <v>256.37</v>
      </c>
      <c r="S3448" t="s">
        <v>8317</v>
      </c>
      <c r="T3448" t="s">
        <v>8318</v>
      </c>
    </row>
    <row r="3449" spans="1:20" ht="30" hidden="1">
      <c r="A3449">
        <v>3447</v>
      </c>
      <c r="B3449" s="2" t="s">
        <v>3446</v>
      </c>
      <c r="C3449" s="2" t="s">
        <v>7557</v>
      </c>
      <c r="D3449">
        <v>15000</v>
      </c>
      <c r="E3449">
        <v>15481</v>
      </c>
      <c r="F3449" t="s">
        <v>8219</v>
      </c>
      <c r="G3449" t="s">
        <v>8224</v>
      </c>
      <c r="H3449" t="s">
        <v>8246</v>
      </c>
      <c r="I3449">
        <v>1467361251</v>
      </c>
      <c r="J3449" s="7">
        <f t="shared" si="260"/>
        <v>42522.347812499997</v>
      </c>
      <c r="K3449">
        <v>1464769251</v>
      </c>
      <c r="L3449" s="7">
        <f t="shared" si="261"/>
        <v>42552.347812499997</v>
      </c>
      <c r="M3449" t="b">
        <v>1</v>
      </c>
      <c r="N3449">
        <v>181</v>
      </c>
      <c r="O3449" t="b">
        <v>1</v>
      </c>
      <c r="P3449" t="s">
        <v>8271</v>
      </c>
      <c r="Q3449">
        <f t="shared" si="262"/>
        <v>103.21</v>
      </c>
      <c r="R3449" s="12">
        <f t="shared" si="263"/>
        <v>85.53</v>
      </c>
      <c r="S3449" t="s">
        <v>8317</v>
      </c>
      <c r="T3449" t="s">
        <v>8318</v>
      </c>
    </row>
    <row r="3450" spans="1:20" ht="45" hidden="1">
      <c r="A3450">
        <v>3448</v>
      </c>
      <c r="B3450" s="2" t="s">
        <v>3447</v>
      </c>
      <c r="C3450" s="2" t="s">
        <v>7558</v>
      </c>
      <c r="D3450">
        <v>15000</v>
      </c>
      <c r="E3450">
        <v>15315</v>
      </c>
      <c r="F3450" t="s">
        <v>8219</v>
      </c>
      <c r="G3450" t="s">
        <v>8224</v>
      </c>
      <c r="H3450" t="s">
        <v>8246</v>
      </c>
      <c r="I3450">
        <v>1437156660</v>
      </c>
      <c r="J3450" s="7">
        <f t="shared" si="260"/>
        <v>42172.757638888885</v>
      </c>
      <c r="K3450">
        <v>1434564660</v>
      </c>
      <c r="L3450" s="7">
        <f t="shared" si="261"/>
        <v>42202.757638888885</v>
      </c>
      <c r="M3450" t="b">
        <v>1</v>
      </c>
      <c r="N3450">
        <v>288</v>
      </c>
      <c r="O3450" t="b">
        <v>1</v>
      </c>
      <c r="P3450" t="s">
        <v>8271</v>
      </c>
      <c r="Q3450">
        <f t="shared" si="262"/>
        <v>102.1</v>
      </c>
      <c r="R3450" s="12">
        <f t="shared" si="263"/>
        <v>53.18</v>
      </c>
      <c r="S3450" t="s">
        <v>8317</v>
      </c>
      <c r="T3450" t="s">
        <v>8318</v>
      </c>
    </row>
    <row r="3451" spans="1:20" ht="45" hidden="1">
      <c r="A3451">
        <v>3449</v>
      </c>
      <c r="B3451" s="2" t="s">
        <v>3448</v>
      </c>
      <c r="C3451" s="2" t="s">
        <v>7559</v>
      </c>
      <c r="D3451">
        <v>15000</v>
      </c>
      <c r="E3451">
        <v>15265</v>
      </c>
      <c r="F3451" t="s">
        <v>8219</v>
      </c>
      <c r="G3451" t="s">
        <v>8224</v>
      </c>
      <c r="H3451" t="s">
        <v>8246</v>
      </c>
      <c r="I3451">
        <v>1471291782</v>
      </c>
      <c r="J3451" s="7">
        <f t="shared" si="260"/>
        <v>42567.840069444443</v>
      </c>
      <c r="K3451">
        <v>1468699782</v>
      </c>
      <c r="L3451" s="7">
        <f t="shared" si="261"/>
        <v>42597.840069444443</v>
      </c>
      <c r="M3451" t="b">
        <v>0</v>
      </c>
      <c r="N3451">
        <v>122</v>
      </c>
      <c r="O3451" t="b">
        <v>1</v>
      </c>
      <c r="P3451" t="s">
        <v>8271</v>
      </c>
      <c r="Q3451">
        <f t="shared" si="262"/>
        <v>101.77</v>
      </c>
      <c r="R3451" s="12">
        <f t="shared" si="263"/>
        <v>125.12</v>
      </c>
      <c r="S3451" t="s">
        <v>8317</v>
      </c>
      <c r="T3451" t="s">
        <v>8318</v>
      </c>
    </row>
    <row r="3452" spans="1:20" ht="60" hidden="1">
      <c r="A3452">
        <v>3450</v>
      </c>
      <c r="B3452" s="2" t="s">
        <v>3449</v>
      </c>
      <c r="C3452" s="2" t="s">
        <v>7560</v>
      </c>
      <c r="D3452">
        <v>15000</v>
      </c>
      <c r="E3452">
        <v>15677.5</v>
      </c>
      <c r="F3452" t="s">
        <v>8219</v>
      </c>
      <c r="G3452" t="s">
        <v>8224</v>
      </c>
      <c r="H3452" t="s">
        <v>8246</v>
      </c>
      <c r="I3452">
        <v>1482418752</v>
      </c>
      <c r="J3452" s="7">
        <f t="shared" si="260"/>
        <v>42696.624444444446</v>
      </c>
      <c r="K3452">
        <v>1479826752</v>
      </c>
      <c r="L3452" s="7">
        <f t="shared" si="261"/>
        <v>42726.624444444446</v>
      </c>
      <c r="M3452" t="b">
        <v>0</v>
      </c>
      <c r="N3452">
        <v>175</v>
      </c>
      <c r="O3452" t="b">
        <v>1</v>
      </c>
      <c r="P3452" t="s">
        <v>8271</v>
      </c>
      <c r="Q3452">
        <f t="shared" si="262"/>
        <v>104.52</v>
      </c>
      <c r="R3452" s="12">
        <f t="shared" si="263"/>
        <v>89.59</v>
      </c>
      <c r="S3452" t="s">
        <v>8317</v>
      </c>
      <c r="T3452" t="s">
        <v>8318</v>
      </c>
    </row>
    <row r="3453" spans="1:20" ht="60" hidden="1">
      <c r="A3453">
        <v>3451</v>
      </c>
      <c r="B3453" s="2" t="s">
        <v>3450</v>
      </c>
      <c r="C3453" s="2" t="s">
        <v>7561</v>
      </c>
      <c r="D3453">
        <v>15000</v>
      </c>
      <c r="E3453">
        <v>15327</v>
      </c>
      <c r="F3453" t="s">
        <v>8219</v>
      </c>
      <c r="G3453" t="s">
        <v>8224</v>
      </c>
      <c r="H3453" t="s">
        <v>8246</v>
      </c>
      <c r="I3453">
        <v>1487944080</v>
      </c>
      <c r="J3453" s="7">
        <f t="shared" si="260"/>
        <v>42769.574999999997</v>
      </c>
      <c r="K3453">
        <v>1486129680</v>
      </c>
      <c r="L3453" s="7">
        <f t="shared" si="261"/>
        <v>42790.574999999997</v>
      </c>
      <c r="M3453" t="b">
        <v>0</v>
      </c>
      <c r="N3453">
        <v>112</v>
      </c>
      <c r="O3453" t="b">
        <v>1</v>
      </c>
      <c r="P3453" t="s">
        <v>8271</v>
      </c>
      <c r="Q3453">
        <f t="shared" si="262"/>
        <v>102.18</v>
      </c>
      <c r="R3453" s="12">
        <f t="shared" si="263"/>
        <v>136.85</v>
      </c>
      <c r="S3453" t="s">
        <v>8317</v>
      </c>
      <c r="T3453" t="s">
        <v>8318</v>
      </c>
    </row>
    <row r="3454" spans="1:20" ht="60" hidden="1">
      <c r="A3454">
        <v>3452</v>
      </c>
      <c r="B3454" s="2" t="s">
        <v>3451</v>
      </c>
      <c r="C3454" s="2" t="s">
        <v>7562</v>
      </c>
      <c r="D3454">
        <v>15000</v>
      </c>
      <c r="E3454">
        <v>16465</v>
      </c>
      <c r="F3454" t="s">
        <v>8219</v>
      </c>
      <c r="G3454" t="s">
        <v>8224</v>
      </c>
      <c r="H3454" t="s">
        <v>8246</v>
      </c>
      <c r="I3454">
        <v>1447295460</v>
      </c>
      <c r="J3454" s="7">
        <f t="shared" si="260"/>
        <v>42290.61855324074</v>
      </c>
      <c r="K3454">
        <v>1444747843</v>
      </c>
      <c r="L3454" s="7">
        <f t="shared" si="261"/>
        <v>42320.104861111111</v>
      </c>
      <c r="M3454" t="b">
        <v>0</v>
      </c>
      <c r="N3454">
        <v>165</v>
      </c>
      <c r="O3454" t="b">
        <v>1</v>
      </c>
      <c r="P3454" t="s">
        <v>8271</v>
      </c>
      <c r="Q3454">
        <f t="shared" si="262"/>
        <v>109.77</v>
      </c>
      <c r="R3454" s="12">
        <f t="shared" si="263"/>
        <v>99.79</v>
      </c>
      <c r="S3454" t="s">
        <v>8317</v>
      </c>
      <c r="T3454" t="s">
        <v>8318</v>
      </c>
    </row>
    <row r="3455" spans="1:20" ht="45" hidden="1">
      <c r="A3455">
        <v>3453</v>
      </c>
      <c r="B3455" s="2" t="s">
        <v>3452</v>
      </c>
      <c r="C3455" s="2" t="s">
        <v>7563</v>
      </c>
      <c r="D3455">
        <v>15000</v>
      </c>
      <c r="E3455">
        <v>15535</v>
      </c>
      <c r="F3455" t="s">
        <v>8219</v>
      </c>
      <c r="G3455" t="s">
        <v>8224</v>
      </c>
      <c r="H3455" t="s">
        <v>8246</v>
      </c>
      <c r="I3455">
        <v>1444264372</v>
      </c>
      <c r="J3455" s="7">
        <f t="shared" si="260"/>
        <v>42265.022824074069</v>
      </c>
      <c r="K3455">
        <v>1442536372</v>
      </c>
      <c r="L3455" s="7">
        <f t="shared" si="261"/>
        <v>42285.022824074069</v>
      </c>
      <c r="M3455" t="b">
        <v>0</v>
      </c>
      <c r="N3455">
        <v>78</v>
      </c>
      <c r="O3455" t="b">
        <v>1</v>
      </c>
      <c r="P3455" t="s">
        <v>8271</v>
      </c>
      <c r="Q3455">
        <f t="shared" si="262"/>
        <v>103.57</v>
      </c>
      <c r="R3455" s="12">
        <f t="shared" si="263"/>
        <v>199.17</v>
      </c>
      <c r="S3455" t="s">
        <v>8317</v>
      </c>
      <c r="T3455" t="s">
        <v>8318</v>
      </c>
    </row>
    <row r="3456" spans="1:20" ht="60" hidden="1">
      <c r="A3456">
        <v>3454</v>
      </c>
      <c r="B3456" s="2" t="s">
        <v>3453</v>
      </c>
      <c r="C3456" s="2" t="s">
        <v>7564</v>
      </c>
      <c r="D3456">
        <v>15000</v>
      </c>
      <c r="E3456">
        <v>15597</v>
      </c>
      <c r="F3456" t="s">
        <v>8219</v>
      </c>
      <c r="G3456" t="s">
        <v>8224</v>
      </c>
      <c r="H3456" t="s">
        <v>8246</v>
      </c>
      <c r="I3456">
        <v>1459010340</v>
      </c>
      <c r="J3456" s="7">
        <f t="shared" si="260"/>
        <v>42425.735416666663</v>
      </c>
      <c r="K3456">
        <v>1456421940</v>
      </c>
      <c r="L3456" s="7">
        <f t="shared" si="261"/>
        <v>42455.693750000006</v>
      </c>
      <c r="M3456" t="b">
        <v>0</v>
      </c>
      <c r="N3456">
        <v>115</v>
      </c>
      <c r="O3456" t="b">
        <v>1</v>
      </c>
      <c r="P3456" t="s">
        <v>8305</v>
      </c>
      <c r="Q3456">
        <f t="shared" si="262"/>
        <v>103.98</v>
      </c>
      <c r="R3456" s="12">
        <f t="shared" si="263"/>
        <v>135.63</v>
      </c>
      <c r="S3456" t="s">
        <v>8317</v>
      </c>
      <c r="T3456" t="s">
        <v>8359</v>
      </c>
    </row>
    <row r="3457" spans="1:20" ht="60" hidden="1">
      <c r="A3457">
        <v>3455</v>
      </c>
      <c r="B3457" s="2" t="s">
        <v>3454</v>
      </c>
      <c r="C3457" s="2" t="s">
        <v>7565</v>
      </c>
      <c r="D3457">
        <v>15500</v>
      </c>
      <c r="E3457">
        <v>15705</v>
      </c>
      <c r="F3457" t="s">
        <v>8219</v>
      </c>
      <c r="G3457" t="s">
        <v>8224</v>
      </c>
      <c r="H3457" t="s">
        <v>8246</v>
      </c>
      <c r="I3457">
        <v>1458075600</v>
      </c>
      <c r="J3457" s="7">
        <f t="shared" si="260"/>
        <v>42400.704537037032</v>
      </c>
      <c r="K3457">
        <v>1454259272</v>
      </c>
      <c r="L3457" s="7">
        <f t="shared" si="261"/>
        <v>42444.875</v>
      </c>
      <c r="M3457" t="b">
        <v>1</v>
      </c>
      <c r="N3457">
        <v>286</v>
      </c>
      <c r="O3457" t="b">
        <v>1</v>
      </c>
      <c r="P3457" t="s">
        <v>8271</v>
      </c>
      <c r="Q3457">
        <f t="shared" si="262"/>
        <v>101.32</v>
      </c>
      <c r="R3457" s="12">
        <f t="shared" si="263"/>
        <v>54.91</v>
      </c>
      <c r="S3457" t="s">
        <v>8317</v>
      </c>
      <c r="T3457" t="s">
        <v>8318</v>
      </c>
    </row>
    <row r="3458" spans="1:20" ht="60" hidden="1">
      <c r="A3458">
        <v>3456</v>
      </c>
      <c r="B3458" s="2" t="s">
        <v>3455</v>
      </c>
      <c r="C3458" s="2" t="s">
        <v>7566</v>
      </c>
      <c r="D3458">
        <v>16000</v>
      </c>
      <c r="E3458">
        <v>17260.37</v>
      </c>
      <c r="F3458" t="s">
        <v>8219</v>
      </c>
      <c r="G3458" t="s">
        <v>8224</v>
      </c>
      <c r="H3458" t="s">
        <v>8246</v>
      </c>
      <c r="I3458">
        <v>1452574800</v>
      </c>
      <c r="J3458" s="7">
        <f t="shared" ref="J3458:J3521" si="264">(((K3458/60)/60)/24)+DATE(1970,1,1)</f>
        <v>42340.172060185185</v>
      </c>
      <c r="K3458">
        <v>1449029266</v>
      </c>
      <c r="L3458" s="7">
        <f t="shared" ref="L3458:L3521" si="265">(((I3458/60)/60)/24)+DATE(1970,1,1)</f>
        <v>42381.208333333328</v>
      </c>
      <c r="M3458" t="b">
        <v>1</v>
      </c>
      <c r="N3458">
        <v>248</v>
      </c>
      <c r="O3458" t="b">
        <v>1</v>
      </c>
      <c r="P3458" t="s">
        <v>8288</v>
      </c>
      <c r="Q3458">
        <f t="shared" ref="Q3458:Q3521" si="266">ROUND(E3458/D3458*100,2)</f>
        <v>107.88</v>
      </c>
      <c r="R3458" s="12">
        <f t="shared" ref="R3458:R3521" si="267">IFERROR(ROUND(IFERROR(E3458/N3458,""),2),"No pledges")</f>
        <v>69.599999999999994</v>
      </c>
      <c r="S3458" t="s">
        <v>8322</v>
      </c>
      <c r="T3458" t="s">
        <v>8342</v>
      </c>
    </row>
    <row r="3459" spans="1:20" ht="30" hidden="1">
      <c r="A3459">
        <v>3457</v>
      </c>
      <c r="B3459" s="2" t="s">
        <v>3456</v>
      </c>
      <c r="C3459" s="2" t="s">
        <v>7567</v>
      </c>
      <c r="D3459">
        <v>16000</v>
      </c>
      <c r="E3459">
        <v>16573</v>
      </c>
      <c r="F3459" t="s">
        <v>8219</v>
      </c>
      <c r="G3459" t="s">
        <v>8236</v>
      </c>
      <c r="H3459" t="s">
        <v>8249</v>
      </c>
      <c r="I3459">
        <v>1458676860</v>
      </c>
      <c r="J3459" s="7">
        <f t="shared" si="264"/>
        <v>42414.44332175926</v>
      </c>
      <c r="K3459">
        <v>1455446303</v>
      </c>
      <c r="L3459" s="7">
        <f t="shared" si="265"/>
        <v>42451.834027777775</v>
      </c>
      <c r="M3459" t="b">
        <v>1</v>
      </c>
      <c r="N3459">
        <v>345</v>
      </c>
      <c r="O3459" t="b">
        <v>1</v>
      </c>
      <c r="P3459" t="s">
        <v>8285</v>
      </c>
      <c r="Q3459">
        <f t="shared" si="266"/>
        <v>103.58</v>
      </c>
      <c r="R3459" s="12">
        <f t="shared" si="267"/>
        <v>48.04</v>
      </c>
      <c r="S3459" t="s">
        <v>8338</v>
      </c>
      <c r="T3459" t="s">
        <v>8339</v>
      </c>
    </row>
    <row r="3460" spans="1:20" ht="60" hidden="1">
      <c r="A3460">
        <v>3458</v>
      </c>
      <c r="B3460" s="2" t="s">
        <v>3457</v>
      </c>
      <c r="C3460" s="2" t="s">
        <v>7568</v>
      </c>
      <c r="D3460">
        <v>16000</v>
      </c>
      <c r="E3460">
        <v>16165.6</v>
      </c>
      <c r="F3460" t="s">
        <v>8219</v>
      </c>
      <c r="G3460" t="s">
        <v>8225</v>
      </c>
      <c r="H3460" t="s">
        <v>8247</v>
      </c>
      <c r="I3460">
        <v>1405761278</v>
      </c>
      <c r="J3460" s="7">
        <f t="shared" si="264"/>
        <v>41809.385162037033</v>
      </c>
      <c r="K3460">
        <v>1403169278</v>
      </c>
      <c r="L3460" s="7">
        <f t="shared" si="265"/>
        <v>41839.385162037033</v>
      </c>
      <c r="M3460" t="b">
        <v>1</v>
      </c>
      <c r="N3460">
        <v>405</v>
      </c>
      <c r="O3460" t="b">
        <v>1</v>
      </c>
      <c r="P3460" t="s">
        <v>8285</v>
      </c>
      <c r="Q3460">
        <f t="shared" si="266"/>
        <v>101.04</v>
      </c>
      <c r="R3460" s="12">
        <f t="shared" si="267"/>
        <v>39.92</v>
      </c>
      <c r="S3460" t="s">
        <v>8338</v>
      </c>
      <c r="T3460" t="s">
        <v>8339</v>
      </c>
    </row>
    <row r="3461" spans="1:20" ht="60" hidden="1">
      <c r="A3461">
        <v>3459</v>
      </c>
      <c r="B3461" s="2" t="s">
        <v>3458</v>
      </c>
      <c r="C3461" s="2" t="s">
        <v>7569</v>
      </c>
      <c r="D3461">
        <v>16000</v>
      </c>
      <c r="E3461">
        <v>33393.339999999997</v>
      </c>
      <c r="F3461" t="s">
        <v>8219</v>
      </c>
      <c r="G3461" t="s">
        <v>8224</v>
      </c>
      <c r="H3461" t="s">
        <v>8246</v>
      </c>
      <c r="I3461">
        <v>1362938851</v>
      </c>
      <c r="J3461" s="7">
        <f t="shared" si="264"/>
        <v>41313.755219907405</v>
      </c>
      <c r="K3461">
        <v>1360346851</v>
      </c>
      <c r="L3461" s="7">
        <f t="shared" si="265"/>
        <v>41343.755219907405</v>
      </c>
      <c r="M3461" t="b">
        <v>1</v>
      </c>
      <c r="N3461">
        <v>253</v>
      </c>
      <c r="O3461" t="b">
        <v>1</v>
      </c>
      <c r="P3461" t="s">
        <v>8295</v>
      </c>
      <c r="Q3461">
        <f t="shared" si="266"/>
        <v>208.71</v>
      </c>
      <c r="R3461" s="12">
        <f t="shared" si="267"/>
        <v>131.99</v>
      </c>
      <c r="S3461" t="s">
        <v>8319</v>
      </c>
      <c r="T3461" t="s">
        <v>8349</v>
      </c>
    </row>
    <row r="3462" spans="1:20" ht="45" hidden="1">
      <c r="A3462">
        <v>3460</v>
      </c>
      <c r="B3462" s="2" t="s">
        <v>3459</v>
      </c>
      <c r="C3462" s="2" t="s">
        <v>7570</v>
      </c>
      <c r="D3462">
        <v>16000</v>
      </c>
      <c r="E3462">
        <v>17170</v>
      </c>
      <c r="F3462" t="s">
        <v>8219</v>
      </c>
      <c r="G3462" t="s">
        <v>8224</v>
      </c>
      <c r="H3462" t="s">
        <v>8246</v>
      </c>
      <c r="I3462">
        <v>1347249300</v>
      </c>
      <c r="J3462" s="7">
        <f t="shared" si="264"/>
        <v>41135.175694444442</v>
      </c>
      <c r="K3462">
        <v>1344917580</v>
      </c>
      <c r="L3462" s="7">
        <f t="shared" si="265"/>
        <v>41162.163194444445</v>
      </c>
      <c r="M3462" t="b">
        <v>0</v>
      </c>
      <c r="N3462">
        <v>191</v>
      </c>
      <c r="O3462" t="b">
        <v>1</v>
      </c>
      <c r="P3462" t="s">
        <v>8279</v>
      </c>
      <c r="Q3462">
        <f t="shared" si="266"/>
        <v>107.31</v>
      </c>
      <c r="R3462" s="12">
        <f t="shared" si="267"/>
        <v>89.9</v>
      </c>
      <c r="S3462" t="s">
        <v>8325</v>
      </c>
      <c r="T3462" t="s">
        <v>8329</v>
      </c>
    </row>
    <row r="3463" spans="1:20" ht="60" hidden="1">
      <c r="A3463">
        <v>3461</v>
      </c>
      <c r="B3463" s="2" t="s">
        <v>3460</v>
      </c>
      <c r="C3463" s="2" t="s">
        <v>7571</v>
      </c>
      <c r="D3463">
        <v>16300</v>
      </c>
      <c r="E3463">
        <v>16700</v>
      </c>
      <c r="F3463" t="s">
        <v>8219</v>
      </c>
      <c r="G3463" t="s">
        <v>8224</v>
      </c>
      <c r="H3463" t="s">
        <v>8246</v>
      </c>
      <c r="I3463">
        <v>1433083527</v>
      </c>
      <c r="J3463" s="7">
        <f t="shared" si="264"/>
        <v>42125.614895833336</v>
      </c>
      <c r="K3463">
        <v>1430491527</v>
      </c>
      <c r="L3463" s="7">
        <f t="shared" si="265"/>
        <v>42155.614895833336</v>
      </c>
      <c r="M3463" t="b">
        <v>0</v>
      </c>
      <c r="N3463">
        <v>101</v>
      </c>
      <c r="O3463" t="b">
        <v>1</v>
      </c>
      <c r="P3463" t="s">
        <v>8285</v>
      </c>
      <c r="Q3463">
        <f t="shared" si="266"/>
        <v>102.45</v>
      </c>
      <c r="R3463" s="12">
        <f t="shared" si="267"/>
        <v>165.35</v>
      </c>
      <c r="S3463" t="s">
        <v>8338</v>
      </c>
      <c r="T3463" t="s">
        <v>8339</v>
      </c>
    </row>
    <row r="3464" spans="1:20" ht="45" hidden="1">
      <c r="A3464">
        <v>3462</v>
      </c>
      <c r="B3464" s="2" t="s">
        <v>3461</v>
      </c>
      <c r="C3464" s="2" t="s">
        <v>7572</v>
      </c>
      <c r="D3464">
        <v>16350</v>
      </c>
      <c r="E3464">
        <v>26024</v>
      </c>
      <c r="F3464" t="s">
        <v>8219</v>
      </c>
      <c r="G3464" t="s">
        <v>8224</v>
      </c>
      <c r="H3464" t="s">
        <v>8246</v>
      </c>
      <c r="I3464">
        <v>1476961513</v>
      </c>
      <c r="J3464" s="7">
        <f t="shared" si="264"/>
        <v>42633.461956018517</v>
      </c>
      <c r="K3464">
        <v>1474369513</v>
      </c>
      <c r="L3464" s="7">
        <f t="shared" si="265"/>
        <v>42663.461956018517</v>
      </c>
      <c r="M3464" t="b">
        <v>0</v>
      </c>
      <c r="N3464">
        <v>253</v>
      </c>
      <c r="O3464" t="b">
        <v>1</v>
      </c>
      <c r="P3464" t="s">
        <v>8285</v>
      </c>
      <c r="Q3464">
        <f t="shared" si="266"/>
        <v>159.16999999999999</v>
      </c>
      <c r="R3464" s="12">
        <f t="shared" si="267"/>
        <v>102.86</v>
      </c>
      <c r="S3464" t="s">
        <v>8338</v>
      </c>
      <c r="T3464" t="s">
        <v>8339</v>
      </c>
    </row>
    <row r="3465" spans="1:20" ht="45" hidden="1">
      <c r="A3465">
        <v>3463</v>
      </c>
      <c r="B3465" s="2" t="s">
        <v>3462</v>
      </c>
      <c r="C3465" s="2" t="s">
        <v>7573</v>
      </c>
      <c r="D3465">
        <v>16700</v>
      </c>
      <c r="E3465">
        <v>17396</v>
      </c>
      <c r="F3465" t="s">
        <v>8219</v>
      </c>
      <c r="G3465" t="s">
        <v>8237</v>
      </c>
      <c r="H3465" t="s">
        <v>8249</v>
      </c>
      <c r="I3465">
        <v>1459418400</v>
      </c>
      <c r="J3465" s="7">
        <f t="shared" si="264"/>
        <v>42430.430243055554</v>
      </c>
      <c r="K3465">
        <v>1456827573</v>
      </c>
      <c r="L3465" s="7">
        <f t="shared" si="265"/>
        <v>42460.416666666672</v>
      </c>
      <c r="M3465" t="b">
        <v>0</v>
      </c>
      <c r="N3465">
        <v>141</v>
      </c>
      <c r="O3465" t="b">
        <v>1</v>
      </c>
      <c r="P3465" t="s">
        <v>8285</v>
      </c>
      <c r="Q3465">
        <f t="shared" si="266"/>
        <v>104.17</v>
      </c>
      <c r="R3465" s="12">
        <f t="shared" si="267"/>
        <v>123.38</v>
      </c>
      <c r="S3465" t="s">
        <v>8338</v>
      </c>
      <c r="T3465" t="s">
        <v>8339</v>
      </c>
    </row>
    <row r="3466" spans="1:20" ht="60" hidden="1">
      <c r="A3466">
        <v>3464</v>
      </c>
      <c r="B3466" s="2" t="s">
        <v>3463</v>
      </c>
      <c r="C3466" s="2" t="s">
        <v>7574</v>
      </c>
      <c r="D3466">
        <v>17000</v>
      </c>
      <c r="E3466">
        <v>26744.11</v>
      </c>
      <c r="F3466" t="s">
        <v>8219</v>
      </c>
      <c r="G3466" t="s">
        <v>8224</v>
      </c>
      <c r="H3466" t="s">
        <v>8246</v>
      </c>
      <c r="I3466">
        <v>1488160860</v>
      </c>
      <c r="J3466" s="7">
        <f t="shared" si="264"/>
        <v>42759.244166666671</v>
      </c>
      <c r="K3466">
        <v>1485237096</v>
      </c>
      <c r="L3466" s="7">
        <f t="shared" si="265"/>
        <v>42793.084027777775</v>
      </c>
      <c r="M3466" t="b">
        <v>1</v>
      </c>
      <c r="N3466">
        <v>305</v>
      </c>
      <c r="O3466" t="b">
        <v>1</v>
      </c>
      <c r="P3466" t="s">
        <v>8269</v>
      </c>
      <c r="Q3466">
        <f t="shared" si="266"/>
        <v>157.32</v>
      </c>
      <c r="R3466" s="12">
        <f t="shared" si="267"/>
        <v>87.69</v>
      </c>
      <c r="S3466" t="s">
        <v>8310</v>
      </c>
      <c r="T3466" t="s">
        <v>8315</v>
      </c>
    </row>
    <row r="3467" spans="1:20" ht="45" hidden="1">
      <c r="A3467">
        <v>3465</v>
      </c>
      <c r="B3467" s="2" t="s">
        <v>3464</v>
      </c>
      <c r="C3467" s="2" t="s">
        <v>7575</v>
      </c>
      <c r="D3467">
        <v>17000</v>
      </c>
      <c r="E3467">
        <v>17805</v>
      </c>
      <c r="F3467" t="s">
        <v>8219</v>
      </c>
      <c r="G3467" t="s">
        <v>8224</v>
      </c>
      <c r="H3467" t="s">
        <v>8246</v>
      </c>
      <c r="I3467">
        <v>1281542340</v>
      </c>
      <c r="J3467" s="7">
        <f t="shared" si="264"/>
        <v>40357.227939814817</v>
      </c>
      <c r="K3467">
        <v>1277702894</v>
      </c>
      <c r="L3467" s="7">
        <f t="shared" si="265"/>
        <v>40401.665972222225</v>
      </c>
      <c r="M3467" t="b">
        <v>1</v>
      </c>
      <c r="N3467">
        <v>222</v>
      </c>
      <c r="O3467" t="b">
        <v>1</v>
      </c>
      <c r="P3467" t="s">
        <v>8269</v>
      </c>
      <c r="Q3467">
        <f t="shared" si="266"/>
        <v>104.74</v>
      </c>
      <c r="R3467" s="12">
        <f t="shared" si="267"/>
        <v>80.2</v>
      </c>
      <c r="S3467" t="s">
        <v>8310</v>
      </c>
      <c r="T3467" t="s">
        <v>8315</v>
      </c>
    </row>
    <row r="3468" spans="1:20" ht="45" hidden="1">
      <c r="A3468">
        <v>3466</v>
      </c>
      <c r="B3468" s="2" t="s">
        <v>3465</v>
      </c>
      <c r="C3468" s="2" t="s">
        <v>7576</v>
      </c>
      <c r="D3468">
        <v>17000</v>
      </c>
      <c r="E3468">
        <v>18472</v>
      </c>
      <c r="F3468" t="s">
        <v>8219</v>
      </c>
      <c r="G3468" t="s">
        <v>8224</v>
      </c>
      <c r="H3468" t="s">
        <v>8246</v>
      </c>
      <c r="I3468">
        <v>1475762400</v>
      </c>
      <c r="J3468" s="7">
        <f t="shared" si="264"/>
        <v>42619.466342592597</v>
      </c>
      <c r="K3468">
        <v>1473160292</v>
      </c>
      <c r="L3468" s="7">
        <f t="shared" si="265"/>
        <v>42649.583333333328</v>
      </c>
      <c r="M3468" t="b">
        <v>1</v>
      </c>
      <c r="N3468">
        <v>116</v>
      </c>
      <c r="O3468" t="b">
        <v>1</v>
      </c>
      <c r="P3468" t="s">
        <v>8285</v>
      </c>
      <c r="Q3468">
        <f t="shared" si="266"/>
        <v>108.66</v>
      </c>
      <c r="R3468" s="12">
        <f t="shared" si="267"/>
        <v>159.24</v>
      </c>
      <c r="S3468" t="s">
        <v>8338</v>
      </c>
      <c r="T3468" t="s">
        <v>8339</v>
      </c>
    </row>
    <row r="3469" spans="1:20" hidden="1">
      <c r="A3469">
        <v>3467</v>
      </c>
      <c r="B3469" s="2" t="s">
        <v>3466</v>
      </c>
      <c r="C3469" s="2" t="s">
        <v>7577</v>
      </c>
      <c r="D3469">
        <v>17482</v>
      </c>
      <c r="E3469">
        <v>17482</v>
      </c>
      <c r="F3469" t="s">
        <v>8219</v>
      </c>
      <c r="G3469" t="s">
        <v>8224</v>
      </c>
      <c r="H3469" t="s">
        <v>8246</v>
      </c>
      <c r="I3469">
        <v>1430712060</v>
      </c>
      <c r="J3469" s="7">
        <f t="shared" si="264"/>
        <v>42093.922048611115</v>
      </c>
      <c r="K3469">
        <v>1427753265</v>
      </c>
      <c r="L3469" s="7">
        <f t="shared" si="265"/>
        <v>42128.167361111111</v>
      </c>
      <c r="M3469" t="b">
        <v>0</v>
      </c>
      <c r="N3469">
        <v>78</v>
      </c>
      <c r="O3469" t="b">
        <v>1</v>
      </c>
      <c r="P3469" t="s">
        <v>8276</v>
      </c>
      <c r="Q3469">
        <f t="shared" si="266"/>
        <v>100</v>
      </c>
      <c r="R3469" s="12">
        <f t="shared" si="267"/>
        <v>224.13</v>
      </c>
      <c r="S3469" t="s">
        <v>8325</v>
      </c>
      <c r="T3469" t="s">
        <v>8326</v>
      </c>
    </row>
    <row r="3470" spans="1:20" ht="45" hidden="1">
      <c r="A3470">
        <v>3468</v>
      </c>
      <c r="B3470" s="2" t="s">
        <v>3467</v>
      </c>
      <c r="C3470" s="2" t="s">
        <v>7578</v>
      </c>
      <c r="D3470">
        <v>17500</v>
      </c>
      <c r="E3470">
        <v>21637.22</v>
      </c>
      <c r="F3470" t="s">
        <v>8219</v>
      </c>
      <c r="G3470" t="s">
        <v>8236</v>
      </c>
      <c r="H3470" t="s">
        <v>8249</v>
      </c>
      <c r="I3470">
        <v>1487113140</v>
      </c>
      <c r="J3470" s="7">
        <f t="shared" si="264"/>
        <v>42751.533391203702</v>
      </c>
      <c r="K3470">
        <v>1484570885</v>
      </c>
      <c r="L3470" s="7">
        <f t="shared" si="265"/>
        <v>42780.957638888889</v>
      </c>
      <c r="M3470" t="b">
        <v>1</v>
      </c>
      <c r="N3470">
        <v>196</v>
      </c>
      <c r="O3470" t="b">
        <v>1</v>
      </c>
      <c r="P3470" t="s">
        <v>8285</v>
      </c>
      <c r="Q3470">
        <f t="shared" si="266"/>
        <v>123.64</v>
      </c>
      <c r="R3470" s="12">
        <f t="shared" si="267"/>
        <v>110.39</v>
      </c>
      <c r="S3470" t="s">
        <v>8338</v>
      </c>
      <c r="T3470" t="s">
        <v>8339</v>
      </c>
    </row>
    <row r="3471" spans="1:20" ht="60" hidden="1">
      <c r="A3471">
        <v>3469</v>
      </c>
      <c r="B3471" s="2" t="s">
        <v>3468</v>
      </c>
      <c r="C3471" s="2" t="s">
        <v>7579</v>
      </c>
      <c r="D3471">
        <v>17500</v>
      </c>
      <c r="E3471">
        <v>18100</v>
      </c>
      <c r="F3471" t="s">
        <v>8219</v>
      </c>
      <c r="G3471" t="s">
        <v>8224</v>
      </c>
      <c r="H3471" t="s">
        <v>8246</v>
      </c>
      <c r="I3471">
        <v>1449644340</v>
      </c>
      <c r="J3471" s="7">
        <f t="shared" si="264"/>
        <v>42313.02542824074</v>
      </c>
      <c r="K3471">
        <v>1446683797</v>
      </c>
      <c r="L3471" s="7">
        <f t="shared" si="265"/>
        <v>42347.290972222225</v>
      </c>
      <c r="M3471" t="b">
        <v>0</v>
      </c>
      <c r="N3471">
        <v>104</v>
      </c>
      <c r="O3471" t="b">
        <v>1</v>
      </c>
      <c r="P3471" t="s">
        <v>8302</v>
      </c>
      <c r="Q3471">
        <f t="shared" si="266"/>
        <v>103.43</v>
      </c>
      <c r="R3471" s="12">
        <f t="shared" si="267"/>
        <v>174.04</v>
      </c>
      <c r="S3471" t="s">
        <v>8319</v>
      </c>
      <c r="T3471" t="s">
        <v>8356</v>
      </c>
    </row>
    <row r="3472" spans="1:20" ht="45" hidden="1">
      <c r="A3472">
        <v>3470</v>
      </c>
      <c r="B3472" s="2" t="s">
        <v>3469</v>
      </c>
      <c r="C3472" s="2" t="s">
        <v>7580</v>
      </c>
      <c r="D3472">
        <v>18000</v>
      </c>
      <c r="E3472">
        <v>20569.05</v>
      </c>
      <c r="F3472" t="s">
        <v>8219</v>
      </c>
      <c r="G3472" t="s">
        <v>8224</v>
      </c>
      <c r="H3472" t="s">
        <v>8246</v>
      </c>
      <c r="I3472">
        <v>1306904340</v>
      </c>
      <c r="J3472" s="7">
        <f t="shared" si="264"/>
        <v>40675.71</v>
      </c>
      <c r="K3472">
        <v>1305219744</v>
      </c>
      <c r="L3472" s="7">
        <f t="shared" si="265"/>
        <v>40695.207638888889</v>
      </c>
      <c r="M3472" t="b">
        <v>1</v>
      </c>
      <c r="N3472">
        <v>202</v>
      </c>
      <c r="O3472" t="b">
        <v>1</v>
      </c>
      <c r="P3472" t="s">
        <v>8269</v>
      </c>
      <c r="Q3472">
        <f t="shared" si="266"/>
        <v>114.27</v>
      </c>
      <c r="R3472" s="12">
        <f t="shared" si="267"/>
        <v>101.83</v>
      </c>
      <c r="S3472" t="s">
        <v>8310</v>
      </c>
      <c r="T3472" t="s">
        <v>8315</v>
      </c>
    </row>
    <row r="3473" spans="1:20" ht="60" hidden="1">
      <c r="A3473">
        <v>3471</v>
      </c>
      <c r="B3473" s="2" t="s">
        <v>3470</v>
      </c>
      <c r="C3473" s="2" t="s">
        <v>7581</v>
      </c>
      <c r="D3473">
        <v>18000</v>
      </c>
      <c r="E3473">
        <v>21410</v>
      </c>
      <c r="F3473" t="s">
        <v>8219</v>
      </c>
      <c r="G3473" t="s">
        <v>8224</v>
      </c>
      <c r="H3473" t="s">
        <v>8246</v>
      </c>
      <c r="I3473">
        <v>1346695334</v>
      </c>
      <c r="J3473" s="7">
        <f t="shared" si="264"/>
        <v>41134.751550925925</v>
      </c>
      <c r="K3473">
        <v>1344880934</v>
      </c>
      <c r="L3473" s="7">
        <f t="shared" si="265"/>
        <v>41155.751550925925</v>
      </c>
      <c r="M3473" t="b">
        <v>1</v>
      </c>
      <c r="N3473">
        <v>238</v>
      </c>
      <c r="O3473" t="b">
        <v>1</v>
      </c>
      <c r="P3473" t="s">
        <v>8269</v>
      </c>
      <c r="Q3473">
        <f t="shared" si="266"/>
        <v>118.94</v>
      </c>
      <c r="R3473" s="12">
        <f t="shared" si="267"/>
        <v>89.96</v>
      </c>
      <c r="S3473" t="s">
        <v>8310</v>
      </c>
      <c r="T3473" t="s">
        <v>8315</v>
      </c>
    </row>
    <row r="3474" spans="1:20" ht="60" hidden="1">
      <c r="A3474">
        <v>3472</v>
      </c>
      <c r="B3474" s="2" t="s">
        <v>3471</v>
      </c>
      <c r="C3474" s="2" t="s">
        <v>7582</v>
      </c>
      <c r="D3474">
        <v>18000</v>
      </c>
      <c r="E3474">
        <v>18625</v>
      </c>
      <c r="F3474" t="s">
        <v>8219</v>
      </c>
      <c r="G3474" t="s">
        <v>8224</v>
      </c>
      <c r="H3474" t="s">
        <v>8246</v>
      </c>
      <c r="I3474">
        <v>1418961600</v>
      </c>
      <c r="J3474" s="7">
        <f t="shared" si="264"/>
        <v>41955.857789351852</v>
      </c>
      <c r="K3474">
        <v>1415824513</v>
      </c>
      <c r="L3474" s="7">
        <f t="shared" si="265"/>
        <v>41992.166666666672</v>
      </c>
      <c r="M3474" t="b">
        <v>1</v>
      </c>
      <c r="N3474">
        <v>167</v>
      </c>
      <c r="O3474" t="b">
        <v>1</v>
      </c>
      <c r="P3474" t="s">
        <v>8285</v>
      </c>
      <c r="Q3474">
        <f t="shared" si="266"/>
        <v>103.47</v>
      </c>
      <c r="R3474" s="12">
        <f t="shared" si="267"/>
        <v>111.53</v>
      </c>
      <c r="S3474" t="s">
        <v>8338</v>
      </c>
      <c r="T3474" t="s">
        <v>8339</v>
      </c>
    </row>
    <row r="3475" spans="1:20" ht="60" hidden="1">
      <c r="A3475">
        <v>3473</v>
      </c>
      <c r="B3475" s="2" t="s">
        <v>3472</v>
      </c>
      <c r="C3475" s="2" t="s">
        <v>7583</v>
      </c>
      <c r="D3475">
        <v>18000</v>
      </c>
      <c r="E3475">
        <v>21684.2</v>
      </c>
      <c r="F3475" t="s">
        <v>8219</v>
      </c>
      <c r="G3475" t="s">
        <v>8224</v>
      </c>
      <c r="H3475" t="s">
        <v>8246</v>
      </c>
      <c r="I3475">
        <v>1299009600</v>
      </c>
      <c r="J3475" s="7">
        <f t="shared" si="264"/>
        <v>40555.322662037033</v>
      </c>
      <c r="K3475">
        <v>1294818278</v>
      </c>
      <c r="L3475" s="7">
        <f t="shared" si="265"/>
        <v>40603.833333333336</v>
      </c>
      <c r="M3475" t="b">
        <v>0</v>
      </c>
      <c r="N3475">
        <v>246</v>
      </c>
      <c r="O3475" t="b">
        <v>1</v>
      </c>
      <c r="P3475" t="s">
        <v>8279</v>
      </c>
      <c r="Q3475">
        <f t="shared" si="266"/>
        <v>120.47</v>
      </c>
      <c r="R3475" s="12">
        <f t="shared" si="267"/>
        <v>88.15</v>
      </c>
      <c r="S3475" t="s">
        <v>8325</v>
      </c>
      <c r="T3475" t="s">
        <v>8329</v>
      </c>
    </row>
    <row r="3476" spans="1:20" ht="60" hidden="1">
      <c r="A3476">
        <v>3474</v>
      </c>
      <c r="B3476" s="2" t="s">
        <v>3473</v>
      </c>
      <c r="C3476" s="2" t="s">
        <v>7584</v>
      </c>
      <c r="D3476">
        <v>18000</v>
      </c>
      <c r="E3476">
        <v>21884.69</v>
      </c>
      <c r="F3476" t="s">
        <v>8219</v>
      </c>
      <c r="G3476" t="s">
        <v>8224</v>
      </c>
      <c r="H3476" t="s">
        <v>8246</v>
      </c>
      <c r="I3476">
        <v>1486702800</v>
      </c>
      <c r="J3476" s="7">
        <f t="shared" si="264"/>
        <v>42745.600243055553</v>
      </c>
      <c r="K3476">
        <v>1484058261</v>
      </c>
      <c r="L3476" s="7">
        <f t="shared" si="265"/>
        <v>42776.208333333328</v>
      </c>
      <c r="M3476" t="b">
        <v>0</v>
      </c>
      <c r="N3476">
        <v>340</v>
      </c>
      <c r="O3476" t="b">
        <v>1</v>
      </c>
      <c r="P3476" t="s">
        <v>8276</v>
      </c>
      <c r="Q3476">
        <f t="shared" si="266"/>
        <v>121.58</v>
      </c>
      <c r="R3476" s="12">
        <f t="shared" si="267"/>
        <v>64.37</v>
      </c>
      <c r="S3476" t="s">
        <v>8325</v>
      </c>
      <c r="T3476" t="s">
        <v>8326</v>
      </c>
    </row>
    <row r="3477" spans="1:20" ht="45" hidden="1">
      <c r="A3477">
        <v>3475</v>
      </c>
      <c r="B3477" s="2" t="s">
        <v>3474</v>
      </c>
      <c r="C3477" s="2" t="s">
        <v>7585</v>
      </c>
      <c r="D3477">
        <v>18000</v>
      </c>
      <c r="E3477">
        <v>19523.310000000001</v>
      </c>
      <c r="F3477" t="s">
        <v>8219</v>
      </c>
      <c r="G3477" t="s">
        <v>8224</v>
      </c>
      <c r="H3477" t="s">
        <v>8246</v>
      </c>
      <c r="I3477">
        <v>1455253140</v>
      </c>
      <c r="J3477" s="7">
        <f t="shared" si="264"/>
        <v>42381.79886574074</v>
      </c>
      <c r="K3477">
        <v>1452625822</v>
      </c>
      <c r="L3477" s="7">
        <f t="shared" si="265"/>
        <v>42412.207638888889</v>
      </c>
      <c r="M3477" t="b">
        <v>0</v>
      </c>
      <c r="N3477">
        <v>321</v>
      </c>
      <c r="O3477" t="b">
        <v>1</v>
      </c>
      <c r="P3477" t="s">
        <v>8297</v>
      </c>
      <c r="Q3477">
        <f t="shared" si="266"/>
        <v>108.46</v>
      </c>
      <c r="R3477" s="12">
        <f t="shared" si="267"/>
        <v>60.82</v>
      </c>
      <c r="S3477" t="s">
        <v>8333</v>
      </c>
      <c r="T3477" t="s">
        <v>8351</v>
      </c>
    </row>
    <row r="3478" spans="1:20" ht="60" hidden="1">
      <c r="A3478">
        <v>3476</v>
      </c>
      <c r="B3478" s="2" t="s">
        <v>3475</v>
      </c>
      <c r="C3478" s="2" t="s">
        <v>7586</v>
      </c>
      <c r="D3478">
        <v>18000</v>
      </c>
      <c r="E3478">
        <v>63527</v>
      </c>
      <c r="F3478" t="s">
        <v>8219</v>
      </c>
      <c r="G3478" t="s">
        <v>8224</v>
      </c>
      <c r="H3478" t="s">
        <v>8246</v>
      </c>
      <c r="I3478">
        <v>1415779140</v>
      </c>
      <c r="J3478" s="7">
        <f t="shared" si="264"/>
        <v>41915.003275462965</v>
      </c>
      <c r="K3478">
        <v>1412294683</v>
      </c>
      <c r="L3478" s="7">
        <f t="shared" si="265"/>
        <v>41955.332638888889</v>
      </c>
      <c r="M3478" t="b">
        <v>0</v>
      </c>
      <c r="N3478">
        <v>983</v>
      </c>
      <c r="O3478" t="b">
        <v>1</v>
      </c>
      <c r="P3478" t="s">
        <v>8297</v>
      </c>
      <c r="Q3478">
        <f t="shared" si="266"/>
        <v>352.93</v>
      </c>
      <c r="R3478" s="12">
        <f t="shared" si="267"/>
        <v>64.63</v>
      </c>
      <c r="S3478" t="s">
        <v>8333</v>
      </c>
      <c r="T3478" t="s">
        <v>8351</v>
      </c>
    </row>
    <row r="3479" spans="1:20" ht="45" hidden="1">
      <c r="A3479">
        <v>3477</v>
      </c>
      <c r="B3479" s="2" t="s">
        <v>3476</v>
      </c>
      <c r="C3479" s="2" t="s">
        <v>7587</v>
      </c>
      <c r="D3479">
        <v>18000</v>
      </c>
      <c r="E3479">
        <v>18221</v>
      </c>
      <c r="F3479" t="s">
        <v>8219</v>
      </c>
      <c r="G3479" t="s">
        <v>8224</v>
      </c>
      <c r="H3479" t="s">
        <v>8246</v>
      </c>
      <c r="I3479">
        <v>1407520800</v>
      </c>
      <c r="J3479" s="7">
        <f t="shared" si="264"/>
        <v>41834.695277777777</v>
      </c>
      <c r="K3479">
        <v>1405356072</v>
      </c>
      <c r="L3479" s="7">
        <f t="shared" si="265"/>
        <v>41859.75</v>
      </c>
      <c r="M3479" t="b">
        <v>1</v>
      </c>
      <c r="N3479">
        <v>167</v>
      </c>
      <c r="O3479" t="b">
        <v>1</v>
      </c>
      <c r="P3479" t="s">
        <v>8279</v>
      </c>
      <c r="Q3479">
        <f t="shared" si="266"/>
        <v>101.23</v>
      </c>
      <c r="R3479" s="12">
        <f t="shared" si="267"/>
        <v>109.11</v>
      </c>
      <c r="S3479" t="s">
        <v>8325</v>
      </c>
      <c r="T3479" t="s">
        <v>8329</v>
      </c>
    </row>
    <row r="3480" spans="1:20" ht="45" hidden="1">
      <c r="A3480">
        <v>3478</v>
      </c>
      <c r="B3480" s="2" t="s">
        <v>3477</v>
      </c>
      <c r="C3480" s="2" t="s">
        <v>7588</v>
      </c>
      <c r="D3480">
        <v>18000</v>
      </c>
      <c r="E3480">
        <v>20343.169999999998</v>
      </c>
      <c r="F3480" t="s">
        <v>8219</v>
      </c>
      <c r="G3480" t="s">
        <v>8224</v>
      </c>
      <c r="H3480" t="s">
        <v>8246</v>
      </c>
      <c r="I3480">
        <v>1361681940</v>
      </c>
      <c r="J3480" s="7">
        <f t="shared" si="264"/>
        <v>41298.509965277779</v>
      </c>
      <c r="K3480">
        <v>1359029661</v>
      </c>
      <c r="L3480" s="7">
        <f t="shared" si="265"/>
        <v>41329.207638888889</v>
      </c>
      <c r="M3480" t="b">
        <v>0</v>
      </c>
      <c r="N3480">
        <v>185</v>
      </c>
      <c r="O3480" t="b">
        <v>1</v>
      </c>
      <c r="P3480" t="s">
        <v>8300</v>
      </c>
      <c r="Q3480">
        <f t="shared" si="266"/>
        <v>113.02</v>
      </c>
      <c r="R3480" s="12">
        <f t="shared" si="267"/>
        <v>109.96</v>
      </c>
      <c r="S3480" t="s">
        <v>8325</v>
      </c>
      <c r="T3480" t="s">
        <v>8354</v>
      </c>
    </row>
    <row r="3481" spans="1:20" ht="45" hidden="1">
      <c r="A3481">
        <v>3479</v>
      </c>
      <c r="B3481" s="2" t="s">
        <v>3478</v>
      </c>
      <c r="C3481" s="2" t="s">
        <v>7589</v>
      </c>
      <c r="D3481">
        <v>18000</v>
      </c>
      <c r="E3481">
        <v>18645</v>
      </c>
      <c r="F3481" t="s">
        <v>8219</v>
      </c>
      <c r="G3481" t="s">
        <v>8224</v>
      </c>
      <c r="H3481" t="s">
        <v>8246</v>
      </c>
      <c r="I3481">
        <v>1462316400</v>
      </c>
      <c r="J3481" s="7">
        <f t="shared" si="264"/>
        <v>42465.596585648149</v>
      </c>
      <c r="K3481">
        <v>1459865945</v>
      </c>
      <c r="L3481" s="7">
        <f t="shared" si="265"/>
        <v>42493.958333333328</v>
      </c>
      <c r="M3481" t="b">
        <v>1</v>
      </c>
      <c r="N3481">
        <v>148</v>
      </c>
      <c r="O3481" t="b">
        <v>1</v>
      </c>
      <c r="P3481" t="s">
        <v>8303</v>
      </c>
      <c r="Q3481">
        <f t="shared" si="266"/>
        <v>103.58</v>
      </c>
      <c r="R3481" s="12">
        <f t="shared" si="267"/>
        <v>125.98</v>
      </c>
      <c r="S3481" t="s">
        <v>8317</v>
      </c>
      <c r="T3481" t="s">
        <v>8357</v>
      </c>
    </row>
    <row r="3482" spans="1:20" ht="45" hidden="1">
      <c r="A3482">
        <v>3480</v>
      </c>
      <c r="B3482" s="2" t="s">
        <v>3479</v>
      </c>
      <c r="C3482" s="2" t="s">
        <v>7590</v>
      </c>
      <c r="D3482">
        <v>18500</v>
      </c>
      <c r="E3482">
        <v>20190</v>
      </c>
      <c r="F3482" t="s">
        <v>8219</v>
      </c>
      <c r="G3482" t="s">
        <v>8224</v>
      </c>
      <c r="H3482" t="s">
        <v>8246</v>
      </c>
      <c r="I3482">
        <v>1411743789</v>
      </c>
      <c r="J3482" s="7">
        <f t="shared" si="264"/>
        <v>41878.627187500002</v>
      </c>
      <c r="K3482">
        <v>1409151789</v>
      </c>
      <c r="L3482" s="7">
        <f t="shared" si="265"/>
        <v>41908.627187500002</v>
      </c>
      <c r="M3482" t="b">
        <v>0</v>
      </c>
      <c r="N3482">
        <v>101</v>
      </c>
      <c r="O3482" t="b">
        <v>1</v>
      </c>
      <c r="P3482" t="s">
        <v>8265</v>
      </c>
      <c r="Q3482">
        <f t="shared" si="266"/>
        <v>109.14</v>
      </c>
      <c r="R3482" s="12">
        <f t="shared" si="267"/>
        <v>199.9</v>
      </c>
      <c r="S3482" t="s">
        <v>8310</v>
      </c>
      <c r="T3482" t="s">
        <v>8311</v>
      </c>
    </row>
    <row r="3483" spans="1:20" ht="60" hidden="1">
      <c r="A3483">
        <v>3481</v>
      </c>
      <c r="B3483" s="2" t="s">
        <v>3480</v>
      </c>
      <c r="C3483" s="2" t="s">
        <v>7591</v>
      </c>
      <c r="D3483">
        <v>18500</v>
      </c>
      <c r="E3483">
        <v>18667</v>
      </c>
      <c r="F3483" t="s">
        <v>8219</v>
      </c>
      <c r="G3483" t="s">
        <v>8224</v>
      </c>
      <c r="H3483" t="s">
        <v>8246</v>
      </c>
      <c r="I3483">
        <v>1315450800</v>
      </c>
      <c r="J3483" s="7">
        <f t="shared" si="264"/>
        <v>40763.717256944445</v>
      </c>
      <c r="K3483">
        <v>1312823571</v>
      </c>
      <c r="L3483" s="7">
        <f t="shared" si="265"/>
        <v>40794.125</v>
      </c>
      <c r="M3483" t="b">
        <v>0</v>
      </c>
      <c r="N3483">
        <v>206</v>
      </c>
      <c r="O3483" t="b">
        <v>1</v>
      </c>
      <c r="P3483" t="s">
        <v>8269</v>
      </c>
      <c r="Q3483">
        <f t="shared" si="266"/>
        <v>100.9</v>
      </c>
      <c r="R3483" s="12">
        <f t="shared" si="267"/>
        <v>90.62</v>
      </c>
      <c r="S3483" t="s">
        <v>8310</v>
      </c>
      <c r="T3483" t="s">
        <v>8315</v>
      </c>
    </row>
    <row r="3484" spans="1:20" ht="45" hidden="1">
      <c r="A3484">
        <v>3482</v>
      </c>
      <c r="B3484" s="2" t="s">
        <v>3481</v>
      </c>
      <c r="C3484" s="2" t="s">
        <v>7592</v>
      </c>
      <c r="D3484">
        <v>18500</v>
      </c>
      <c r="E3484">
        <v>19028</v>
      </c>
      <c r="F3484" t="s">
        <v>8219</v>
      </c>
      <c r="G3484" t="s">
        <v>8224</v>
      </c>
      <c r="H3484" t="s">
        <v>8246</v>
      </c>
      <c r="I3484">
        <v>1381541465</v>
      </c>
      <c r="J3484" s="7">
        <f t="shared" si="264"/>
        <v>41529.063252314816</v>
      </c>
      <c r="K3484">
        <v>1378949465</v>
      </c>
      <c r="L3484" s="7">
        <f t="shared" si="265"/>
        <v>41559.063252314816</v>
      </c>
      <c r="M3484" t="b">
        <v>0</v>
      </c>
      <c r="N3484">
        <v>208</v>
      </c>
      <c r="O3484" t="b">
        <v>1</v>
      </c>
      <c r="P3484" t="s">
        <v>8269</v>
      </c>
      <c r="Q3484">
        <f t="shared" si="266"/>
        <v>102.85</v>
      </c>
      <c r="R3484" s="12">
        <f t="shared" si="267"/>
        <v>91.48</v>
      </c>
      <c r="S3484" t="s">
        <v>8310</v>
      </c>
      <c r="T3484" t="s">
        <v>8315</v>
      </c>
    </row>
    <row r="3485" spans="1:20" ht="45" hidden="1">
      <c r="A3485">
        <v>3483</v>
      </c>
      <c r="B3485" s="2" t="s">
        <v>3482</v>
      </c>
      <c r="C3485" s="2" t="s">
        <v>7593</v>
      </c>
      <c r="D3485">
        <v>18500</v>
      </c>
      <c r="E3485">
        <v>20491</v>
      </c>
      <c r="F3485" t="s">
        <v>8219</v>
      </c>
      <c r="G3485" t="s">
        <v>8224</v>
      </c>
      <c r="H3485" t="s">
        <v>8246</v>
      </c>
      <c r="I3485">
        <v>1403880281</v>
      </c>
      <c r="J3485" s="7">
        <f t="shared" si="264"/>
        <v>41786.614363425928</v>
      </c>
      <c r="K3485">
        <v>1401201881</v>
      </c>
      <c r="L3485" s="7">
        <f t="shared" si="265"/>
        <v>41817.614363425928</v>
      </c>
      <c r="M3485" t="b">
        <v>1</v>
      </c>
      <c r="N3485">
        <v>211</v>
      </c>
      <c r="O3485" t="b">
        <v>1</v>
      </c>
      <c r="P3485" t="s">
        <v>8285</v>
      </c>
      <c r="Q3485">
        <f t="shared" si="266"/>
        <v>110.76</v>
      </c>
      <c r="R3485" s="12">
        <f t="shared" si="267"/>
        <v>97.11</v>
      </c>
      <c r="S3485" t="s">
        <v>8338</v>
      </c>
      <c r="T3485" t="s">
        <v>8339</v>
      </c>
    </row>
    <row r="3486" spans="1:20" ht="60" hidden="1">
      <c r="A3486">
        <v>3484</v>
      </c>
      <c r="B3486" s="2" t="s">
        <v>3483</v>
      </c>
      <c r="C3486" s="2" t="s">
        <v>7594</v>
      </c>
      <c r="D3486">
        <v>18500</v>
      </c>
      <c r="E3486">
        <v>23096</v>
      </c>
      <c r="F3486" t="s">
        <v>8219</v>
      </c>
      <c r="G3486" t="s">
        <v>8224</v>
      </c>
      <c r="H3486" t="s">
        <v>8246</v>
      </c>
      <c r="I3486">
        <v>1419292800</v>
      </c>
      <c r="J3486" s="7">
        <f t="shared" si="264"/>
        <v>41964.751342592594</v>
      </c>
      <c r="K3486">
        <v>1416592916</v>
      </c>
      <c r="L3486" s="7">
        <f t="shared" si="265"/>
        <v>41996</v>
      </c>
      <c r="M3486" t="b">
        <v>1</v>
      </c>
      <c r="N3486">
        <v>241</v>
      </c>
      <c r="O3486" t="b">
        <v>1</v>
      </c>
      <c r="P3486" t="s">
        <v>8285</v>
      </c>
      <c r="Q3486">
        <f t="shared" si="266"/>
        <v>124.84</v>
      </c>
      <c r="R3486" s="12">
        <f t="shared" si="267"/>
        <v>95.83</v>
      </c>
      <c r="S3486" t="s">
        <v>8338</v>
      </c>
      <c r="T3486" t="s">
        <v>8339</v>
      </c>
    </row>
    <row r="3487" spans="1:20" ht="60" hidden="1">
      <c r="A3487">
        <v>3485</v>
      </c>
      <c r="B3487" s="2" t="s">
        <v>3484</v>
      </c>
      <c r="C3487" s="2" t="s">
        <v>7595</v>
      </c>
      <c r="D3487">
        <v>18500</v>
      </c>
      <c r="E3487">
        <v>19324</v>
      </c>
      <c r="F3487" t="s">
        <v>8219</v>
      </c>
      <c r="G3487" t="s">
        <v>8224</v>
      </c>
      <c r="H3487" t="s">
        <v>8246</v>
      </c>
      <c r="I3487">
        <v>1438185565</v>
      </c>
      <c r="J3487" s="7">
        <f t="shared" si="264"/>
        <v>42200.666261574079</v>
      </c>
      <c r="K3487">
        <v>1436975965</v>
      </c>
      <c r="L3487" s="7">
        <f t="shared" si="265"/>
        <v>42214.666261574079</v>
      </c>
      <c r="M3487" t="b">
        <v>0</v>
      </c>
      <c r="N3487">
        <v>380</v>
      </c>
      <c r="O3487" t="b">
        <v>1</v>
      </c>
      <c r="P3487" t="s">
        <v>8297</v>
      </c>
      <c r="Q3487">
        <f t="shared" si="266"/>
        <v>104.45</v>
      </c>
      <c r="R3487" s="12">
        <f t="shared" si="267"/>
        <v>50.85</v>
      </c>
      <c r="S3487" t="s">
        <v>8333</v>
      </c>
      <c r="T3487" t="s">
        <v>8351</v>
      </c>
    </row>
    <row r="3488" spans="1:20" ht="45" hidden="1">
      <c r="A3488">
        <v>3486</v>
      </c>
      <c r="B3488" s="2" t="s">
        <v>3485</v>
      </c>
      <c r="C3488" s="2" t="s">
        <v>7596</v>
      </c>
      <c r="D3488">
        <v>18500</v>
      </c>
      <c r="E3488">
        <v>79335.360000000001</v>
      </c>
      <c r="F3488" t="s">
        <v>8219</v>
      </c>
      <c r="G3488" t="s">
        <v>8224</v>
      </c>
      <c r="H3488" t="s">
        <v>8246</v>
      </c>
      <c r="I3488">
        <v>1363889015</v>
      </c>
      <c r="J3488" s="7">
        <f t="shared" si="264"/>
        <v>41324.79415509259</v>
      </c>
      <c r="K3488">
        <v>1361300615</v>
      </c>
      <c r="L3488" s="7">
        <f t="shared" si="265"/>
        <v>41354.752488425926</v>
      </c>
      <c r="M3488" t="b">
        <v>1</v>
      </c>
      <c r="N3488">
        <v>1224</v>
      </c>
      <c r="O3488" t="b">
        <v>1</v>
      </c>
      <c r="P3488" t="s">
        <v>8279</v>
      </c>
      <c r="Q3488">
        <f t="shared" si="266"/>
        <v>428.84</v>
      </c>
      <c r="R3488" s="12">
        <f t="shared" si="267"/>
        <v>64.819999999999993</v>
      </c>
      <c r="S3488" t="s">
        <v>8325</v>
      </c>
      <c r="T3488" t="s">
        <v>8329</v>
      </c>
    </row>
    <row r="3489" spans="1:20" ht="60" hidden="1">
      <c r="A3489">
        <v>3487</v>
      </c>
      <c r="B3489" s="2" t="s">
        <v>3486</v>
      </c>
      <c r="C3489" s="2" t="s">
        <v>7597</v>
      </c>
      <c r="D3489">
        <v>18800</v>
      </c>
      <c r="E3489">
        <v>20426</v>
      </c>
      <c r="F3489" t="s">
        <v>8219</v>
      </c>
      <c r="G3489" t="s">
        <v>8224</v>
      </c>
      <c r="H3489" t="s">
        <v>8246</v>
      </c>
      <c r="I3489">
        <v>1460764800</v>
      </c>
      <c r="J3489" s="7">
        <f t="shared" si="264"/>
        <v>42445.823055555549</v>
      </c>
      <c r="K3489">
        <v>1458157512</v>
      </c>
      <c r="L3489" s="7">
        <f t="shared" si="265"/>
        <v>42476</v>
      </c>
      <c r="M3489" t="b">
        <v>1</v>
      </c>
      <c r="N3489">
        <v>206</v>
      </c>
      <c r="O3489" t="b">
        <v>1</v>
      </c>
      <c r="P3489" t="s">
        <v>8276</v>
      </c>
      <c r="Q3489">
        <f t="shared" si="266"/>
        <v>108.65</v>
      </c>
      <c r="R3489" s="12">
        <f t="shared" si="267"/>
        <v>99.16</v>
      </c>
      <c r="S3489" t="s">
        <v>8325</v>
      </c>
      <c r="T3489" t="s">
        <v>8326</v>
      </c>
    </row>
    <row r="3490" spans="1:20" ht="60" hidden="1">
      <c r="A3490">
        <v>3488</v>
      </c>
      <c r="B3490" s="2" t="s">
        <v>3487</v>
      </c>
      <c r="C3490" s="2" t="s">
        <v>7598</v>
      </c>
      <c r="D3490">
        <v>19000</v>
      </c>
      <c r="E3490">
        <v>19129</v>
      </c>
      <c r="F3490" t="s">
        <v>8219</v>
      </c>
      <c r="G3490" t="s">
        <v>8224</v>
      </c>
      <c r="H3490" t="s">
        <v>8246</v>
      </c>
      <c r="I3490">
        <v>1426773920</v>
      </c>
      <c r="J3490" s="7">
        <f t="shared" si="264"/>
        <v>42052.628703703704</v>
      </c>
      <c r="K3490">
        <v>1424185520</v>
      </c>
      <c r="L3490" s="7">
        <f t="shared" si="265"/>
        <v>42082.587037037039</v>
      </c>
      <c r="M3490" t="b">
        <v>1</v>
      </c>
      <c r="N3490">
        <v>141</v>
      </c>
      <c r="O3490" t="b">
        <v>1</v>
      </c>
      <c r="P3490" t="s">
        <v>8285</v>
      </c>
      <c r="Q3490">
        <f t="shared" si="266"/>
        <v>100.68</v>
      </c>
      <c r="R3490" s="12">
        <f t="shared" si="267"/>
        <v>135.66999999999999</v>
      </c>
      <c r="S3490" t="s">
        <v>8338</v>
      </c>
      <c r="T3490" t="s">
        <v>8339</v>
      </c>
    </row>
    <row r="3491" spans="1:20" ht="60" hidden="1">
      <c r="A3491">
        <v>3489</v>
      </c>
      <c r="B3491" s="2" t="s">
        <v>3488</v>
      </c>
      <c r="C3491" s="2" t="s">
        <v>7599</v>
      </c>
      <c r="D3491">
        <v>19000</v>
      </c>
      <c r="E3491">
        <v>24108</v>
      </c>
      <c r="F3491" t="s">
        <v>8219</v>
      </c>
      <c r="G3491" t="s">
        <v>8225</v>
      </c>
      <c r="H3491" t="s">
        <v>8247</v>
      </c>
      <c r="I3491">
        <v>1410862734</v>
      </c>
      <c r="J3491" s="7">
        <f t="shared" si="264"/>
        <v>41863.429791666669</v>
      </c>
      <c r="K3491">
        <v>1407838734</v>
      </c>
      <c r="L3491" s="7">
        <f t="shared" si="265"/>
        <v>41898.429791666669</v>
      </c>
      <c r="M3491" t="b">
        <v>1</v>
      </c>
      <c r="N3491">
        <v>205</v>
      </c>
      <c r="O3491" t="b">
        <v>1</v>
      </c>
      <c r="P3491" t="s">
        <v>8295</v>
      </c>
      <c r="Q3491">
        <f t="shared" si="266"/>
        <v>126.88</v>
      </c>
      <c r="R3491" s="12">
        <f t="shared" si="267"/>
        <v>117.6</v>
      </c>
      <c r="S3491" t="s">
        <v>8319</v>
      </c>
      <c r="T3491" t="s">
        <v>8349</v>
      </c>
    </row>
    <row r="3492" spans="1:20" ht="60" hidden="1">
      <c r="A3492">
        <v>3490</v>
      </c>
      <c r="B3492" s="2" t="s">
        <v>3489</v>
      </c>
      <c r="C3492" s="2" t="s">
        <v>7600</v>
      </c>
      <c r="D3492">
        <v>19000</v>
      </c>
      <c r="E3492">
        <v>35076</v>
      </c>
      <c r="F3492" t="s">
        <v>8219</v>
      </c>
      <c r="G3492" t="s">
        <v>8224</v>
      </c>
      <c r="H3492" t="s">
        <v>8246</v>
      </c>
      <c r="I3492">
        <v>1458716340</v>
      </c>
      <c r="J3492" s="7">
        <f t="shared" si="264"/>
        <v>42417.625046296293</v>
      </c>
      <c r="K3492">
        <v>1455721204</v>
      </c>
      <c r="L3492" s="7">
        <f t="shared" si="265"/>
        <v>42452.290972222225</v>
      </c>
      <c r="M3492" t="b">
        <v>0</v>
      </c>
      <c r="N3492">
        <v>537</v>
      </c>
      <c r="O3492" t="b">
        <v>1</v>
      </c>
      <c r="P3492" t="s">
        <v>8297</v>
      </c>
      <c r="Q3492">
        <f t="shared" si="266"/>
        <v>184.61</v>
      </c>
      <c r="R3492" s="12">
        <f t="shared" si="267"/>
        <v>65.319999999999993</v>
      </c>
      <c r="S3492" t="s">
        <v>8333</v>
      </c>
      <c r="T3492" t="s">
        <v>8351</v>
      </c>
    </row>
    <row r="3493" spans="1:20" ht="60" hidden="1">
      <c r="A3493">
        <v>3491</v>
      </c>
      <c r="B3493" s="2" t="s">
        <v>3490</v>
      </c>
      <c r="C3493" s="2" t="s">
        <v>7601</v>
      </c>
      <c r="D3493">
        <v>19500</v>
      </c>
      <c r="E3493">
        <v>20631</v>
      </c>
      <c r="F3493" t="s">
        <v>8219</v>
      </c>
      <c r="G3493" t="s">
        <v>8229</v>
      </c>
      <c r="H3493" t="s">
        <v>8251</v>
      </c>
      <c r="I3493">
        <v>1435418568</v>
      </c>
      <c r="J3493" s="7">
        <f t="shared" si="264"/>
        <v>42152.640833333338</v>
      </c>
      <c r="K3493">
        <v>1432826568</v>
      </c>
      <c r="L3493" s="7">
        <f t="shared" si="265"/>
        <v>42182.640833333338</v>
      </c>
      <c r="M3493" t="b">
        <v>0</v>
      </c>
      <c r="N3493">
        <v>100</v>
      </c>
      <c r="O3493" t="b">
        <v>1</v>
      </c>
      <c r="P3493" t="s">
        <v>8297</v>
      </c>
      <c r="Q3493">
        <f t="shared" si="266"/>
        <v>105.8</v>
      </c>
      <c r="R3493" s="12">
        <f t="shared" si="267"/>
        <v>206.31</v>
      </c>
      <c r="S3493" t="s">
        <v>8333</v>
      </c>
      <c r="T3493" t="s">
        <v>8351</v>
      </c>
    </row>
    <row r="3494" spans="1:20" ht="45" hidden="1">
      <c r="A3494">
        <v>3492</v>
      </c>
      <c r="B3494" s="2" t="s">
        <v>3491</v>
      </c>
      <c r="C3494" s="2" t="s">
        <v>7602</v>
      </c>
      <c r="D3494">
        <v>19800</v>
      </c>
      <c r="E3494">
        <v>22197</v>
      </c>
      <c r="F3494" t="s">
        <v>8219</v>
      </c>
      <c r="G3494" t="s">
        <v>8224</v>
      </c>
      <c r="H3494" t="s">
        <v>8246</v>
      </c>
      <c r="I3494">
        <v>1478754909</v>
      </c>
      <c r="J3494" s="7">
        <f t="shared" si="264"/>
        <v>42654.177187499998</v>
      </c>
      <c r="K3494">
        <v>1476159309</v>
      </c>
      <c r="L3494" s="7">
        <f t="shared" si="265"/>
        <v>42684.218854166669</v>
      </c>
      <c r="M3494" t="b">
        <v>0</v>
      </c>
      <c r="N3494">
        <v>191</v>
      </c>
      <c r="O3494" t="b">
        <v>1</v>
      </c>
      <c r="P3494" t="s">
        <v>8285</v>
      </c>
      <c r="Q3494">
        <f t="shared" si="266"/>
        <v>112.11</v>
      </c>
      <c r="R3494" s="12">
        <f t="shared" si="267"/>
        <v>116.21</v>
      </c>
      <c r="S3494" t="s">
        <v>8338</v>
      </c>
      <c r="T3494" t="s">
        <v>8339</v>
      </c>
    </row>
    <row r="3495" spans="1:20" ht="60" hidden="1">
      <c r="A3495">
        <v>3493</v>
      </c>
      <c r="B3495" s="2" t="s">
        <v>3492</v>
      </c>
      <c r="C3495" s="2" t="s">
        <v>7603</v>
      </c>
      <c r="D3495">
        <v>20000</v>
      </c>
      <c r="E3495">
        <v>22345</v>
      </c>
      <c r="F3495" t="s">
        <v>8219</v>
      </c>
      <c r="G3495" t="s">
        <v>8228</v>
      </c>
      <c r="H3495" t="s">
        <v>8250</v>
      </c>
      <c r="I3495">
        <v>1416113833</v>
      </c>
      <c r="J3495" s="7">
        <f t="shared" si="264"/>
        <v>41929.164733796293</v>
      </c>
      <c r="K3495">
        <v>1413518233</v>
      </c>
      <c r="L3495" s="7">
        <f t="shared" si="265"/>
        <v>41959.206400462965</v>
      </c>
      <c r="M3495" t="b">
        <v>0</v>
      </c>
      <c r="N3495">
        <v>150</v>
      </c>
      <c r="O3495" t="b">
        <v>1</v>
      </c>
      <c r="P3495" t="s">
        <v>8265</v>
      </c>
      <c r="Q3495">
        <f t="shared" si="266"/>
        <v>111.73</v>
      </c>
      <c r="R3495" s="12">
        <f t="shared" si="267"/>
        <v>148.97</v>
      </c>
      <c r="S3495" t="s">
        <v>8310</v>
      </c>
      <c r="T3495" t="s">
        <v>8311</v>
      </c>
    </row>
    <row r="3496" spans="1:20" ht="60" hidden="1">
      <c r="A3496">
        <v>3494</v>
      </c>
      <c r="B3496" s="2" t="s">
        <v>3493</v>
      </c>
      <c r="C3496" s="2" t="s">
        <v>7604</v>
      </c>
      <c r="D3496">
        <v>20000</v>
      </c>
      <c r="E3496">
        <v>20025.14</v>
      </c>
      <c r="F3496" t="s">
        <v>8219</v>
      </c>
      <c r="G3496" t="s">
        <v>8224</v>
      </c>
      <c r="H3496" t="s">
        <v>8246</v>
      </c>
      <c r="I3496">
        <v>1442264400</v>
      </c>
      <c r="J3496" s="7">
        <f t="shared" si="264"/>
        <v>42230.23583333334</v>
      </c>
      <c r="K3496">
        <v>1439530776</v>
      </c>
      <c r="L3496" s="7">
        <f t="shared" si="265"/>
        <v>42261.875</v>
      </c>
      <c r="M3496" t="b">
        <v>0</v>
      </c>
      <c r="N3496">
        <v>33</v>
      </c>
      <c r="O3496" t="b">
        <v>1</v>
      </c>
      <c r="P3496" t="s">
        <v>8265</v>
      </c>
      <c r="Q3496">
        <f t="shared" si="266"/>
        <v>100.13</v>
      </c>
      <c r="R3496" s="12">
        <f t="shared" si="267"/>
        <v>606.82000000000005</v>
      </c>
      <c r="S3496" t="s">
        <v>8310</v>
      </c>
      <c r="T3496" t="s">
        <v>8311</v>
      </c>
    </row>
    <row r="3497" spans="1:20" ht="60" hidden="1">
      <c r="A3497">
        <v>3495</v>
      </c>
      <c r="B3497" s="2" t="s">
        <v>3494</v>
      </c>
      <c r="C3497" s="2" t="s">
        <v>7605</v>
      </c>
      <c r="D3497">
        <v>20000</v>
      </c>
      <c r="E3497">
        <v>21480</v>
      </c>
      <c r="F3497" t="s">
        <v>8219</v>
      </c>
      <c r="G3497" t="s">
        <v>8224</v>
      </c>
      <c r="H3497" t="s">
        <v>8246</v>
      </c>
      <c r="I3497">
        <v>1339080900</v>
      </c>
      <c r="J3497" s="7">
        <f t="shared" si="264"/>
        <v>41017.885462962964</v>
      </c>
      <c r="K3497">
        <v>1334783704</v>
      </c>
      <c r="L3497" s="7">
        <f t="shared" si="265"/>
        <v>41067.621527777781</v>
      </c>
      <c r="M3497" t="b">
        <v>1</v>
      </c>
      <c r="N3497">
        <v>220</v>
      </c>
      <c r="O3497" t="b">
        <v>1</v>
      </c>
      <c r="P3497" t="s">
        <v>8269</v>
      </c>
      <c r="Q3497">
        <f t="shared" si="266"/>
        <v>107.4</v>
      </c>
      <c r="R3497" s="12">
        <f t="shared" si="267"/>
        <v>97.64</v>
      </c>
      <c r="S3497" t="s">
        <v>8310</v>
      </c>
      <c r="T3497" t="s">
        <v>8315</v>
      </c>
    </row>
    <row r="3498" spans="1:20" ht="60" hidden="1">
      <c r="A3498">
        <v>3496</v>
      </c>
      <c r="B3498" s="2" t="s">
        <v>3495</v>
      </c>
      <c r="C3498" s="2" t="s">
        <v>7606</v>
      </c>
      <c r="D3498">
        <v>20000</v>
      </c>
      <c r="E3498">
        <v>21679</v>
      </c>
      <c r="F3498" t="s">
        <v>8219</v>
      </c>
      <c r="G3498" t="s">
        <v>8224</v>
      </c>
      <c r="H3498" t="s">
        <v>8246</v>
      </c>
      <c r="I3498">
        <v>1352511966</v>
      </c>
      <c r="J3498" s="7">
        <f t="shared" si="264"/>
        <v>41193.032013888893</v>
      </c>
      <c r="K3498">
        <v>1349916366</v>
      </c>
      <c r="L3498" s="7">
        <f t="shared" si="265"/>
        <v>41223.073680555557</v>
      </c>
      <c r="M3498" t="b">
        <v>1</v>
      </c>
      <c r="N3498">
        <v>332</v>
      </c>
      <c r="O3498" t="b">
        <v>1</v>
      </c>
      <c r="P3498" t="s">
        <v>8269</v>
      </c>
      <c r="Q3498">
        <f t="shared" si="266"/>
        <v>108.4</v>
      </c>
      <c r="R3498" s="12">
        <f t="shared" si="267"/>
        <v>65.3</v>
      </c>
      <c r="S3498" t="s">
        <v>8310</v>
      </c>
      <c r="T3498" t="s">
        <v>8315</v>
      </c>
    </row>
    <row r="3499" spans="1:20" ht="60" hidden="1">
      <c r="A3499">
        <v>3497</v>
      </c>
      <c r="B3499" s="2" t="s">
        <v>3496</v>
      </c>
      <c r="C3499" s="2" t="s">
        <v>7607</v>
      </c>
      <c r="D3499">
        <v>20000</v>
      </c>
      <c r="E3499">
        <v>20128</v>
      </c>
      <c r="F3499" t="s">
        <v>8219</v>
      </c>
      <c r="G3499" t="s">
        <v>8224</v>
      </c>
      <c r="H3499" t="s">
        <v>8246</v>
      </c>
      <c r="I3499">
        <v>1430452740</v>
      </c>
      <c r="J3499" s="7">
        <f t="shared" si="264"/>
        <v>42089.72802083334</v>
      </c>
      <c r="K3499">
        <v>1427390901</v>
      </c>
      <c r="L3499" s="7">
        <f t="shared" si="265"/>
        <v>42125.165972222225</v>
      </c>
      <c r="M3499" t="b">
        <v>1</v>
      </c>
      <c r="N3499">
        <v>142</v>
      </c>
      <c r="O3499" t="b">
        <v>1</v>
      </c>
      <c r="P3499" t="s">
        <v>8269</v>
      </c>
      <c r="Q3499">
        <f t="shared" si="266"/>
        <v>100.64</v>
      </c>
      <c r="R3499" s="12">
        <f t="shared" si="267"/>
        <v>141.75</v>
      </c>
      <c r="S3499" t="s">
        <v>8310</v>
      </c>
      <c r="T3499" t="s">
        <v>8315</v>
      </c>
    </row>
    <row r="3500" spans="1:20" ht="60" hidden="1">
      <c r="A3500">
        <v>3498</v>
      </c>
      <c r="B3500" s="2" t="s">
        <v>3497</v>
      </c>
      <c r="C3500" s="2" t="s">
        <v>7608</v>
      </c>
      <c r="D3500">
        <v>20000</v>
      </c>
      <c r="E3500">
        <v>20820.330000000002</v>
      </c>
      <c r="F3500" t="s">
        <v>8219</v>
      </c>
      <c r="G3500" t="s">
        <v>8224</v>
      </c>
      <c r="H3500" t="s">
        <v>8246</v>
      </c>
      <c r="I3500">
        <v>1325404740</v>
      </c>
      <c r="J3500" s="7">
        <f t="shared" si="264"/>
        <v>40868.219814814816</v>
      </c>
      <c r="K3500">
        <v>1321852592</v>
      </c>
      <c r="L3500" s="7">
        <f t="shared" si="265"/>
        <v>40909.332638888889</v>
      </c>
      <c r="M3500" t="b">
        <v>1</v>
      </c>
      <c r="N3500">
        <v>150</v>
      </c>
      <c r="O3500" t="b">
        <v>1</v>
      </c>
      <c r="P3500" t="s">
        <v>8269</v>
      </c>
      <c r="Q3500">
        <f t="shared" si="266"/>
        <v>104.1</v>
      </c>
      <c r="R3500" s="12">
        <f t="shared" si="267"/>
        <v>138.80000000000001</v>
      </c>
      <c r="S3500" t="s">
        <v>8310</v>
      </c>
      <c r="T3500" t="s">
        <v>8315</v>
      </c>
    </row>
    <row r="3501" spans="1:20" ht="60" hidden="1">
      <c r="A3501">
        <v>3499</v>
      </c>
      <c r="B3501" s="2" t="s">
        <v>3498</v>
      </c>
      <c r="C3501" s="2" t="s">
        <v>7609</v>
      </c>
      <c r="D3501">
        <v>20000</v>
      </c>
      <c r="E3501">
        <v>21316</v>
      </c>
      <c r="F3501" t="s">
        <v>8219</v>
      </c>
      <c r="G3501" t="s">
        <v>8225</v>
      </c>
      <c r="H3501" t="s">
        <v>8247</v>
      </c>
      <c r="I3501">
        <v>1450825200</v>
      </c>
      <c r="J3501" s="7">
        <f t="shared" si="264"/>
        <v>42331.551307870366</v>
      </c>
      <c r="K3501">
        <v>1448284433</v>
      </c>
      <c r="L3501" s="7">
        <f t="shared" si="265"/>
        <v>42360.958333333328</v>
      </c>
      <c r="M3501" t="b">
        <v>1</v>
      </c>
      <c r="N3501">
        <v>158</v>
      </c>
      <c r="O3501" t="b">
        <v>1</v>
      </c>
      <c r="P3501" t="s">
        <v>8269</v>
      </c>
      <c r="Q3501">
        <f t="shared" si="266"/>
        <v>106.58</v>
      </c>
      <c r="R3501" s="12">
        <f t="shared" si="267"/>
        <v>134.91</v>
      </c>
      <c r="S3501" t="s">
        <v>8310</v>
      </c>
      <c r="T3501" t="s">
        <v>8315</v>
      </c>
    </row>
    <row r="3502" spans="1:20" ht="60" hidden="1">
      <c r="A3502">
        <v>3500</v>
      </c>
      <c r="B3502" s="2" t="s">
        <v>3499</v>
      </c>
      <c r="C3502" s="2" t="s">
        <v>7610</v>
      </c>
      <c r="D3502">
        <v>20000</v>
      </c>
      <c r="E3502">
        <v>22421</v>
      </c>
      <c r="F3502" t="s">
        <v>8219</v>
      </c>
      <c r="G3502" t="s">
        <v>8224</v>
      </c>
      <c r="H3502" t="s">
        <v>8246</v>
      </c>
      <c r="I3502">
        <v>1420569947</v>
      </c>
      <c r="J3502" s="7">
        <f t="shared" si="264"/>
        <v>41980.781793981485</v>
      </c>
      <c r="K3502">
        <v>1417977947</v>
      </c>
      <c r="L3502" s="7">
        <f t="shared" si="265"/>
        <v>42010.781793981485</v>
      </c>
      <c r="M3502" t="b">
        <v>0</v>
      </c>
      <c r="N3502">
        <v>383</v>
      </c>
      <c r="O3502" t="b">
        <v>1</v>
      </c>
      <c r="P3502" t="s">
        <v>8269</v>
      </c>
      <c r="Q3502">
        <f t="shared" si="266"/>
        <v>112.11</v>
      </c>
      <c r="R3502" s="12">
        <f t="shared" si="267"/>
        <v>58.54</v>
      </c>
      <c r="S3502" t="s">
        <v>8310</v>
      </c>
      <c r="T3502" t="s">
        <v>8315</v>
      </c>
    </row>
    <row r="3503" spans="1:20" ht="45" hidden="1">
      <c r="A3503">
        <v>3501</v>
      </c>
      <c r="B3503" s="2" t="s">
        <v>3500</v>
      </c>
      <c r="C3503" s="2" t="s">
        <v>7611</v>
      </c>
      <c r="D3503">
        <v>20000</v>
      </c>
      <c r="E3503">
        <v>20122</v>
      </c>
      <c r="F3503" t="s">
        <v>8219</v>
      </c>
      <c r="G3503" t="s">
        <v>8224</v>
      </c>
      <c r="H3503" t="s">
        <v>8246</v>
      </c>
      <c r="I3503">
        <v>1324169940</v>
      </c>
      <c r="J3503" s="7">
        <f t="shared" si="264"/>
        <v>40865.042256944449</v>
      </c>
      <c r="K3503">
        <v>1321578051</v>
      </c>
      <c r="L3503" s="7">
        <f t="shared" si="265"/>
        <v>40895.040972222225</v>
      </c>
      <c r="M3503" t="b">
        <v>0</v>
      </c>
      <c r="N3503">
        <v>193</v>
      </c>
      <c r="O3503" t="b">
        <v>1</v>
      </c>
      <c r="P3503" t="s">
        <v>8269</v>
      </c>
      <c r="Q3503">
        <f t="shared" si="266"/>
        <v>100.61</v>
      </c>
      <c r="R3503" s="12">
        <f t="shared" si="267"/>
        <v>104.26</v>
      </c>
      <c r="S3503" t="s">
        <v>8310</v>
      </c>
      <c r="T3503" t="s">
        <v>8315</v>
      </c>
    </row>
    <row r="3504" spans="1:20" ht="60" hidden="1">
      <c r="A3504">
        <v>3502</v>
      </c>
      <c r="B3504" s="2" t="s">
        <v>3501</v>
      </c>
      <c r="C3504" s="2" t="s">
        <v>7612</v>
      </c>
      <c r="D3504">
        <v>20000</v>
      </c>
      <c r="E3504">
        <v>21361</v>
      </c>
      <c r="F3504" t="s">
        <v>8219</v>
      </c>
      <c r="G3504" t="s">
        <v>8225</v>
      </c>
      <c r="H3504" t="s">
        <v>8247</v>
      </c>
      <c r="I3504">
        <v>1481716800</v>
      </c>
      <c r="J3504" s="7">
        <f t="shared" si="264"/>
        <v>42687.875775462962</v>
      </c>
      <c r="K3504">
        <v>1479070867</v>
      </c>
      <c r="L3504" s="7">
        <f t="shared" si="265"/>
        <v>42718.5</v>
      </c>
      <c r="M3504" t="b">
        <v>0</v>
      </c>
      <c r="N3504">
        <v>95</v>
      </c>
      <c r="O3504" t="b">
        <v>1</v>
      </c>
      <c r="P3504" t="s">
        <v>8269</v>
      </c>
      <c r="Q3504">
        <f t="shared" si="266"/>
        <v>106.81</v>
      </c>
      <c r="R3504" s="12">
        <f t="shared" si="267"/>
        <v>224.85</v>
      </c>
      <c r="S3504" t="s">
        <v>8310</v>
      </c>
      <c r="T3504" t="s">
        <v>8315</v>
      </c>
    </row>
    <row r="3505" spans="1:20" ht="45" hidden="1">
      <c r="A3505">
        <v>3503</v>
      </c>
      <c r="B3505" s="2" t="s">
        <v>3502</v>
      </c>
      <c r="C3505" s="2" t="s">
        <v>7613</v>
      </c>
      <c r="D3505">
        <v>20000</v>
      </c>
      <c r="E3505">
        <v>292097</v>
      </c>
      <c r="F3505" t="s">
        <v>8219</v>
      </c>
      <c r="G3505" t="s">
        <v>8236</v>
      </c>
      <c r="H3505" t="s">
        <v>8249</v>
      </c>
      <c r="I3505">
        <v>1439998674</v>
      </c>
      <c r="J3505" s="7">
        <f t="shared" si="264"/>
        <v>42199.651319444441</v>
      </c>
      <c r="K3505">
        <v>1436888274</v>
      </c>
      <c r="L3505" s="7">
        <f t="shared" si="265"/>
        <v>42235.651319444441</v>
      </c>
      <c r="M3505" t="b">
        <v>0</v>
      </c>
      <c r="N3505">
        <v>2174</v>
      </c>
      <c r="O3505" t="b">
        <v>1</v>
      </c>
      <c r="P3505" t="s">
        <v>8273</v>
      </c>
      <c r="Q3505">
        <f t="shared" si="266"/>
        <v>1460.49</v>
      </c>
      <c r="R3505" s="12">
        <f t="shared" si="267"/>
        <v>134.36000000000001</v>
      </c>
      <c r="S3505" t="s">
        <v>8319</v>
      </c>
      <c r="T3505" t="s">
        <v>8321</v>
      </c>
    </row>
    <row r="3506" spans="1:20" ht="60" hidden="1">
      <c r="A3506">
        <v>3504</v>
      </c>
      <c r="B3506" s="2" t="s">
        <v>3503</v>
      </c>
      <c r="C3506" s="2" t="s">
        <v>7614</v>
      </c>
      <c r="D3506">
        <v>20000</v>
      </c>
      <c r="E3506">
        <v>20070</v>
      </c>
      <c r="F3506" t="s">
        <v>8219</v>
      </c>
      <c r="G3506" t="s">
        <v>8224</v>
      </c>
      <c r="H3506" t="s">
        <v>8246</v>
      </c>
      <c r="I3506">
        <v>1450018912</v>
      </c>
      <c r="J3506" s="7">
        <f t="shared" si="264"/>
        <v>42321.626296296294</v>
      </c>
      <c r="K3506">
        <v>1447426912</v>
      </c>
      <c r="L3506" s="7">
        <f t="shared" si="265"/>
        <v>42351.626296296294</v>
      </c>
      <c r="M3506" t="b">
        <v>0</v>
      </c>
      <c r="N3506">
        <v>140</v>
      </c>
      <c r="O3506" t="b">
        <v>1</v>
      </c>
      <c r="P3506" t="s">
        <v>8274</v>
      </c>
      <c r="Q3506">
        <f t="shared" si="266"/>
        <v>100.35</v>
      </c>
      <c r="R3506" s="12">
        <f t="shared" si="267"/>
        <v>143.36000000000001</v>
      </c>
      <c r="S3506" t="s">
        <v>8322</v>
      </c>
      <c r="T3506" t="s">
        <v>8323</v>
      </c>
    </row>
    <row r="3507" spans="1:20" ht="90" hidden="1">
      <c r="A3507">
        <v>3505</v>
      </c>
      <c r="B3507" s="2" t="s">
        <v>3504</v>
      </c>
      <c r="C3507" s="2" t="s">
        <v>7615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 s="7">
        <f t="shared" si="264"/>
        <v>40854.745266203703</v>
      </c>
      <c r="K3507">
        <v>1320688391</v>
      </c>
      <c r="L3507" s="7">
        <f t="shared" si="265"/>
        <v>40884.745266203703</v>
      </c>
      <c r="M3507" t="b">
        <v>0</v>
      </c>
      <c r="N3507">
        <v>265</v>
      </c>
      <c r="O3507" t="b">
        <v>1</v>
      </c>
      <c r="P3507" t="s">
        <v>8274</v>
      </c>
      <c r="Q3507">
        <f t="shared" si="266"/>
        <v>132.19</v>
      </c>
      <c r="R3507" s="12">
        <f t="shared" si="267"/>
        <v>99.77</v>
      </c>
      <c r="S3507" t="s">
        <v>8322</v>
      </c>
      <c r="T3507" t="s">
        <v>8323</v>
      </c>
    </row>
    <row r="3508" spans="1:20" ht="60" hidden="1">
      <c r="A3508">
        <v>3506</v>
      </c>
      <c r="B3508" s="2" t="s">
        <v>3505</v>
      </c>
      <c r="C3508" s="2" t="s">
        <v>7616</v>
      </c>
      <c r="D3508">
        <v>20000</v>
      </c>
      <c r="E3508">
        <v>23727.55</v>
      </c>
      <c r="F3508" t="s">
        <v>8219</v>
      </c>
      <c r="G3508" t="s">
        <v>8235</v>
      </c>
      <c r="H3508" t="s">
        <v>8255</v>
      </c>
      <c r="I3508">
        <v>1454248563</v>
      </c>
      <c r="J3508" s="7">
        <f t="shared" si="264"/>
        <v>42370.580590277779</v>
      </c>
      <c r="K3508">
        <v>1451656563</v>
      </c>
      <c r="L3508" s="7">
        <f t="shared" si="265"/>
        <v>42400.580590277779</v>
      </c>
      <c r="M3508" t="b">
        <v>1</v>
      </c>
      <c r="N3508">
        <v>61</v>
      </c>
      <c r="O3508" t="b">
        <v>1</v>
      </c>
      <c r="P3508" t="s">
        <v>8280</v>
      </c>
      <c r="Q3508">
        <f t="shared" si="266"/>
        <v>118.64</v>
      </c>
      <c r="R3508" s="12">
        <f t="shared" si="267"/>
        <v>388.98</v>
      </c>
      <c r="S3508" t="s">
        <v>8325</v>
      </c>
      <c r="T3508" t="s">
        <v>8330</v>
      </c>
    </row>
    <row r="3509" spans="1:20" ht="45" hidden="1">
      <c r="A3509">
        <v>3507</v>
      </c>
      <c r="B3509" s="2" t="s">
        <v>3506</v>
      </c>
      <c r="C3509" s="2" t="s">
        <v>7617</v>
      </c>
      <c r="D3509">
        <v>20000</v>
      </c>
      <c r="E3509">
        <v>50863</v>
      </c>
      <c r="F3509" t="s">
        <v>8219</v>
      </c>
      <c r="G3509" t="s">
        <v>8235</v>
      </c>
      <c r="H3509" t="s">
        <v>8255</v>
      </c>
      <c r="I3509">
        <v>1433106000</v>
      </c>
      <c r="J3509" s="7">
        <f t="shared" si="264"/>
        <v>42132.941805555558</v>
      </c>
      <c r="K3509">
        <v>1431124572</v>
      </c>
      <c r="L3509" s="7">
        <f t="shared" si="265"/>
        <v>42155.875</v>
      </c>
      <c r="M3509" t="b">
        <v>0</v>
      </c>
      <c r="N3509">
        <v>103</v>
      </c>
      <c r="O3509" t="b">
        <v>1</v>
      </c>
      <c r="P3509" t="s">
        <v>8285</v>
      </c>
      <c r="Q3509">
        <f t="shared" si="266"/>
        <v>254.32</v>
      </c>
      <c r="R3509" s="12">
        <f t="shared" si="267"/>
        <v>493.82</v>
      </c>
      <c r="S3509" t="s">
        <v>8338</v>
      </c>
      <c r="T3509" t="s">
        <v>8339</v>
      </c>
    </row>
    <row r="3510" spans="1:20" ht="60" hidden="1">
      <c r="A3510">
        <v>3508</v>
      </c>
      <c r="B3510" s="2" t="s">
        <v>3507</v>
      </c>
      <c r="C3510" s="2" t="s">
        <v>7618</v>
      </c>
      <c r="D3510">
        <v>20000</v>
      </c>
      <c r="E3510">
        <v>21905</v>
      </c>
      <c r="F3510" t="s">
        <v>8219</v>
      </c>
      <c r="G3510" t="s">
        <v>8224</v>
      </c>
      <c r="H3510" t="s">
        <v>8246</v>
      </c>
      <c r="I3510">
        <v>1462125358</v>
      </c>
      <c r="J3510" s="7">
        <f t="shared" si="264"/>
        <v>42461.747199074074</v>
      </c>
      <c r="K3510">
        <v>1459533358</v>
      </c>
      <c r="L3510" s="7">
        <f t="shared" si="265"/>
        <v>42491.747199074074</v>
      </c>
      <c r="M3510" t="b">
        <v>0</v>
      </c>
      <c r="N3510">
        <v>238</v>
      </c>
      <c r="O3510" t="b">
        <v>1</v>
      </c>
      <c r="P3510" t="s">
        <v>8271</v>
      </c>
      <c r="Q3510">
        <f t="shared" si="266"/>
        <v>109.53</v>
      </c>
      <c r="R3510" s="12">
        <f t="shared" si="267"/>
        <v>92.04</v>
      </c>
      <c r="S3510" t="s">
        <v>8317</v>
      </c>
      <c r="T3510" t="s">
        <v>8318</v>
      </c>
    </row>
    <row r="3511" spans="1:20" ht="60" hidden="1">
      <c r="A3511">
        <v>3509</v>
      </c>
      <c r="B3511" s="2" t="s">
        <v>3508</v>
      </c>
      <c r="C3511" s="2" t="s">
        <v>7619</v>
      </c>
      <c r="D3511">
        <v>20000</v>
      </c>
      <c r="E3511">
        <v>20253</v>
      </c>
      <c r="F3511" t="s">
        <v>8219</v>
      </c>
      <c r="G3511" t="s">
        <v>8224</v>
      </c>
      <c r="H3511" t="s">
        <v>8246</v>
      </c>
      <c r="I3511">
        <v>1455299144</v>
      </c>
      <c r="J3511" s="7">
        <f t="shared" si="264"/>
        <v>42382.74009259259</v>
      </c>
      <c r="K3511">
        <v>1452707144</v>
      </c>
      <c r="L3511" s="7">
        <f t="shared" si="265"/>
        <v>42412.74009259259</v>
      </c>
      <c r="M3511" t="b">
        <v>0</v>
      </c>
      <c r="N3511">
        <v>120</v>
      </c>
      <c r="O3511" t="b">
        <v>1</v>
      </c>
      <c r="P3511" t="s">
        <v>8274</v>
      </c>
      <c r="Q3511">
        <f t="shared" si="266"/>
        <v>101.27</v>
      </c>
      <c r="R3511" s="12">
        <f t="shared" si="267"/>
        <v>168.78</v>
      </c>
      <c r="S3511" t="s">
        <v>8322</v>
      </c>
      <c r="T3511" t="s">
        <v>8323</v>
      </c>
    </row>
    <row r="3512" spans="1:20" ht="60" hidden="1">
      <c r="A3512">
        <v>3510</v>
      </c>
      <c r="B3512" s="2" t="s">
        <v>3509</v>
      </c>
      <c r="C3512" s="2" t="s">
        <v>7620</v>
      </c>
      <c r="D3512">
        <v>20000</v>
      </c>
      <c r="E3512">
        <v>27197.22</v>
      </c>
      <c r="F3512" t="s">
        <v>8219</v>
      </c>
      <c r="G3512" t="s">
        <v>8224</v>
      </c>
      <c r="H3512" t="s">
        <v>8246</v>
      </c>
      <c r="I3512">
        <v>1483481019</v>
      </c>
      <c r="J3512" s="7">
        <f t="shared" si="264"/>
        <v>42705.919201388882</v>
      </c>
      <c r="K3512">
        <v>1480629819</v>
      </c>
      <c r="L3512" s="7">
        <f t="shared" si="265"/>
        <v>42738.919201388882</v>
      </c>
      <c r="M3512" t="b">
        <v>0</v>
      </c>
      <c r="N3512">
        <v>284</v>
      </c>
      <c r="O3512" t="b">
        <v>1</v>
      </c>
      <c r="P3512" t="s">
        <v>8285</v>
      </c>
      <c r="Q3512">
        <f t="shared" si="266"/>
        <v>135.99</v>
      </c>
      <c r="R3512" s="12">
        <f t="shared" si="267"/>
        <v>95.76</v>
      </c>
      <c r="S3512" t="s">
        <v>8338</v>
      </c>
      <c r="T3512" t="s">
        <v>8339</v>
      </c>
    </row>
    <row r="3513" spans="1:20" ht="45" hidden="1">
      <c r="A3513">
        <v>3511</v>
      </c>
      <c r="B3513" s="2" t="s">
        <v>3510</v>
      </c>
      <c r="C3513" s="2" t="s">
        <v>7621</v>
      </c>
      <c r="D3513">
        <v>20000</v>
      </c>
      <c r="E3513">
        <v>20032</v>
      </c>
      <c r="F3513" t="s">
        <v>8219</v>
      </c>
      <c r="G3513" t="s">
        <v>8224</v>
      </c>
      <c r="H3513" t="s">
        <v>8246</v>
      </c>
      <c r="I3513">
        <v>1399672800</v>
      </c>
      <c r="J3513" s="7">
        <f t="shared" si="264"/>
        <v>41736.899652777778</v>
      </c>
      <c r="K3513">
        <v>1396906530</v>
      </c>
      <c r="L3513" s="7">
        <f t="shared" si="265"/>
        <v>41768.916666666664</v>
      </c>
      <c r="M3513" t="b">
        <v>0</v>
      </c>
      <c r="N3513">
        <v>48</v>
      </c>
      <c r="O3513" t="b">
        <v>1</v>
      </c>
      <c r="P3513" t="s">
        <v>8276</v>
      </c>
      <c r="Q3513">
        <f t="shared" si="266"/>
        <v>100.16</v>
      </c>
      <c r="R3513" s="12">
        <f t="shared" si="267"/>
        <v>417.33</v>
      </c>
      <c r="S3513" t="s">
        <v>8325</v>
      </c>
      <c r="T3513" t="s">
        <v>8326</v>
      </c>
    </row>
    <row r="3514" spans="1:20" ht="60" hidden="1">
      <c r="A3514">
        <v>3512</v>
      </c>
      <c r="B3514" s="2" t="s">
        <v>3511</v>
      </c>
      <c r="C3514" s="2" t="s">
        <v>7622</v>
      </c>
      <c r="D3514">
        <v>20000</v>
      </c>
      <c r="E3514">
        <v>74026</v>
      </c>
      <c r="F3514" t="s">
        <v>8219</v>
      </c>
      <c r="G3514" t="s">
        <v>8224</v>
      </c>
      <c r="H3514" t="s">
        <v>8246</v>
      </c>
      <c r="I3514">
        <v>1398959729</v>
      </c>
      <c r="J3514" s="7">
        <f t="shared" si="264"/>
        <v>41730.663530092592</v>
      </c>
      <c r="K3514">
        <v>1396367729</v>
      </c>
      <c r="L3514" s="7">
        <f t="shared" si="265"/>
        <v>41760.663530092592</v>
      </c>
      <c r="M3514" t="b">
        <v>1</v>
      </c>
      <c r="N3514">
        <v>405</v>
      </c>
      <c r="O3514" t="b">
        <v>1</v>
      </c>
      <c r="P3514" t="s">
        <v>8295</v>
      </c>
      <c r="Q3514">
        <f t="shared" si="266"/>
        <v>370.13</v>
      </c>
      <c r="R3514" s="12">
        <f t="shared" si="267"/>
        <v>182.78</v>
      </c>
      <c r="S3514" t="s">
        <v>8319</v>
      </c>
      <c r="T3514" t="s">
        <v>8349</v>
      </c>
    </row>
    <row r="3515" spans="1:20" ht="60" hidden="1">
      <c r="A3515">
        <v>3513</v>
      </c>
      <c r="B3515" s="2" t="s">
        <v>3512</v>
      </c>
      <c r="C3515" s="2" t="s">
        <v>7623</v>
      </c>
      <c r="D3515">
        <v>20000</v>
      </c>
      <c r="E3515">
        <v>115816</v>
      </c>
      <c r="F3515" t="s">
        <v>8219</v>
      </c>
      <c r="G3515" t="s">
        <v>8225</v>
      </c>
      <c r="H3515" t="s">
        <v>8247</v>
      </c>
      <c r="I3515">
        <v>1470423668</v>
      </c>
      <c r="J3515" s="7">
        <f t="shared" si="264"/>
        <v>42557.792453703703</v>
      </c>
      <c r="K3515">
        <v>1467831668</v>
      </c>
      <c r="L3515" s="7">
        <f t="shared" si="265"/>
        <v>42587.792453703703</v>
      </c>
      <c r="M3515" t="b">
        <v>1</v>
      </c>
      <c r="N3515">
        <v>1887</v>
      </c>
      <c r="O3515" t="b">
        <v>1</v>
      </c>
      <c r="P3515" t="s">
        <v>8295</v>
      </c>
      <c r="Q3515">
        <f t="shared" si="266"/>
        <v>579.08000000000004</v>
      </c>
      <c r="R3515" s="12">
        <f t="shared" si="267"/>
        <v>61.38</v>
      </c>
      <c r="S3515" t="s">
        <v>8319</v>
      </c>
      <c r="T3515" t="s">
        <v>8349</v>
      </c>
    </row>
    <row r="3516" spans="1:20" ht="45" hidden="1">
      <c r="A3516">
        <v>3514</v>
      </c>
      <c r="B3516" s="2" t="s">
        <v>3513</v>
      </c>
      <c r="C3516" s="2" t="s">
        <v>7624</v>
      </c>
      <c r="D3516">
        <v>20000</v>
      </c>
      <c r="E3516">
        <v>75099.199999999997</v>
      </c>
      <c r="F3516" t="s">
        <v>8219</v>
      </c>
      <c r="G3516" t="s">
        <v>8225</v>
      </c>
      <c r="H3516" t="s">
        <v>8247</v>
      </c>
      <c r="I3516">
        <v>1376899269</v>
      </c>
      <c r="J3516" s="7">
        <f t="shared" si="264"/>
        <v>41445.334131944444</v>
      </c>
      <c r="K3516">
        <v>1371715269</v>
      </c>
      <c r="L3516" s="7">
        <f t="shared" si="265"/>
        <v>41505.334131944444</v>
      </c>
      <c r="M3516" t="b">
        <v>1</v>
      </c>
      <c r="N3516">
        <v>402</v>
      </c>
      <c r="O3516" t="b">
        <v>1</v>
      </c>
      <c r="P3516" t="s">
        <v>8295</v>
      </c>
      <c r="Q3516">
        <f t="shared" si="266"/>
        <v>375.5</v>
      </c>
      <c r="R3516" s="12">
        <f t="shared" si="267"/>
        <v>186.81</v>
      </c>
      <c r="S3516" t="s">
        <v>8319</v>
      </c>
      <c r="T3516" t="s">
        <v>8349</v>
      </c>
    </row>
    <row r="3517" spans="1:20" ht="45" hidden="1">
      <c r="A3517">
        <v>3515</v>
      </c>
      <c r="B3517" s="2" t="s">
        <v>3514</v>
      </c>
      <c r="C3517" s="2" t="s">
        <v>7625</v>
      </c>
      <c r="D3517">
        <v>20000</v>
      </c>
      <c r="E3517">
        <v>56146</v>
      </c>
      <c r="F3517" t="s">
        <v>8219</v>
      </c>
      <c r="G3517" t="s">
        <v>8224</v>
      </c>
      <c r="H3517" t="s">
        <v>8246</v>
      </c>
      <c r="I3517">
        <v>1475390484</v>
      </c>
      <c r="J3517" s="7">
        <f t="shared" si="264"/>
        <v>42600.278749999998</v>
      </c>
      <c r="K3517">
        <v>1471502484</v>
      </c>
      <c r="L3517" s="7">
        <f t="shared" si="265"/>
        <v>42645.278749999998</v>
      </c>
      <c r="M3517" t="b">
        <v>0</v>
      </c>
      <c r="N3517">
        <v>278</v>
      </c>
      <c r="O3517" t="b">
        <v>1</v>
      </c>
      <c r="P3517" t="s">
        <v>8295</v>
      </c>
      <c r="Q3517">
        <f t="shared" si="266"/>
        <v>280.73</v>
      </c>
      <c r="R3517" s="12">
        <f t="shared" si="267"/>
        <v>201.96</v>
      </c>
      <c r="S3517" t="s">
        <v>8319</v>
      </c>
      <c r="T3517" t="s">
        <v>8349</v>
      </c>
    </row>
    <row r="3518" spans="1:20" ht="60" hidden="1">
      <c r="A3518">
        <v>3516</v>
      </c>
      <c r="B3518" s="2" t="s">
        <v>3515</v>
      </c>
      <c r="C3518" s="2" t="s">
        <v>7626</v>
      </c>
      <c r="D3518">
        <v>20000</v>
      </c>
      <c r="E3518">
        <v>26241</v>
      </c>
      <c r="F3518" t="s">
        <v>8219</v>
      </c>
      <c r="G3518" t="s">
        <v>8227</v>
      </c>
      <c r="H3518" t="s">
        <v>8249</v>
      </c>
      <c r="I3518">
        <v>1482085857</v>
      </c>
      <c r="J3518" s="7">
        <f t="shared" si="264"/>
        <v>42692.771493055552</v>
      </c>
      <c r="K3518">
        <v>1479493857</v>
      </c>
      <c r="L3518" s="7">
        <f t="shared" si="265"/>
        <v>42722.771493055552</v>
      </c>
      <c r="M3518" t="b">
        <v>0</v>
      </c>
      <c r="N3518">
        <v>48</v>
      </c>
      <c r="O3518" t="b">
        <v>1</v>
      </c>
      <c r="P3518" t="s">
        <v>8295</v>
      </c>
      <c r="Q3518">
        <f t="shared" si="266"/>
        <v>131.21</v>
      </c>
      <c r="R3518" s="12">
        <f t="shared" si="267"/>
        <v>546.69000000000005</v>
      </c>
      <c r="S3518" t="s">
        <v>8319</v>
      </c>
      <c r="T3518" t="s">
        <v>8349</v>
      </c>
    </row>
    <row r="3519" spans="1:20" ht="45" hidden="1">
      <c r="A3519">
        <v>3517</v>
      </c>
      <c r="B3519" s="2" t="s">
        <v>3516</v>
      </c>
      <c r="C3519" s="2" t="s">
        <v>7627</v>
      </c>
      <c r="D3519">
        <v>20000</v>
      </c>
      <c r="E3519">
        <v>21935</v>
      </c>
      <c r="F3519" t="s">
        <v>8219</v>
      </c>
      <c r="G3519" t="s">
        <v>8224</v>
      </c>
      <c r="H3519" t="s">
        <v>8246</v>
      </c>
      <c r="I3519">
        <v>1473213600</v>
      </c>
      <c r="J3519" s="7">
        <f t="shared" si="264"/>
        <v>42583.615081018521</v>
      </c>
      <c r="K3519">
        <v>1470062743</v>
      </c>
      <c r="L3519" s="7">
        <f t="shared" si="265"/>
        <v>42620.083333333328</v>
      </c>
      <c r="M3519" t="b">
        <v>0</v>
      </c>
      <c r="N3519">
        <v>392</v>
      </c>
      <c r="O3519" t="b">
        <v>1</v>
      </c>
      <c r="P3519" t="s">
        <v>8297</v>
      </c>
      <c r="Q3519">
        <f t="shared" si="266"/>
        <v>109.68</v>
      </c>
      <c r="R3519" s="12">
        <f t="shared" si="267"/>
        <v>55.96</v>
      </c>
      <c r="S3519" t="s">
        <v>8333</v>
      </c>
      <c r="T3519" t="s">
        <v>8351</v>
      </c>
    </row>
    <row r="3520" spans="1:20" ht="60" hidden="1">
      <c r="A3520">
        <v>3518</v>
      </c>
      <c r="B3520" s="2" t="s">
        <v>3517</v>
      </c>
      <c r="C3520" s="2" t="s">
        <v>7628</v>
      </c>
      <c r="D3520">
        <v>20000</v>
      </c>
      <c r="E3520">
        <v>202928.5</v>
      </c>
      <c r="F3520" t="s">
        <v>8219</v>
      </c>
      <c r="G3520" t="s">
        <v>8224</v>
      </c>
      <c r="H3520" t="s">
        <v>8246</v>
      </c>
      <c r="I3520">
        <v>1428033540</v>
      </c>
      <c r="J3520" s="7">
        <f t="shared" si="264"/>
        <v>42068.209097222221</v>
      </c>
      <c r="K3520">
        <v>1425531666</v>
      </c>
      <c r="L3520" s="7">
        <f t="shared" si="265"/>
        <v>42097.165972222225</v>
      </c>
      <c r="M3520" t="b">
        <v>1</v>
      </c>
      <c r="N3520">
        <v>3562</v>
      </c>
      <c r="O3520" t="b">
        <v>1</v>
      </c>
      <c r="P3520" t="s">
        <v>8297</v>
      </c>
      <c r="Q3520">
        <f t="shared" si="266"/>
        <v>1014.64</v>
      </c>
      <c r="R3520" s="12">
        <f t="shared" si="267"/>
        <v>56.97</v>
      </c>
      <c r="S3520" t="s">
        <v>8333</v>
      </c>
      <c r="T3520" t="s">
        <v>8351</v>
      </c>
    </row>
    <row r="3521" spans="1:20" ht="45" hidden="1">
      <c r="A3521">
        <v>3519</v>
      </c>
      <c r="B3521" s="2" t="s">
        <v>3518</v>
      </c>
      <c r="C3521" s="2" t="s">
        <v>7629</v>
      </c>
      <c r="D3521">
        <v>20000</v>
      </c>
      <c r="E3521">
        <v>76105</v>
      </c>
      <c r="F3521" t="s">
        <v>8219</v>
      </c>
      <c r="G3521" t="s">
        <v>8224</v>
      </c>
      <c r="H3521" t="s">
        <v>8246</v>
      </c>
      <c r="I3521">
        <v>1419123600</v>
      </c>
      <c r="J3521" s="7">
        <f t="shared" si="264"/>
        <v>41968.829826388886</v>
      </c>
      <c r="K3521">
        <v>1416945297</v>
      </c>
      <c r="L3521" s="7">
        <f t="shared" si="265"/>
        <v>41994.041666666672</v>
      </c>
      <c r="M3521" t="b">
        <v>0</v>
      </c>
      <c r="N3521">
        <v>404</v>
      </c>
      <c r="O3521" t="b">
        <v>1</v>
      </c>
      <c r="P3521" t="s">
        <v>8297</v>
      </c>
      <c r="Q3521">
        <f t="shared" si="266"/>
        <v>380.53</v>
      </c>
      <c r="R3521" s="12">
        <f t="shared" si="267"/>
        <v>188.38</v>
      </c>
      <c r="S3521" t="s">
        <v>8333</v>
      </c>
      <c r="T3521" t="s">
        <v>8351</v>
      </c>
    </row>
    <row r="3522" spans="1:20" ht="45" hidden="1">
      <c r="A3522">
        <v>3520</v>
      </c>
      <c r="B3522" s="2" t="s">
        <v>3519</v>
      </c>
      <c r="C3522" s="2" t="s">
        <v>7630</v>
      </c>
      <c r="D3522">
        <v>20000</v>
      </c>
      <c r="E3522">
        <v>56618</v>
      </c>
      <c r="F3522" t="s">
        <v>8219</v>
      </c>
      <c r="G3522" t="s">
        <v>8224</v>
      </c>
      <c r="H3522" t="s">
        <v>8246</v>
      </c>
      <c r="I3522">
        <v>1481328004</v>
      </c>
      <c r="J3522" s="7">
        <f t="shared" ref="J3522:J3585" si="268">(((K3522/60)/60)/24)+DATE(1970,1,1)</f>
        <v>42684.000046296293</v>
      </c>
      <c r="K3522">
        <v>1478736004</v>
      </c>
      <c r="L3522" s="7">
        <f t="shared" ref="L3522:L3585" si="269">(((I3522/60)/60)/24)+DATE(1970,1,1)</f>
        <v>42714.000046296293</v>
      </c>
      <c r="M3522" t="b">
        <v>0</v>
      </c>
      <c r="N3522">
        <v>1328</v>
      </c>
      <c r="O3522" t="b">
        <v>1</v>
      </c>
      <c r="P3522" t="s">
        <v>8297</v>
      </c>
      <c r="Q3522">
        <f t="shared" ref="Q3522:Q3585" si="270">ROUND(E3522/D3522*100,2)</f>
        <v>283.08999999999997</v>
      </c>
      <c r="R3522" s="12">
        <f t="shared" ref="R3522:R3585" si="271">IFERROR(ROUND(IFERROR(E3522/N3522,""),2),"No pledges")</f>
        <v>42.63</v>
      </c>
      <c r="S3522" t="s">
        <v>8333</v>
      </c>
      <c r="T3522" t="s">
        <v>8351</v>
      </c>
    </row>
    <row r="3523" spans="1:20" ht="60" hidden="1">
      <c r="A3523">
        <v>3521</v>
      </c>
      <c r="B3523" s="2" t="s">
        <v>3520</v>
      </c>
      <c r="C3523" s="2" t="s">
        <v>7631</v>
      </c>
      <c r="D3523">
        <v>20000</v>
      </c>
      <c r="E3523">
        <v>104146.51</v>
      </c>
      <c r="F3523" t="s">
        <v>8219</v>
      </c>
      <c r="G3523" t="s">
        <v>8224</v>
      </c>
      <c r="H3523" t="s">
        <v>8246</v>
      </c>
      <c r="I3523">
        <v>1394316695</v>
      </c>
      <c r="J3523" s="7">
        <f t="shared" si="268"/>
        <v>41666.924710648149</v>
      </c>
      <c r="K3523">
        <v>1390860695</v>
      </c>
      <c r="L3523" s="7">
        <f t="shared" si="269"/>
        <v>41706.924710648149</v>
      </c>
      <c r="M3523" t="b">
        <v>1</v>
      </c>
      <c r="N3523">
        <v>2165</v>
      </c>
      <c r="O3523" t="b">
        <v>1</v>
      </c>
      <c r="P3523" t="s">
        <v>8298</v>
      </c>
      <c r="Q3523">
        <f t="shared" si="270"/>
        <v>520.73</v>
      </c>
      <c r="R3523" s="12">
        <f t="shared" si="271"/>
        <v>48.1</v>
      </c>
      <c r="S3523" t="s">
        <v>8336</v>
      </c>
      <c r="T3523" t="s">
        <v>8352</v>
      </c>
    </row>
    <row r="3524" spans="1:20" ht="60" hidden="1">
      <c r="A3524">
        <v>3522</v>
      </c>
      <c r="B3524" s="2" t="s">
        <v>3521</v>
      </c>
      <c r="C3524" s="2" t="s">
        <v>7632</v>
      </c>
      <c r="D3524">
        <v>20000</v>
      </c>
      <c r="E3524">
        <v>40502.99</v>
      </c>
      <c r="F3524" t="s">
        <v>8219</v>
      </c>
      <c r="G3524" t="s">
        <v>8224</v>
      </c>
      <c r="H3524" t="s">
        <v>8246</v>
      </c>
      <c r="I3524">
        <v>1408114822</v>
      </c>
      <c r="J3524" s="7">
        <f t="shared" si="268"/>
        <v>41836.625254629631</v>
      </c>
      <c r="K3524">
        <v>1405522822</v>
      </c>
      <c r="L3524" s="7">
        <f t="shared" si="269"/>
        <v>41866.625254629631</v>
      </c>
      <c r="M3524" t="b">
        <v>0</v>
      </c>
      <c r="N3524">
        <v>311</v>
      </c>
      <c r="O3524" t="b">
        <v>1</v>
      </c>
      <c r="P3524" t="s">
        <v>8298</v>
      </c>
      <c r="Q3524">
        <f t="shared" si="270"/>
        <v>202.51</v>
      </c>
      <c r="R3524" s="12">
        <f t="shared" si="271"/>
        <v>130.22999999999999</v>
      </c>
      <c r="S3524" t="s">
        <v>8336</v>
      </c>
      <c r="T3524" t="s">
        <v>8352</v>
      </c>
    </row>
    <row r="3525" spans="1:20" ht="45" hidden="1">
      <c r="A3525">
        <v>3523</v>
      </c>
      <c r="B3525" s="2" t="s">
        <v>3522</v>
      </c>
      <c r="C3525" s="2" t="s">
        <v>7633</v>
      </c>
      <c r="D3525">
        <v>20000</v>
      </c>
      <c r="E3525">
        <v>25740</v>
      </c>
      <c r="F3525" t="s">
        <v>8219</v>
      </c>
      <c r="G3525" t="s">
        <v>8224</v>
      </c>
      <c r="H3525" t="s">
        <v>8246</v>
      </c>
      <c r="I3525">
        <v>1367208140</v>
      </c>
      <c r="J3525" s="7">
        <f t="shared" si="268"/>
        <v>41348.168287037035</v>
      </c>
      <c r="K3525">
        <v>1363320140</v>
      </c>
      <c r="L3525" s="7">
        <f t="shared" si="269"/>
        <v>41393.168287037035</v>
      </c>
      <c r="M3525" t="b">
        <v>0</v>
      </c>
      <c r="N3525">
        <v>259</v>
      </c>
      <c r="O3525" t="b">
        <v>1</v>
      </c>
      <c r="P3525" t="s">
        <v>8279</v>
      </c>
      <c r="Q3525">
        <f t="shared" si="270"/>
        <v>128.69999999999999</v>
      </c>
      <c r="R3525" s="12">
        <f t="shared" si="271"/>
        <v>99.38</v>
      </c>
      <c r="S3525" t="s">
        <v>8325</v>
      </c>
      <c r="T3525" t="s">
        <v>8329</v>
      </c>
    </row>
    <row r="3526" spans="1:20" ht="60" hidden="1">
      <c r="A3526">
        <v>3524</v>
      </c>
      <c r="B3526" s="2" t="s">
        <v>3523</v>
      </c>
      <c r="C3526" s="2" t="s">
        <v>7634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 s="7">
        <f t="shared" si="268"/>
        <v>41943.791030092594</v>
      </c>
      <c r="K3526">
        <v>1414781945</v>
      </c>
      <c r="L3526" s="7">
        <f t="shared" si="269"/>
        <v>41974.832696759258</v>
      </c>
      <c r="M3526" t="b">
        <v>0</v>
      </c>
      <c r="N3526">
        <v>78</v>
      </c>
      <c r="O3526" t="b">
        <v>1</v>
      </c>
      <c r="P3526" t="s">
        <v>8300</v>
      </c>
      <c r="Q3526">
        <f t="shared" si="270"/>
        <v>103.78</v>
      </c>
      <c r="R3526" s="12">
        <f t="shared" si="271"/>
        <v>266.08999999999997</v>
      </c>
      <c r="S3526" t="s">
        <v>8325</v>
      </c>
      <c r="T3526" t="s">
        <v>8354</v>
      </c>
    </row>
    <row r="3527" spans="1:20" ht="45" hidden="1">
      <c r="A3527">
        <v>3525</v>
      </c>
      <c r="B3527" s="2" t="s">
        <v>3524</v>
      </c>
      <c r="C3527" s="2" t="s">
        <v>7635</v>
      </c>
      <c r="D3527">
        <v>20000</v>
      </c>
      <c r="E3527">
        <v>20843.599999999999</v>
      </c>
      <c r="F3527" t="s">
        <v>8219</v>
      </c>
      <c r="G3527" t="s">
        <v>8224</v>
      </c>
      <c r="H3527" t="s">
        <v>8246</v>
      </c>
      <c r="I3527">
        <v>1335662023</v>
      </c>
      <c r="J3527" s="7">
        <f t="shared" si="268"/>
        <v>40998.051192129627</v>
      </c>
      <c r="K3527">
        <v>1333070023</v>
      </c>
      <c r="L3527" s="7">
        <f t="shared" si="269"/>
        <v>41028.051192129627</v>
      </c>
      <c r="M3527" t="b">
        <v>1</v>
      </c>
      <c r="N3527">
        <v>321</v>
      </c>
      <c r="O3527" t="b">
        <v>1</v>
      </c>
      <c r="P3527" t="s">
        <v>8301</v>
      </c>
      <c r="Q3527">
        <f t="shared" si="270"/>
        <v>104.22</v>
      </c>
      <c r="R3527" s="12">
        <f t="shared" si="271"/>
        <v>64.930000000000007</v>
      </c>
      <c r="S3527" t="s">
        <v>8319</v>
      </c>
      <c r="T3527" t="s">
        <v>8355</v>
      </c>
    </row>
    <row r="3528" spans="1:20" ht="60" hidden="1">
      <c r="A3528">
        <v>3526</v>
      </c>
      <c r="B3528" s="2" t="s">
        <v>3525</v>
      </c>
      <c r="C3528" s="2" t="s">
        <v>7636</v>
      </c>
      <c r="D3528">
        <v>20000</v>
      </c>
      <c r="E3528">
        <v>22933.05</v>
      </c>
      <c r="F3528" t="s">
        <v>8219</v>
      </c>
      <c r="G3528" t="s">
        <v>8224</v>
      </c>
      <c r="H3528" t="s">
        <v>8246</v>
      </c>
      <c r="I3528">
        <v>1440907427</v>
      </c>
      <c r="J3528" s="7">
        <f t="shared" si="268"/>
        <v>42218.169293981482</v>
      </c>
      <c r="K3528">
        <v>1438488227</v>
      </c>
      <c r="L3528" s="7">
        <f t="shared" si="269"/>
        <v>42246.169293981482</v>
      </c>
      <c r="M3528" t="b">
        <v>0</v>
      </c>
      <c r="N3528">
        <v>286</v>
      </c>
      <c r="O3528" t="b">
        <v>1</v>
      </c>
      <c r="P3528" t="s">
        <v>8301</v>
      </c>
      <c r="Q3528">
        <f t="shared" si="270"/>
        <v>114.67</v>
      </c>
      <c r="R3528" s="12">
        <f t="shared" si="271"/>
        <v>80.19</v>
      </c>
      <c r="S3528" t="s">
        <v>8319</v>
      </c>
      <c r="T3528" t="s">
        <v>8355</v>
      </c>
    </row>
    <row r="3529" spans="1:20" ht="60" hidden="1">
      <c r="A3529">
        <v>3527</v>
      </c>
      <c r="B3529" s="2" t="s">
        <v>3526</v>
      </c>
      <c r="C3529" s="2" t="s">
        <v>7637</v>
      </c>
      <c r="D3529">
        <v>20000</v>
      </c>
      <c r="E3529">
        <v>21360</v>
      </c>
      <c r="F3529" t="s">
        <v>8219</v>
      </c>
      <c r="G3529" t="s">
        <v>8224</v>
      </c>
      <c r="H3529" t="s">
        <v>8246</v>
      </c>
      <c r="I3529">
        <v>1440179713</v>
      </c>
      <c r="J3529" s="7">
        <f t="shared" si="268"/>
        <v>42207.746678240743</v>
      </c>
      <c r="K3529">
        <v>1437587713</v>
      </c>
      <c r="L3529" s="7">
        <f t="shared" si="269"/>
        <v>42237.746678240743</v>
      </c>
      <c r="M3529" t="b">
        <v>0</v>
      </c>
      <c r="N3529">
        <v>80</v>
      </c>
      <c r="O3529" t="b">
        <v>1</v>
      </c>
      <c r="P3529" t="s">
        <v>8302</v>
      </c>
      <c r="Q3529">
        <f t="shared" si="270"/>
        <v>106.8</v>
      </c>
      <c r="R3529" s="12">
        <f t="shared" si="271"/>
        <v>267</v>
      </c>
      <c r="S3529" t="s">
        <v>8319</v>
      </c>
      <c r="T3529" t="s">
        <v>8356</v>
      </c>
    </row>
    <row r="3530" spans="1:20" ht="45" hidden="1">
      <c r="A3530">
        <v>3528</v>
      </c>
      <c r="B3530" s="2" t="s">
        <v>3527</v>
      </c>
      <c r="C3530" s="2" t="s">
        <v>7638</v>
      </c>
      <c r="D3530">
        <v>20000</v>
      </c>
      <c r="E3530">
        <v>20919.25</v>
      </c>
      <c r="F3530" t="s">
        <v>8219</v>
      </c>
      <c r="G3530" t="s">
        <v>8229</v>
      </c>
      <c r="H3530" t="s">
        <v>8251</v>
      </c>
      <c r="I3530">
        <v>1441378800</v>
      </c>
      <c r="J3530" s="7">
        <f t="shared" si="268"/>
        <v>42222.622766203705</v>
      </c>
      <c r="K3530">
        <v>1438873007</v>
      </c>
      <c r="L3530" s="7">
        <f t="shared" si="269"/>
        <v>42251.625</v>
      </c>
      <c r="M3530" t="b">
        <v>0</v>
      </c>
      <c r="N3530">
        <v>56</v>
      </c>
      <c r="O3530" t="b">
        <v>1</v>
      </c>
      <c r="P3530" t="s">
        <v>8302</v>
      </c>
      <c r="Q3530">
        <f t="shared" si="270"/>
        <v>104.6</v>
      </c>
      <c r="R3530" s="12">
        <f t="shared" si="271"/>
        <v>373.56</v>
      </c>
      <c r="S3530" t="s">
        <v>8319</v>
      </c>
      <c r="T3530" t="s">
        <v>8356</v>
      </c>
    </row>
    <row r="3531" spans="1:20" ht="60" hidden="1">
      <c r="A3531">
        <v>3529</v>
      </c>
      <c r="B3531" s="2" t="s">
        <v>3528</v>
      </c>
      <c r="C3531" s="2" t="s">
        <v>7639</v>
      </c>
      <c r="D3531">
        <v>20000</v>
      </c>
      <c r="E3531">
        <v>46643.07</v>
      </c>
      <c r="F3531" t="s">
        <v>8219</v>
      </c>
      <c r="G3531" t="s">
        <v>8225</v>
      </c>
      <c r="H3531" t="s">
        <v>8247</v>
      </c>
      <c r="I3531">
        <v>1469119526</v>
      </c>
      <c r="J3531" s="7">
        <f t="shared" si="268"/>
        <v>42512.698217592595</v>
      </c>
      <c r="K3531">
        <v>1463935526</v>
      </c>
      <c r="L3531" s="7">
        <f t="shared" si="269"/>
        <v>42572.698217592595</v>
      </c>
      <c r="M3531" t="b">
        <v>1</v>
      </c>
      <c r="N3531">
        <v>1049</v>
      </c>
      <c r="O3531" t="b">
        <v>1</v>
      </c>
      <c r="P3531" t="s">
        <v>8303</v>
      </c>
      <c r="Q3531">
        <f t="shared" si="270"/>
        <v>233.22</v>
      </c>
      <c r="R3531" s="12">
        <f t="shared" si="271"/>
        <v>44.46</v>
      </c>
      <c r="S3531" t="s">
        <v>8317</v>
      </c>
      <c r="T3531" t="s">
        <v>8357</v>
      </c>
    </row>
    <row r="3532" spans="1:20" ht="60" hidden="1">
      <c r="A3532">
        <v>3530</v>
      </c>
      <c r="B3532" s="2" t="s">
        <v>3529</v>
      </c>
      <c r="C3532" s="2" t="s">
        <v>7640</v>
      </c>
      <c r="D3532">
        <v>20000</v>
      </c>
      <c r="E3532">
        <v>35307</v>
      </c>
      <c r="F3532" t="s">
        <v>8219</v>
      </c>
      <c r="G3532" t="s">
        <v>8224</v>
      </c>
      <c r="H3532" t="s">
        <v>8246</v>
      </c>
      <c r="I3532">
        <v>1450673940</v>
      </c>
      <c r="J3532" s="7">
        <f t="shared" si="268"/>
        <v>42337.02039351852</v>
      </c>
      <c r="K3532">
        <v>1448756962</v>
      </c>
      <c r="L3532" s="7">
        <f t="shared" si="269"/>
        <v>42359.207638888889</v>
      </c>
      <c r="M3532" t="b">
        <v>0</v>
      </c>
      <c r="N3532">
        <v>364</v>
      </c>
      <c r="O3532" t="b">
        <v>1</v>
      </c>
      <c r="P3532" t="s">
        <v>8303</v>
      </c>
      <c r="Q3532">
        <f t="shared" si="270"/>
        <v>176.54</v>
      </c>
      <c r="R3532" s="12">
        <f t="shared" si="271"/>
        <v>97</v>
      </c>
      <c r="S3532" t="s">
        <v>8317</v>
      </c>
      <c r="T3532" t="s">
        <v>8357</v>
      </c>
    </row>
    <row r="3533" spans="1:20" hidden="1">
      <c r="A3533">
        <v>3531</v>
      </c>
      <c r="B3533" s="2" t="s">
        <v>3530</v>
      </c>
      <c r="C3533" s="2" t="s">
        <v>7641</v>
      </c>
      <c r="D3533">
        <v>20000</v>
      </c>
      <c r="E3533">
        <v>21742.78</v>
      </c>
      <c r="F3533" t="s">
        <v>8219</v>
      </c>
      <c r="G3533" t="s">
        <v>8224</v>
      </c>
      <c r="H3533" t="s">
        <v>8246</v>
      </c>
      <c r="I3533">
        <v>1388303940</v>
      </c>
      <c r="J3533" s="7">
        <f t="shared" si="268"/>
        <v>41610.794421296298</v>
      </c>
      <c r="K3533">
        <v>1386011038</v>
      </c>
      <c r="L3533" s="7">
        <f t="shared" si="269"/>
        <v>41637.332638888889</v>
      </c>
      <c r="M3533" t="b">
        <v>0</v>
      </c>
      <c r="N3533">
        <v>236</v>
      </c>
      <c r="O3533" t="b">
        <v>1</v>
      </c>
      <c r="P3533" t="s">
        <v>8303</v>
      </c>
      <c r="Q3533">
        <f t="shared" si="270"/>
        <v>108.71</v>
      </c>
      <c r="R3533" s="12">
        <f t="shared" si="271"/>
        <v>92.13</v>
      </c>
      <c r="S3533" t="s">
        <v>8317</v>
      </c>
      <c r="T3533" t="s">
        <v>8357</v>
      </c>
    </row>
    <row r="3534" spans="1:20" ht="60" hidden="1">
      <c r="A3534">
        <v>3532</v>
      </c>
      <c r="B3534" s="2" t="s">
        <v>3531</v>
      </c>
      <c r="C3534" s="2" t="s">
        <v>7642</v>
      </c>
      <c r="D3534">
        <v>20000</v>
      </c>
      <c r="E3534">
        <v>23505</v>
      </c>
      <c r="F3534" t="s">
        <v>8219</v>
      </c>
      <c r="G3534" t="s">
        <v>8224</v>
      </c>
      <c r="H3534" t="s">
        <v>8246</v>
      </c>
      <c r="I3534">
        <v>1415319355</v>
      </c>
      <c r="J3534" s="7">
        <f t="shared" si="268"/>
        <v>41909.969386574077</v>
      </c>
      <c r="K3534">
        <v>1411859755</v>
      </c>
      <c r="L3534" s="7">
        <f t="shared" si="269"/>
        <v>41950.011053240742</v>
      </c>
      <c r="M3534" t="b">
        <v>1</v>
      </c>
      <c r="N3534">
        <v>213</v>
      </c>
      <c r="O3534" t="b">
        <v>1</v>
      </c>
      <c r="P3534" t="s">
        <v>8271</v>
      </c>
      <c r="Q3534">
        <f t="shared" si="270"/>
        <v>117.53</v>
      </c>
      <c r="R3534" s="12">
        <f t="shared" si="271"/>
        <v>110.35</v>
      </c>
      <c r="S3534" t="s">
        <v>8317</v>
      </c>
      <c r="T3534" t="s">
        <v>8318</v>
      </c>
    </row>
    <row r="3535" spans="1:20" ht="60" hidden="1">
      <c r="A3535">
        <v>3533</v>
      </c>
      <c r="B3535" s="2" t="s">
        <v>3532</v>
      </c>
      <c r="C3535" s="2" t="s">
        <v>7643</v>
      </c>
      <c r="D3535">
        <v>20000</v>
      </c>
      <c r="E3535">
        <v>20022</v>
      </c>
      <c r="F3535" t="s">
        <v>8219</v>
      </c>
      <c r="G3535" t="s">
        <v>8224</v>
      </c>
      <c r="H3535" t="s">
        <v>8246</v>
      </c>
      <c r="I3535">
        <v>1427063747</v>
      </c>
      <c r="J3535" s="7">
        <f t="shared" si="268"/>
        <v>42050.983182870375</v>
      </c>
      <c r="K3535">
        <v>1424043347</v>
      </c>
      <c r="L3535" s="7">
        <f t="shared" si="269"/>
        <v>42085.941516203704</v>
      </c>
      <c r="M3535" t="b">
        <v>1</v>
      </c>
      <c r="N3535">
        <v>119</v>
      </c>
      <c r="O3535" t="b">
        <v>1</v>
      </c>
      <c r="P3535" t="s">
        <v>8271</v>
      </c>
      <c r="Q3535">
        <f t="shared" si="270"/>
        <v>100.11</v>
      </c>
      <c r="R3535" s="12">
        <f t="shared" si="271"/>
        <v>168.25</v>
      </c>
      <c r="S3535" t="s">
        <v>8317</v>
      </c>
      <c r="T3535" t="s">
        <v>8318</v>
      </c>
    </row>
    <row r="3536" spans="1:20" ht="45" hidden="1">
      <c r="A3536">
        <v>3534</v>
      </c>
      <c r="B3536" s="2" t="s">
        <v>3533</v>
      </c>
      <c r="C3536" s="2" t="s">
        <v>7644</v>
      </c>
      <c r="D3536">
        <v>20000</v>
      </c>
      <c r="E3536">
        <v>21573</v>
      </c>
      <c r="F3536" t="s">
        <v>8219</v>
      </c>
      <c r="G3536" t="s">
        <v>8224</v>
      </c>
      <c r="H3536" t="s">
        <v>8246</v>
      </c>
      <c r="I3536">
        <v>1416470398</v>
      </c>
      <c r="J3536" s="7">
        <f t="shared" si="268"/>
        <v>41933.291643518518</v>
      </c>
      <c r="K3536">
        <v>1413874798</v>
      </c>
      <c r="L3536" s="7">
        <f t="shared" si="269"/>
        <v>41963.333310185189</v>
      </c>
      <c r="M3536" t="b">
        <v>1</v>
      </c>
      <c r="N3536">
        <v>202</v>
      </c>
      <c r="O3536" t="b">
        <v>1</v>
      </c>
      <c r="P3536" t="s">
        <v>8271</v>
      </c>
      <c r="Q3536">
        <f t="shared" si="270"/>
        <v>107.87</v>
      </c>
      <c r="R3536" s="12">
        <f t="shared" si="271"/>
        <v>106.8</v>
      </c>
      <c r="S3536" t="s">
        <v>8317</v>
      </c>
      <c r="T3536" t="s">
        <v>8318</v>
      </c>
    </row>
    <row r="3537" spans="1:20" ht="45" hidden="1">
      <c r="A3537">
        <v>3535</v>
      </c>
      <c r="B3537" s="2" t="s">
        <v>3534</v>
      </c>
      <c r="C3537" s="2" t="s">
        <v>7645</v>
      </c>
      <c r="D3537">
        <v>20000</v>
      </c>
      <c r="E3537">
        <v>20120</v>
      </c>
      <c r="F3537" t="s">
        <v>8219</v>
      </c>
      <c r="G3537" t="s">
        <v>8224</v>
      </c>
      <c r="H3537" t="s">
        <v>8246</v>
      </c>
      <c r="I3537">
        <v>1482962433</v>
      </c>
      <c r="J3537" s="7">
        <f t="shared" si="268"/>
        <v>42702.917048611111</v>
      </c>
      <c r="K3537">
        <v>1480370433</v>
      </c>
      <c r="L3537" s="7">
        <f t="shared" si="269"/>
        <v>42732.917048611111</v>
      </c>
      <c r="M3537" t="b">
        <v>0</v>
      </c>
      <c r="N3537">
        <v>110</v>
      </c>
      <c r="O3537" t="b">
        <v>1</v>
      </c>
      <c r="P3537" t="s">
        <v>8271</v>
      </c>
      <c r="Q3537">
        <f t="shared" si="270"/>
        <v>100.6</v>
      </c>
      <c r="R3537" s="12">
        <f t="shared" si="271"/>
        <v>182.91</v>
      </c>
      <c r="S3537" t="s">
        <v>8317</v>
      </c>
      <c r="T3537" t="s">
        <v>8318</v>
      </c>
    </row>
    <row r="3538" spans="1:20" ht="60" hidden="1">
      <c r="A3538">
        <v>3536</v>
      </c>
      <c r="B3538" s="2" t="s">
        <v>3535</v>
      </c>
      <c r="C3538" s="2" t="s">
        <v>7646</v>
      </c>
      <c r="D3538">
        <v>20000</v>
      </c>
      <c r="E3538">
        <v>20365</v>
      </c>
      <c r="F3538" t="s">
        <v>8219</v>
      </c>
      <c r="G3538" t="s">
        <v>8224</v>
      </c>
      <c r="H3538" t="s">
        <v>8246</v>
      </c>
      <c r="I3538">
        <v>1473306300</v>
      </c>
      <c r="J3538" s="7">
        <f t="shared" si="268"/>
        <v>42602.576712962968</v>
      </c>
      <c r="K3538">
        <v>1471701028</v>
      </c>
      <c r="L3538" s="7">
        <f t="shared" si="269"/>
        <v>42621.15625</v>
      </c>
      <c r="M3538" t="b">
        <v>1</v>
      </c>
      <c r="N3538">
        <v>115</v>
      </c>
      <c r="O3538" t="b">
        <v>1</v>
      </c>
      <c r="P3538" t="s">
        <v>8271</v>
      </c>
      <c r="Q3538">
        <f t="shared" si="270"/>
        <v>101.83</v>
      </c>
      <c r="R3538" s="12">
        <f t="shared" si="271"/>
        <v>177.09</v>
      </c>
      <c r="S3538" t="s">
        <v>8317</v>
      </c>
      <c r="T3538" t="s">
        <v>8318</v>
      </c>
    </row>
    <row r="3539" spans="1:20" ht="60" hidden="1">
      <c r="A3539">
        <v>3537</v>
      </c>
      <c r="B3539" s="2" t="s">
        <v>3536</v>
      </c>
      <c r="C3539" s="2" t="s">
        <v>7647</v>
      </c>
      <c r="D3539">
        <v>21000</v>
      </c>
      <c r="E3539">
        <v>21831</v>
      </c>
      <c r="F3539" t="s">
        <v>8219</v>
      </c>
      <c r="G3539" t="s">
        <v>8224</v>
      </c>
      <c r="H3539" t="s">
        <v>8246</v>
      </c>
      <c r="I3539">
        <v>1460223453</v>
      </c>
      <c r="J3539" s="7">
        <f t="shared" si="268"/>
        <v>42409.776076388895</v>
      </c>
      <c r="K3539">
        <v>1455043053</v>
      </c>
      <c r="L3539" s="7">
        <f t="shared" si="269"/>
        <v>42469.734409722223</v>
      </c>
      <c r="M3539" t="b">
        <v>0</v>
      </c>
      <c r="N3539">
        <v>273</v>
      </c>
      <c r="O3539" t="b">
        <v>1</v>
      </c>
      <c r="P3539" t="s">
        <v>8285</v>
      </c>
      <c r="Q3539">
        <f t="shared" si="270"/>
        <v>103.96</v>
      </c>
      <c r="R3539" s="12">
        <f t="shared" si="271"/>
        <v>79.97</v>
      </c>
      <c r="S3539" t="s">
        <v>8338</v>
      </c>
      <c r="T3539" t="s">
        <v>8339</v>
      </c>
    </row>
    <row r="3540" spans="1:20" ht="60" hidden="1">
      <c r="A3540">
        <v>3538</v>
      </c>
      <c r="B3540" s="2" t="s">
        <v>3537</v>
      </c>
      <c r="C3540" s="2" t="s">
        <v>7648</v>
      </c>
      <c r="D3540">
        <v>21000</v>
      </c>
      <c r="E3540">
        <v>198415.01</v>
      </c>
      <c r="F3540" t="s">
        <v>8219</v>
      </c>
      <c r="G3540" t="s">
        <v>8225</v>
      </c>
      <c r="H3540" t="s">
        <v>8247</v>
      </c>
      <c r="I3540">
        <v>1411326015</v>
      </c>
      <c r="J3540" s="7">
        <f t="shared" si="268"/>
        <v>41873.79184027778</v>
      </c>
      <c r="K3540">
        <v>1408734015</v>
      </c>
      <c r="L3540" s="7">
        <f t="shared" si="269"/>
        <v>41903.79184027778</v>
      </c>
      <c r="M3540" t="b">
        <v>0</v>
      </c>
      <c r="N3540">
        <v>1204</v>
      </c>
      <c r="O3540" t="b">
        <v>1</v>
      </c>
      <c r="P3540" t="s">
        <v>8297</v>
      </c>
      <c r="Q3540">
        <f t="shared" si="270"/>
        <v>944.83</v>
      </c>
      <c r="R3540" s="12">
        <f t="shared" si="271"/>
        <v>164.8</v>
      </c>
      <c r="S3540" t="s">
        <v>8333</v>
      </c>
      <c r="T3540" t="s">
        <v>8351</v>
      </c>
    </row>
    <row r="3541" spans="1:20" ht="60" hidden="1">
      <c r="A3541">
        <v>3539</v>
      </c>
      <c r="B3541" s="2" t="s">
        <v>3538</v>
      </c>
      <c r="C3541" s="2" t="s">
        <v>7649</v>
      </c>
      <c r="D3541">
        <v>21000</v>
      </c>
      <c r="E3541">
        <v>21904</v>
      </c>
      <c r="F3541" t="s">
        <v>8219</v>
      </c>
      <c r="G3541" t="s">
        <v>8224</v>
      </c>
      <c r="H3541" t="s">
        <v>8246</v>
      </c>
      <c r="I3541">
        <v>1434074400</v>
      </c>
      <c r="J3541" s="7">
        <f t="shared" si="268"/>
        <v>42135.60020833333</v>
      </c>
      <c r="K3541">
        <v>1431354258</v>
      </c>
      <c r="L3541" s="7">
        <f t="shared" si="269"/>
        <v>42167.083333333328</v>
      </c>
      <c r="M3541" t="b">
        <v>0</v>
      </c>
      <c r="N3541">
        <v>270</v>
      </c>
      <c r="O3541" t="b">
        <v>1</v>
      </c>
      <c r="P3541" t="s">
        <v>8271</v>
      </c>
      <c r="Q3541">
        <f t="shared" si="270"/>
        <v>104.3</v>
      </c>
      <c r="R3541" s="12">
        <f t="shared" si="271"/>
        <v>81.13</v>
      </c>
      <c r="S3541" t="s">
        <v>8317</v>
      </c>
      <c r="T3541" t="s">
        <v>8318</v>
      </c>
    </row>
    <row r="3542" spans="1:20" ht="60" hidden="1">
      <c r="A3542">
        <v>3540</v>
      </c>
      <c r="B3542" s="2" t="s">
        <v>3539</v>
      </c>
      <c r="C3542" s="2" t="s">
        <v>7650</v>
      </c>
      <c r="D3542">
        <v>22000</v>
      </c>
      <c r="E3542">
        <v>40357</v>
      </c>
      <c r="F3542" t="s">
        <v>8219</v>
      </c>
      <c r="G3542" t="s">
        <v>8224</v>
      </c>
      <c r="H3542" t="s">
        <v>8246</v>
      </c>
      <c r="I3542">
        <v>1425055079</v>
      </c>
      <c r="J3542" s="7">
        <f t="shared" si="268"/>
        <v>42032.693043981482</v>
      </c>
      <c r="K3542">
        <v>1422463079</v>
      </c>
      <c r="L3542" s="7">
        <f t="shared" si="269"/>
        <v>42062.693043981482</v>
      </c>
      <c r="M3542" t="b">
        <v>0</v>
      </c>
      <c r="N3542">
        <v>253</v>
      </c>
      <c r="O3542" t="b">
        <v>1</v>
      </c>
      <c r="P3542" t="s">
        <v>8265</v>
      </c>
      <c r="Q3542">
        <f t="shared" si="270"/>
        <v>183.44</v>
      </c>
      <c r="R3542" s="12">
        <f t="shared" si="271"/>
        <v>159.51</v>
      </c>
      <c r="S3542" t="s">
        <v>8310</v>
      </c>
      <c r="T3542" t="s">
        <v>8311</v>
      </c>
    </row>
    <row r="3543" spans="1:20" ht="60" hidden="1">
      <c r="A3543">
        <v>3541</v>
      </c>
      <c r="B3543" s="2" t="s">
        <v>3540</v>
      </c>
      <c r="C3543" s="2" t="s">
        <v>7651</v>
      </c>
      <c r="D3543">
        <v>22000</v>
      </c>
      <c r="E3543">
        <v>24490</v>
      </c>
      <c r="F3543" t="s">
        <v>8219</v>
      </c>
      <c r="G3543" t="s">
        <v>8224</v>
      </c>
      <c r="H3543" t="s">
        <v>8246</v>
      </c>
      <c r="I3543">
        <v>1360276801</v>
      </c>
      <c r="J3543" s="7">
        <f t="shared" si="268"/>
        <v>41282.944456018515</v>
      </c>
      <c r="K3543">
        <v>1357684801</v>
      </c>
      <c r="L3543" s="7">
        <f t="shared" si="269"/>
        <v>41312.944456018515</v>
      </c>
      <c r="M3543" t="b">
        <v>1</v>
      </c>
      <c r="N3543">
        <v>576</v>
      </c>
      <c r="O3543" t="b">
        <v>1</v>
      </c>
      <c r="P3543" t="s">
        <v>8269</v>
      </c>
      <c r="Q3543">
        <f t="shared" si="270"/>
        <v>111.32</v>
      </c>
      <c r="R3543" s="12">
        <f t="shared" si="271"/>
        <v>42.52</v>
      </c>
      <c r="S3543" t="s">
        <v>8310</v>
      </c>
      <c r="T3543" t="s">
        <v>8315</v>
      </c>
    </row>
    <row r="3544" spans="1:20" ht="60" hidden="1">
      <c r="A3544">
        <v>3542</v>
      </c>
      <c r="B3544" s="2" t="s">
        <v>3541</v>
      </c>
      <c r="C3544" s="2" t="s">
        <v>7652</v>
      </c>
      <c r="D3544">
        <v>22000</v>
      </c>
      <c r="E3544">
        <v>23086</v>
      </c>
      <c r="F3544" t="s">
        <v>8219</v>
      </c>
      <c r="G3544" t="s">
        <v>8225</v>
      </c>
      <c r="H3544" t="s">
        <v>8247</v>
      </c>
      <c r="I3544">
        <v>1486391011</v>
      </c>
      <c r="J3544" s="7">
        <f t="shared" si="268"/>
        <v>42741.599664351852</v>
      </c>
      <c r="K3544">
        <v>1483712611</v>
      </c>
      <c r="L3544" s="7">
        <f t="shared" si="269"/>
        <v>42772.599664351852</v>
      </c>
      <c r="M3544" t="b">
        <v>0</v>
      </c>
      <c r="N3544">
        <v>375</v>
      </c>
      <c r="O3544" t="b">
        <v>1</v>
      </c>
      <c r="P3544" t="s">
        <v>8285</v>
      </c>
      <c r="Q3544">
        <f t="shared" si="270"/>
        <v>104.94</v>
      </c>
      <c r="R3544" s="12">
        <f t="shared" si="271"/>
        <v>61.56</v>
      </c>
      <c r="S3544" t="s">
        <v>8338</v>
      </c>
      <c r="T3544" t="s">
        <v>8339</v>
      </c>
    </row>
    <row r="3545" spans="1:20" ht="45" hidden="1">
      <c r="A3545">
        <v>3543</v>
      </c>
      <c r="B3545" s="2" t="s">
        <v>3542</v>
      </c>
      <c r="C3545" s="2" t="s">
        <v>7653</v>
      </c>
      <c r="D3545">
        <v>22000</v>
      </c>
      <c r="E3545">
        <v>22396</v>
      </c>
      <c r="F3545" t="s">
        <v>8219</v>
      </c>
      <c r="G3545" t="s">
        <v>8224</v>
      </c>
      <c r="H3545" t="s">
        <v>8246</v>
      </c>
      <c r="I3545">
        <v>1374674558</v>
      </c>
      <c r="J3545" s="7">
        <f t="shared" si="268"/>
        <v>41449.585162037038</v>
      </c>
      <c r="K3545">
        <v>1372082558</v>
      </c>
      <c r="L3545" s="7">
        <f t="shared" si="269"/>
        <v>41479.585162037038</v>
      </c>
      <c r="M3545" t="b">
        <v>1</v>
      </c>
      <c r="N3545">
        <v>159</v>
      </c>
      <c r="O3545" t="b">
        <v>1</v>
      </c>
      <c r="P3545" t="s">
        <v>8276</v>
      </c>
      <c r="Q3545">
        <f t="shared" si="270"/>
        <v>101.8</v>
      </c>
      <c r="R3545" s="12">
        <f t="shared" si="271"/>
        <v>140.86000000000001</v>
      </c>
      <c r="S3545" t="s">
        <v>8325</v>
      </c>
      <c r="T3545" t="s">
        <v>8326</v>
      </c>
    </row>
    <row r="3546" spans="1:20" ht="45" hidden="1">
      <c r="A3546">
        <v>3544</v>
      </c>
      <c r="B3546" s="2" t="s">
        <v>3543</v>
      </c>
      <c r="C3546" s="2" t="s">
        <v>7654</v>
      </c>
      <c r="D3546">
        <v>22000</v>
      </c>
      <c r="E3546">
        <v>22318</v>
      </c>
      <c r="F3546" t="s">
        <v>8219</v>
      </c>
      <c r="G3546" t="s">
        <v>8225</v>
      </c>
      <c r="H3546" t="s">
        <v>8247</v>
      </c>
      <c r="I3546">
        <v>1458943200</v>
      </c>
      <c r="J3546" s="7">
        <f t="shared" si="268"/>
        <v>42426.542592592596</v>
      </c>
      <c r="K3546">
        <v>1456491680</v>
      </c>
      <c r="L3546" s="7">
        <f t="shared" si="269"/>
        <v>42454.916666666672</v>
      </c>
      <c r="M3546" t="b">
        <v>1</v>
      </c>
      <c r="N3546">
        <v>329</v>
      </c>
      <c r="O3546" t="b">
        <v>1</v>
      </c>
      <c r="P3546" t="s">
        <v>8285</v>
      </c>
      <c r="Q3546">
        <f t="shared" si="270"/>
        <v>101.45</v>
      </c>
      <c r="R3546" s="12">
        <f t="shared" si="271"/>
        <v>67.84</v>
      </c>
      <c r="S3546" t="s">
        <v>8338</v>
      </c>
      <c r="T3546" t="s">
        <v>8339</v>
      </c>
    </row>
    <row r="3547" spans="1:20" ht="60" hidden="1">
      <c r="A3547">
        <v>3545</v>
      </c>
      <c r="B3547" s="2" t="s">
        <v>3544</v>
      </c>
      <c r="C3547" s="2" t="s">
        <v>7655</v>
      </c>
      <c r="D3547">
        <v>22000</v>
      </c>
      <c r="E3547">
        <v>23285</v>
      </c>
      <c r="F3547" t="s">
        <v>8219</v>
      </c>
      <c r="G3547" t="s">
        <v>8224</v>
      </c>
      <c r="H3547" t="s">
        <v>8246</v>
      </c>
      <c r="I3547">
        <v>1408566243</v>
      </c>
      <c r="J3547" s="7">
        <f t="shared" si="268"/>
        <v>41841.850034722222</v>
      </c>
      <c r="K3547">
        <v>1405974243</v>
      </c>
      <c r="L3547" s="7">
        <f t="shared" si="269"/>
        <v>41871.850034722222</v>
      </c>
      <c r="M3547" t="b">
        <v>0</v>
      </c>
      <c r="N3547">
        <v>159</v>
      </c>
      <c r="O3547" t="b">
        <v>1</v>
      </c>
      <c r="P3547" t="s">
        <v>8303</v>
      </c>
      <c r="Q3547">
        <f t="shared" si="270"/>
        <v>105.84</v>
      </c>
      <c r="R3547" s="12">
        <f t="shared" si="271"/>
        <v>146.44999999999999</v>
      </c>
      <c r="S3547" t="s">
        <v>8317</v>
      </c>
      <c r="T3547" t="s">
        <v>8357</v>
      </c>
    </row>
    <row r="3548" spans="1:20" ht="60" hidden="1">
      <c r="A3548">
        <v>3546</v>
      </c>
      <c r="B3548" s="2" t="s">
        <v>3545</v>
      </c>
      <c r="C3548" s="2" t="s">
        <v>7656</v>
      </c>
      <c r="D3548">
        <v>22400</v>
      </c>
      <c r="E3548">
        <v>22542</v>
      </c>
      <c r="F3548" t="s">
        <v>8219</v>
      </c>
      <c r="G3548" t="s">
        <v>8224</v>
      </c>
      <c r="H3548" t="s">
        <v>8246</v>
      </c>
      <c r="I3548">
        <v>1437633997</v>
      </c>
      <c r="J3548" s="7">
        <f t="shared" si="268"/>
        <v>42178.282372685186</v>
      </c>
      <c r="K3548">
        <v>1435041997</v>
      </c>
      <c r="L3548" s="7">
        <f t="shared" si="269"/>
        <v>42208.282372685186</v>
      </c>
      <c r="M3548" t="b">
        <v>0</v>
      </c>
      <c r="N3548">
        <v>104</v>
      </c>
      <c r="O3548" t="b">
        <v>1</v>
      </c>
      <c r="P3548" t="s">
        <v>8269</v>
      </c>
      <c r="Q3548">
        <f t="shared" si="270"/>
        <v>100.63</v>
      </c>
      <c r="R3548" s="12">
        <f t="shared" si="271"/>
        <v>216.75</v>
      </c>
      <c r="S3548" t="s">
        <v>8310</v>
      </c>
      <c r="T3548" t="s">
        <v>8315</v>
      </c>
    </row>
    <row r="3549" spans="1:20" ht="45" hidden="1">
      <c r="A3549">
        <v>3547</v>
      </c>
      <c r="B3549" s="2" t="s">
        <v>3546</v>
      </c>
      <c r="C3549" s="2" t="s">
        <v>7657</v>
      </c>
      <c r="D3549">
        <v>22765</v>
      </c>
      <c r="E3549">
        <v>32172.66</v>
      </c>
      <c r="F3549" t="s">
        <v>8219</v>
      </c>
      <c r="G3549" t="s">
        <v>8224</v>
      </c>
      <c r="H3549" t="s">
        <v>8246</v>
      </c>
      <c r="I3549">
        <v>1471849140</v>
      </c>
      <c r="J3549" s="7">
        <f t="shared" si="268"/>
        <v>42564.881076388891</v>
      </c>
      <c r="K3549">
        <v>1468444125</v>
      </c>
      <c r="L3549" s="7">
        <f t="shared" si="269"/>
        <v>42604.290972222225</v>
      </c>
      <c r="M3549" t="b">
        <v>1</v>
      </c>
      <c r="N3549">
        <v>577</v>
      </c>
      <c r="O3549" t="b">
        <v>1</v>
      </c>
      <c r="P3549" t="s">
        <v>8301</v>
      </c>
      <c r="Q3549">
        <f t="shared" si="270"/>
        <v>141.33000000000001</v>
      </c>
      <c r="R3549" s="12">
        <f t="shared" si="271"/>
        <v>55.76</v>
      </c>
      <c r="S3549" t="s">
        <v>8319</v>
      </c>
      <c r="T3549" t="s">
        <v>8355</v>
      </c>
    </row>
    <row r="3550" spans="1:20" ht="45" hidden="1">
      <c r="A3550">
        <v>3548</v>
      </c>
      <c r="B3550" s="2" t="s">
        <v>3547</v>
      </c>
      <c r="C3550" s="2" t="s">
        <v>7658</v>
      </c>
      <c r="D3550">
        <v>23000</v>
      </c>
      <c r="E3550">
        <v>27675</v>
      </c>
      <c r="F3550" t="s">
        <v>8219</v>
      </c>
      <c r="G3550" t="s">
        <v>8224</v>
      </c>
      <c r="H3550" t="s">
        <v>8246</v>
      </c>
      <c r="I3550">
        <v>1453185447</v>
      </c>
      <c r="J3550" s="7">
        <f t="shared" si="268"/>
        <v>42339.276006944448</v>
      </c>
      <c r="K3550">
        <v>1448951847</v>
      </c>
      <c r="L3550" s="7">
        <f t="shared" si="269"/>
        <v>42388.276006944448</v>
      </c>
      <c r="M3550" t="b">
        <v>1</v>
      </c>
      <c r="N3550">
        <v>280</v>
      </c>
      <c r="O3550" t="b">
        <v>1</v>
      </c>
      <c r="P3550" t="s">
        <v>8285</v>
      </c>
      <c r="Q3550">
        <f t="shared" si="270"/>
        <v>120.33</v>
      </c>
      <c r="R3550" s="12">
        <f t="shared" si="271"/>
        <v>98.84</v>
      </c>
      <c r="S3550" t="s">
        <v>8338</v>
      </c>
      <c r="T3550" t="s">
        <v>8339</v>
      </c>
    </row>
    <row r="3551" spans="1:20" ht="60" hidden="1">
      <c r="A3551">
        <v>3549</v>
      </c>
      <c r="B3551" s="2" t="s">
        <v>3548</v>
      </c>
      <c r="C3551" s="2" t="s">
        <v>7659</v>
      </c>
      <c r="D3551">
        <v>23000</v>
      </c>
      <c r="E3551">
        <v>23530</v>
      </c>
      <c r="F3551" t="s">
        <v>8219</v>
      </c>
      <c r="G3551" t="s">
        <v>8224</v>
      </c>
      <c r="H3551" t="s">
        <v>8246</v>
      </c>
      <c r="I3551">
        <v>1458826056</v>
      </c>
      <c r="J3551" s="7">
        <f t="shared" si="268"/>
        <v>42423.602500000001</v>
      </c>
      <c r="K3551">
        <v>1456237656</v>
      </c>
      <c r="L3551" s="7">
        <f t="shared" si="269"/>
        <v>42453.560833333337</v>
      </c>
      <c r="M3551" t="b">
        <v>0</v>
      </c>
      <c r="N3551">
        <v>124</v>
      </c>
      <c r="O3551" t="b">
        <v>1</v>
      </c>
      <c r="P3551" t="s">
        <v>8298</v>
      </c>
      <c r="Q3551">
        <f t="shared" si="270"/>
        <v>102.3</v>
      </c>
      <c r="R3551" s="12">
        <f t="shared" si="271"/>
        <v>189.76</v>
      </c>
      <c r="S3551" t="s">
        <v>8336</v>
      </c>
      <c r="T3551" t="s">
        <v>8352</v>
      </c>
    </row>
    <row r="3552" spans="1:20" ht="60" hidden="1">
      <c r="A3552">
        <v>3550</v>
      </c>
      <c r="B3552" s="2" t="s">
        <v>3549</v>
      </c>
      <c r="C3552" s="2" t="s">
        <v>7660</v>
      </c>
      <c r="D3552">
        <v>23000</v>
      </c>
      <c r="E3552">
        <v>27541</v>
      </c>
      <c r="F3552" t="s">
        <v>8219</v>
      </c>
      <c r="G3552" t="s">
        <v>8224</v>
      </c>
      <c r="H3552" t="s">
        <v>8246</v>
      </c>
      <c r="I3552">
        <v>1408068000</v>
      </c>
      <c r="J3552" s="7">
        <f t="shared" si="268"/>
        <v>41834.586574074077</v>
      </c>
      <c r="K3552">
        <v>1405346680</v>
      </c>
      <c r="L3552" s="7">
        <f t="shared" si="269"/>
        <v>41866.083333333336</v>
      </c>
      <c r="M3552" t="b">
        <v>1</v>
      </c>
      <c r="N3552">
        <v>322</v>
      </c>
      <c r="O3552" t="b">
        <v>1</v>
      </c>
      <c r="P3552" t="s">
        <v>8271</v>
      </c>
      <c r="Q3552">
        <f t="shared" si="270"/>
        <v>119.74</v>
      </c>
      <c r="R3552" s="12">
        <f t="shared" si="271"/>
        <v>85.53</v>
      </c>
      <c r="S3552" t="s">
        <v>8317</v>
      </c>
      <c r="T3552" t="s">
        <v>8318</v>
      </c>
    </row>
    <row r="3553" spans="1:20" ht="60" hidden="1">
      <c r="A3553">
        <v>3551</v>
      </c>
      <c r="B3553" s="2" t="s">
        <v>3550</v>
      </c>
      <c r="C3553" s="2" t="s">
        <v>7661</v>
      </c>
      <c r="D3553">
        <v>23000</v>
      </c>
      <c r="E3553">
        <v>24418.6</v>
      </c>
      <c r="F3553" t="s">
        <v>8219</v>
      </c>
      <c r="G3553" t="s">
        <v>8224</v>
      </c>
      <c r="H3553" t="s">
        <v>8246</v>
      </c>
      <c r="I3553">
        <v>1475294340</v>
      </c>
      <c r="J3553" s="7">
        <f t="shared" si="268"/>
        <v>42614.760937500003</v>
      </c>
      <c r="K3553">
        <v>1472753745</v>
      </c>
      <c r="L3553" s="7">
        <f t="shared" si="269"/>
        <v>42644.165972222225</v>
      </c>
      <c r="M3553" t="b">
        <v>1</v>
      </c>
      <c r="N3553">
        <v>97</v>
      </c>
      <c r="O3553" t="b">
        <v>1</v>
      </c>
      <c r="P3553" t="s">
        <v>8271</v>
      </c>
      <c r="Q3553">
        <f t="shared" si="270"/>
        <v>106.17</v>
      </c>
      <c r="R3553" s="12">
        <f t="shared" si="271"/>
        <v>251.74</v>
      </c>
      <c r="S3553" t="s">
        <v>8317</v>
      </c>
      <c r="T3553" t="s">
        <v>8318</v>
      </c>
    </row>
    <row r="3554" spans="1:20" ht="60" hidden="1">
      <c r="A3554">
        <v>3552</v>
      </c>
      <c r="B3554" s="2" t="s">
        <v>3551</v>
      </c>
      <c r="C3554" s="2" t="s">
        <v>7662</v>
      </c>
      <c r="D3554">
        <v>24000</v>
      </c>
      <c r="E3554">
        <v>28067.34</v>
      </c>
      <c r="F3554" t="s">
        <v>8219</v>
      </c>
      <c r="G3554" t="s">
        <v>8224</v>
      </c>
      <c r="H3554" t="s">
        <v>8246</v>
      </c>
      <c r="I3554">
        <v>1445047200</v>
      </c>
      <c r="J3554" s="7">
        <f t="shared" si="268"/>
        <v>42263.952662037031</v>
      </c>
      <c r="K3554">
        <v>1442443910</v>
      </c>
      <c r="L3554" s="7">
        <f t="shared" si="269"/>
        <v>42294.083333333328</v>
      </c>
      <c r="M3554" t="b">
        <v>1</v>
      </c>
      <c r="N3554">
        <v>314</v>
      </c>
      <c r="O3554" t="b">
        <v>1</v>
      </c>
      <c r="P3554" t="s">
        <v>8269</v>
      </c>
      <c r="Q3554">
        <f t="shared" si="270"/>
        <v>116.95</v>
      </c>
      <c r="R3554" s="12">
        <f t="shared" si="271"/>
        <v>89.39</v>
      </c>
      <c r="S3554" t="s">
        <v>8310</v>
      </c>
      <c r="T3554" t="s">
        <v>8315</v>
      </c>
    </row>
    <row r="3555" spans="1:20" ht="60" hidden="1">
      <c r="A3555">
        <v>3553</v>
      </c>
      <c r="B3555" s="2" t="s">
        <v>3552</v>
      </c>
      <c r="C3555" s="2" t="s">
        <v>7663</v>
      </c>
      <c r="D3555">
        <v>24000</v>
      </c>
      <c r="E3555">
        <v>30226</v>
      </c>
      <c r="F3555" t="s">
        <v>8219</v>
      </c>
      <c r="G3555" t="s">
        <v>8224</v>
      </c>
      <c r="H3555" t="s">
        <v>8246</v>
      </c>
      <c r="I3555">
        <v>1426777228</v>
      </c>
      <c r="J3555" s="7">
        <f t="shared" si="268"/>
        <v>42052.666990740734</v>
      </c>
      <c r="K3555">
        <v>1424188828</v>
      </c>
      <c r="L3555" s="7">
        <f t="shared" si="269"/>
        <v>42082.625324074077</v>
      </c>
      <c r="M3555" t="b">
        <v>0</v>
      </c>
      <c r="N3555">
        <v>372</v>
      </c>
      <c r="O3555" t="b">
        <v>1</v>
      </c>
      <c r="P3555" t="s">
        <v>8298</v>
      </c>
      <c r="Q3555">
        <f t="shared" si="270"/>
        <v>125.94</v>
      </c>
      <c r="R3555" s="12">
        <f t="shared" si="271"/>
        <v>81.25</v>
      </c>
      <c r="S3555" t="s">
        <v>8336</v>
      </c>
      <c r="T3555" t="s">
        <v>8352</v>
      </c>
    </row>
    <row r="3556" spans="1:20" ht="45" hidden="1">
      <c r="A3556">
        <v>3554</v>
      </c>
      <c r="B3556" s="2" t="s">
        <v>3553</v>
      </c>
      <c r="C3556" s="2" t="s">
        <v>7664</v>
      </c>
      <c r="D3556">
        <v>24200</v>
      </c>
      <c r="E3556">
        <v>25375</v>
      </c>
      <c r="F3556" t="s">
        <v>8219</v>
      </c>
      <c r="G3556" t="s">
        <v>8224</v>
      </c>
      <c r="H3556" t="s">
        <v>8246</v>
      </c>
      <c r="I3556">
        <v>1415941920</v>
      </c>
      <c r="J3556" s="7">
        <f t="shared" si="268"/>
        <v>41935.070486111108</v>
      </c>
      <c r="K3556">
        <v>1414028490</v>
      </c>
      <c r="L3556" s="7">
        <f t="shared" si="269"/>
        <v>41957.216666666667</v>
      </c>
      <c r="M3556" t="b">
        <v>1</v>
      </c>
      <c r="N3556">
        <v>302</v>
      </c>
      <c r="O3556" t="b">
        <v>1</v>
      </c>
      <c r="P3556" t="s">
        <v>8269</v>
      </c>
      <c r="Q3556">
        <f t="shared" si="270"/>
        <v>104.86</v>
      </c>
      <c r="R3556" s="12">
        <f t="shared" si="271"/>
        <v>84.02</v>
      </c>
      <c r="S3556" t="s">
        <v>8310</v>
      </c>
      <c r="T3556" t="s">
        <v>8315</v>
      </c>
    </row>
    <row r="3557" spans="1:20" ht="60" hidden="1">
      <c r="A3557">
        <v>3555</v>
      </c>
      <c r="B3557" s="2" t="s">
        <v>3554</v>
      </c>
      <c r="C3557" s="2" t="s">
        <v>7665</v>
      </c>
      <c r="D3557">
        <v>25000</v>
      </c>
      <c r="E3557">
        <v>32745</v>
      </c>
      <c r="F3557" t="s">
        <v>8219</v>
      </c>
      <c r="G3557" t="s">
        <v>8225</v>
      </c>
      <c r="H3557" t="s">
        <v>8247</v>
      </c>
      <c r="I3557">
        <v>1401058740</v>
      </c>
      <c r="J3557" s="7">
        <f t="shared" si="268"/>
        <v>41754.047083333331</v>
      </c>
      <c r="K3557">
        <v>1398388068</v>
      </c>
      <c r="L3557" s="7">
        <f t="shared" si="269"/>
        <v>41784.957638888889</v>
      </c>
      <c r="M3557" t="b">
        <v>0</v>
      </c>
      <c r="N3557">
        <v>217</v>
      </c>
      <c r="O3557" t="b">
        <v>1</v>
      </c>
      <c r="P3557" t="s">
        <v>8265</v>
      </c>
      <c r="Q3557">
        <f t="shared" si="270"/>
        <v>130.97999999999999</v>
      </c>
      <c r="R3557" s="12">
        <f t="shared" si="271"/>
        <v>150.9</v>
      </c>
      <c r="S3557" t="s">
        <v>8310</v>
      </c>
      <c r="T3557" t="s">
        <v>8311</v>
      </c>
    </row>
    <row r="3558" spans="1:20" ht="60" hidden="1">
      <c r="A3558">
        <v>3556</v>
      </c>
      <c r="B3558" s="2" t="s">
        <v>3555</v>
      </c>
      <c r="C3558" s="2" t="s">
        <v>7666</v>
      </c>
      <c r="D3558">
        <v>25000</v>
      </c>
      <c r="E3558">
        <v>25648</v>
      </c>
      <c r="F3558" t="s">
        <v>8219</v>
      </c>
      <c r="G3558" t="s">
        <v>8224</v>
      </c>
      <c r="H3558" t="s">
        <v>8246</v>
      </c>
      <c r="I3558">
        <v>1393031304</v>
      </c>
      <c r="J3558" s="7">
        <f t="shared" si="268"/>
        <v>41662.047500000001</v>
      </c>
      <c r="K3558">
        <v>1390439304</v>
      </c>
      <c r="L3558" s="7">
        <f t="shared" si="269"/>
        <v>41692.047500000001</v>
      </c>
      <c r="M3558" t="b">
        <v>1</v>
      </c>
      <c r="N3558">
        <v>328</v>
      </c>
      <c r="O3558" t="b">
        <v>1</v>
      </c>
      <c r="P3558" t="s">
        <v>8269</v>
      </c>
      <c r="Q3558">
        <f t="shared" si="270"/>
        <v>102.59</v>
      </c>
      <c r="R3558" s="12">
        <f t="shared" si="271"/>
        <v>78.2</v>
      </c>
      <c r="S3558" t="s">
        <v>8310</v>
      </c>
      <c r="T3558" t="s">
        <v>8315</v>
      </c>
    </row>
    <row r="3559" spans="1:20" ht="60" hidden="1">
      <c r="A3559">
        <v>3557</v>
      </c>
      <c r="B3559" s="2" t="s">
        <v>3556</v>
      </c>
      <c r="C3559" s="2" t="s">
        <v>7667</v>
      </c>
      <c r="D3559">
        <v>25000</v>
      </c>
      <c r="E3559">
        <v>29520.27</v>
      </c>
      <c r="F3559" t="s">
        <v>8219</v>
      </c>
      <c r="G3559" t="s">
        <v>8224</v>
      </c>
      <c r="H3559" t="s">
        <v>8246</v>
      </c>
      <c r="I3559">
        <v>1348786494</v>
      </c>
      <c r="J3559" s="7">
        <f t="shared" si="268"/>
        <v>41149.954791666663</v>
      </c>
      <c r="K3559">
        <v>1346194494</v>
      </c>
      <c r="L3559" s="7">
        <f t="shared" si="269"/>
        <v>41179.954791666663</v>
      </c>
      <c r="M3559" t="b">
        <v>1</v>
      </c>
      <c r="N3559">
        <v>963</v>
      </c>
      <c r="O3559" t="b">
        <v>1</v>
      </c>
      <c r="P3559" t="s">
        <v>8269</v>
      </c>
      <c r="Q3559">
        <f t="shared" si="270"/>
        <v>118.08</v>
      </c>
      <c r="R3559" s="12">
        <f t="shared" si="271"/>
        <v>30.65</v>
      </c>
      <c r="S3559" t="s">
        <v>8310</v>
      </c>
      <c r="T3559" t="s">
        <v>8315</v>
      </c>
    </row>
    <row r="3560" spans="1:20" ht="45" hidden="1">
      <c r="A3560">
        <v>3558</v>
      </c>
      <c r="B3560" s="2" t="s">
        <v>3557</v>
      </c>
      <c r="C3560" s="2" t="s">
        <v>7668</v>
      </c>
      <c r="D3560">
        <v>25000</v>
      </c>
      <c r="E3560">
        <v>29681.55</v>
      </c>
      <c r="F3560" t="s">
        <v>8219</v>
      </c>
      <c r="G3560" t="s">
        <v>8224</v>
      </c>
      <c r="H3560" t="s">
        <v>8246</v>
      </c>
      <c r="I3560">
        <v>1347017083</v>
      </c>
      <c r="J3560" s="7">
        <f t="shared" si="268"/>
        <v>41134.475497685184</v>
      </c>
      <c r="K3560">
        <v>1344857083</v>
      </c>
      <c r="L3560" s="7">
        <f t="shared" si="269"/>
        <v>41159.475497685184</v>
      </c>
      <c r="M3560" t="b">
        <v>1</v>
      </c>
      <c r="N3560">
        <v>129</v>
      </c>
      <c r="O3560" t="b">
        <v>1</v>
      </c>
      <c r="P3560" t="s">
        <v>8269</v>
      </c>
      <c r="Q3560">
        <f t="shared" si="270"/>
        <v>118.73</v>
      </c>
      <c r="R3560" s="12">
        <f t="shared" si="271"/>
        <v>230.09</v>
      </c>
      <c r="S3560" t="s">
        <v>8310</v>
      </c>
      <c r="T3560" t="s">
        <v>8315</v>
      </c>
    </row>
    <row r="3561" spans="1:20" ht="60" hidden="1">
      <c r="A3561">
        <v>3559</v>
      </c>
      <c r="B3561" s="2" t="s">
        <v>3558</v>
      </c>
      <c r="C3561" s="2" t="s">
        <v>7669</v>
      </c>
      <c r="D3561">
        <v>25000</v>
      </c>
      <c r="E3561">
        <v>25430.66</v>
      </c>
      <c r="F3561" t="s">
        <v>8219</v>
      </c>
      <c r="G3561" t="s">
        <v>8224</v>
      </c>
      <c r="H3561" t="s">
        <v>8246</v>
      </c>
      <c r="I3561">
        <v>1303686138</v>
      </c>
      <c r="J3561" s="7">
        <f t="shared" si="268"/>
        <v>40626.959930555553</v>
      </c>
      <c r="K3561">
        <v>1301007738</v>
      </c>
      <c r="L3561" s="7">
        <f t="shared" si="269"/>
        <v>40657.959930555553</v>
      </c>
      <c r="M3561" t="b">
        <v>1</v>
      </c>
      <c r="N3561">
        <v>298</v>
      </c>
      <c r="O3561" t="b">
        <v>1</v>
      </c>
      <c r="P3561" t="s">
        <v>8269</v>
      </c>
      <c r="Q3561">
        <f t="shared" si="270"/>
        <v>101.72</v>
      </c>
      <c r="R3561" s="12">
        <f t="shared" si="271"/>
        <v>85.34</v>
      </c>
      <c r="S3561" t="s">
        <v>8310</v>
      </c>
      <c r="T3561" t="s">
        <v>8315</v>
      </c>
    </row>
    <row r="3562" spans="1:20" ht="60" hidden="1">
      <c r="A3562">
        <v>3560</v>
      </c>
      <c r="B3562" s="2" t="s">
        <v>3559</v>
      </c>
      <c r="C3562" s="2" t="s">
        <v>7670</v>
      </c>
      <c r="D3562">
        <v>25000</v>
      </c>
      <c r="E3562">
        <v>25312</v>
      </c>
      <c r="F3562" t="s">
        <v>8219</v>
      </c>
      <c r="G3562" t="s">
        <v>8224</v>
      </c>
      <c r="H3562" t="s">
        <v>8246</v>
      </c>
      <c r="I3562">
        <v>1345660334</v>
      </c>
      <c r="J3562" s="7">
        <f t="shared" si="268"/>
        <v>41113.77238425926</v>
      </c>
      <c r="K3562">
        <v>1343068334</v>
      </c>
      <c r="L3562" s="7">
        <f t="shared" si="269"/>
        <v>41143.77238425926</v>
      </c>
      <c r="M3562" t="b">
        <v>1</v>
      </c>
      <c r="N3562">
        <v>126</v>
      </c>
      <c r="O3562" t="b">
        <v>1</v>
      </c>
      <c r="P3562" t="s">
        <v>8269</v>
      </c>
      <c r="Q3562">
        <f t="shared" si="270"/>
        <v>101.25</v>
      </c>
      <c r="R3562" s="12">
        <f t="shared" si="271"/>
        <v>200.89</v>
      </c>
      <c r="S3562" t="s">
        <v>8310</v>
      </c>
      <c r="T3562" t="s">
        <v>8315</v>
      </c>
    </row>
    <row r="3563" spans="1:20" ht="120" hidden="1">
      <c r="A3563">
        <v>3561</v>
      </c>
      <c r="B3563" s="2" t="s">
        <v>3560</v>
      </c>
      <c r="C3563" s="2" t="s">
        <v>7671</v>
      </c>
      <c r="D3563">
        <v>25000</v>
      </c>
      <c r="E3563">
        <v>26978</v>
      </c>
      <c r="F3563" t="s">
        <v>8219</v>
      </c>
      <c r="G3563" t="s">
        <v>8224</v>
      </c>
      <c r="H3563" t="s">
        <v>8246</v>
      </c>
      <c r="I3563">
        <v>1463146848</v>
      </c>
      <c r="J3563" s="7">
        <f t="shared" si="268"/>
        <v>42473.57</v>
      </c>
      <c r="K3563">
        <v>1460554848</v>
      </c>
      <c r="L3563" s="7">
        <f t="shared" si="269"/>
        <v>42503.57</v>
      </c>
      <c r="M3563" t="b">
        <v>1</v>
      </c>
      <c r="N3563">
        <v>186</v>
      </c>
      <c r="O3563" t="b">
        <v>1</v>
      </c>
      <c r="P3563" t="s">
        <v>8269</v>
      </c>
      <c r="Q3563">
        <f t="shared" si="270"/>
        <v>107.91</v>
      </c>
      <c r="R3563" s="12">
        <f t="shared" si="271"/>
        <v>145.04</v>
      </c>
      <c r="S3563" t="s">
        <v>8310</v>
      </c>
      <c r="T3563" t="s">
        <v>8315</v>
      </c>
    </row>
    <row r="3564" spans="1:20" ht="60" hidden="1">
      <c r="A3564">
        <v>3562</v>
      </c>
      <c r="B3564" s="2" t="s">
        <v>3561</v>
      </c>
      <c r="C3564" s="2" t="s">
        <v>7672</v>
      </c>
      <c r="D3564">
        <v>25000</v>
      </c>
      <c r="E3564">
        <v>29209.78</v>
      </c>
      <c r="F3564" t="s">
        <v>8219</v>
      </c>
      <c r="G3564" t="s">
        <v>8224</v>
      </c>
      <c r="H3564" t="s">
        <v>8246</v>
      </c>
      <c r="I3564">
        <v>1447427918</v>
      </c>
      <c r="J3564" s="7">
        <f t="shared" si="268"/>
        <v>42291.596273148149</v>
      </c>
      <c r="K3564">
        <v>1444832318</v>
      </c>
      <c r="L3564" s="7">
        <f t="shared" si="269"/>
        <v>42321.637939814813</v>
      </c>
      <c r="M3564" t="b">
        <v>1</v>
      </c>
      <c r="N3564">
        <v>493</v>
      </c>
      <c r="O3564" t="b">
        <v>1</v>
      </c>
      <c r="P3564" t="s">
        <v>8269</v>
      </c>
      <c r="Q3564">
        <f t="shared" si="270"/>
        <v>116.84</v>
      </c>
      <c r="R3564" s="12">
        <f t="shared" si="271"/>
        <v>59.25</v>
      </c>
      <c r="S3564" t="s">
        <v>8310</v>
      </c>
      <c r="T3564" t="s">
        <v>8315</v>
      </c>
    </row>
    <row r="3565" spans="1:20" ht="60" hidden="1">
      <c r="A3565">
        <v>3563</v>
      </c>
      <c r="B3565" s="2" t="s">
        <v>3562</v>
      </c>
      <c r="C3565" s="2" t="s">
        <v>7673</v>
      </c>
      <c r="D3565">
        <v>25000</v>
      </c>
      <c r="E3565">
        <v>28690</v>
      </c>
      <c r="F3565" t="s">
        <v>8219</v>
      </c>
      <c r="G3565" t="s">
        <v>8224</v>
      </c>
      <c r="H3565" t="s">
        <v>8246</v>
      </c>
      <c r="I3565">
        <v>1473566340</v>
      </c>
      <c r="J3565" s="7">
        <f t="shared" si="268"/>
        <v>42586.066076388888</v>
      </c>
      <c r="K3565">
        <v>1470274509</v>
      </c>
      <c r="L3565" s="7">
        <f t="shared" si="269"/>
        <v>42624.165972222225</v>
      </c>
      <c r="M3565" t="b">
        <v>1</v>
      </c>
      <c r="N3565">
        <v>221</v>
      </c>
      <c r="O3565" t="b">
        <v>1</v>
      </c>
      <c r="P3565" t="s">
        <v>8269</v>
      </c>
      <c r="Q3565">
        <f t="shared" si="270"/>
        <v>114.76</v>
      </c>
      <c r="R3565" s="12">
        <f t="shared" si="271"/>
        <v>129.82</v>
      </c>
      <c r="S3565" t="s">
        <v>8310</v>
      </c>
      <c r="T3565" t="s">
        <v>8315</v>
      </c>
    </row>
    <row r="3566" spans="1:20" ht="45" hidden="1">
      <c r="A3566">
        <v>3564</v>
      </c>
      <c r="B3566" s="2" t="s">
        <v>3563</v>
      </c>
      <c r="C3566" s="2" t="s">
        <v>7674</v>
      </c>
      <c r="D3566">
        <v>25000</v>
      </c>
      <c r="E3566">
        <v>30505</v>
      </c>
      <c r="F3566" t="s">
        <v>8219</v>
      </c>
      <c r="G3566" t="s">
        <v>8224</v>
      </c>
      <c r="H3566" t="s">
        <v>8246</v>
      </c>
      <c r="I3566">
        <v>1483729500</v>
      </c>
      <c r="J3566" s="7">
        <f t="shared" si="268"/>
        <v>42711.795138888891</v>
      </c>
      <c r="K3566">
        <v>1481137500</v>
      </c>
      <c r="L3566" s="7">
        <f t="shared" si="269"/>
        <v>42741.795138888891</v>
      </c>
      <c r="M3566" t="b">
        <v>0</v>
      </c>
      <c r="N3566">
        <v>43</v>
      </c>
      <c r="O3566" t="b">
        <v>1</v>
      </c>
      <c r="P3566" t="s">
        <v>8269</v>
      </c>
      <c r="Q3566">
        <f t="shared" si="270"/>
        <v>122.02</v>
      </c>
      <c r="R3566" s="12">
        <f t="shared" si="271"/>
        <v>709.42</v>
      </c>
      <c r="S3566" t="s">
        <v>8310</v>
      </c>
      <c r="T3566" t="s">
        <v>8315</v>
      </c>
    </row>
    <row r="3567" spans="1:20" ht="60" hidden="1">
      <c r="A3567">
        <v>3565</v>
      </c>
      <c r="B3567" s="2" t="s">
        <v>3564</v>
      </c>
      <c r="C3567" s="2" t="s">
        <v>7675</v>
      </c>
      <c r="D3567">
        <v>25000</v>
      </c>
      <c r="E3567">
        <v>26182.5</v>
      </c>
      <c r="F3567" t="s">
        <v>8219</v>
      </c>
      <c r="G3567" t="s">
        <v>8224</v>
      </c>
      <c r="H3567" t="s">
        <v>8246</v>
      </c>
      <c r="I3567">
        <v>1343624400</v>
      </c>
      <c r="J3567" s="7">
        <f t="shared" si="268"/>
        <v>41085.698113425926</v>
      </c>
      <c r="K3567">
        <v>1340642717</v>
      </c>
      <c r="L3567" s="7">
        <f t="shared" si="269"/>
        <v>41120.208333333336</v>
      </c>
      <c r="M3567" t="b">
        <v>0</v>
      </c>
      <c r="N3567">
        <v>251</v>
      </c>
      <c r="O3567" t="b">
        <v>1</v>
      </c>
      <c r="P3567" t="s">
        <v>8269</v>
      </c>
      <c r="Q3567">
        <f t="shared" si="270"/>
        <v>104.73</v>
      </c>
      <c r="R3567" s="12">
        <f t="shared" si="271"/>
        <v>104.31</v>
      </c>
      <c r="S3567" t="s">
        <v>8310</v>
      </c>
      <c r="T3567" t="s">
        <v>8315</v>
      </c>
    </row>
    <row r="3568" spans="1:20" ht="60" hidden="1">
      <c r="A3568">
        <v>3566</v>
      </c>
      <c r="B3568" s="2" t="s">
        <v>3565</v>
      </c>
      <c r="C3568" s="2" t="s">
        <v>7676</v>
      </c>
      <c r="D3568">
        <v>25000</v>
      </c>
      <c r="E3568">
        <v>26495.5</v>
      </c>
      <c r="F3568" t="s">
        <v>8219</v>
      </c>
      <c r="G3568" t="s">
        <v>8224</v>
      </c>
      <c r="H3568" t="s">
        <v>8246</v>
      </c>
      <c r="I3568">
        <v>1416582101</v>
      </c>
      <c r="J3568" s="7">
        <f t="shared" si="268"/>
        <v>41934.584502314814</v>
      </c>
      <c r="K3568">
        <v>1413986501</v>
      </c>
      <c r="L3568" s="7">
        <f t="shared" si="269"/>
        <v>41964.626168981486</v>
      </c>
      <c r="M3568" t="b">
        <v>0</v>
      </c>
      <c r="N3568">
        <v>237</v>
      </c>
      <c r="O3568" t="b">
        <v>1</v>
      </c>
      <c r="P3568" t="s">
        <v>8269</v>
      </c>
      <c r="Q3568">
        <f t="shared" si="270"/>
        <v>105.98</v>
      </c>
      <c r="R3568" s="12">
        <f t="shared" si="271"/>
        <v>111.8</v>
      </c>
      <c r="S3568" t="s">
        <v>8310</v>
      </c>
      <c r="T3568" t="s">
        <v>8315</v>
      </c>
    </row>
    <row r="3569" spans="1:20" ht="60" hidden="1">
      <c r="A3569">
        <v>3567</v>
      </c>
      <c r="B3569" s="2" t="s">
        <v>3566</v>
      </c>
      <c r="C3569" s="2" t="s">
        <v>7677</v>
      </c>
      <c r="D3569">
        <v>25000</v>
      </c>
      <c r="E3569">
        <v>26452</v>
      </c>
      <c r="F3569" t="s">
        <v>8219</v>
      </c>
      <c r="G3569" t="s">
        <v>8224</v>
      </c>
      <c r="H3569" t="s">
        <v>8246</v>
      </c>
      <c r="I3569">
        <v>1433085875</v>
      </c>
      <c r="J3569" s="7">
        <f t="shared" si="268"/>
        <v>42100.642071759255</v>
      </c>
      <c r="K3569">
        <v>1428333875</v>
      </c>
      <c r="L3569" s="7">
        <f t="shared" si="269"/>
        <v>42155.642071759255</v>
      </c>
      <c r="M3569" t="b">
        <v>0</v>
      </c>
      <c r="N3569">
        <v>152</v>
      </c>
      <c r="O3569" t="b">
        <v>1</v>
      </c>
      <c r="P3569" t="s">
        <v>8273</v>
      </c>
      <c r="Q3569">
        <f t="shared" si="270"/>
        <v>105.81</v>
      </c>
      <c r="R3569" s="12">
        <f t="shared" si="271"/>
        <v>174.03</v>
      </c>
      <c r="S3569" t="s">
        <v>8319</v>
      </c>
      <c r="T3569" t="s">
        <v>8321</v>
      </c>
    </row>
    <row r="3570" spans="1:20" ht="45" hidden="1">
      <c r="A3570">
        <v>3568</v>
      </c>
      <c r="B3570" s="2" t="s">
        <v>3567</v>
      </c>
      <c r="C3570" s="2" t="s">
        <v>7678</v>
      </c>
      <c r="D3570">
        <v>25000</v>
      </c>
      <c r="E3570">
        <v>75029.48</v>
      </c>
      <c r="F3570" t="s">
        <v>8219</v>
      </c>
      <c r="G3570" t="s">
        <v>8224</v>
      </c>
      <c r="H3570" t="s">
        <v>8246</v>
      </c>
      <c r="I3570">
        <v>1414544400</v>
      </c>
      <c r="J3570" s="7">
        <f t="shared" si="268"/>
        <v>41898.665960648148</v>
      </c>
      <c r="K3570">
        <v>1410883139</v>
      </c>
      <c r="L3570" s="7">
        <f t="shared" si="269"/>
        <v>41941.041666666664</v>
      </c>
      <c r="M3570" t="b">
        <v>0</v>
      </c>
      <c r="N3570">
        <v>1021</v>
      </c>
      <c r="O3570" t="b">
        <v>1</v>
      </c>
      <c r="P3570" t="s">
        <v>8273</v>
      </c>
      <c r="Q3570">
        <f t="shared" si="270"/>
        <v>300.12</v>
      </c>
      <c r="R3570" s="12">
        <f t="shared" si="271"/>
        <v>73.489999999999995</v>
      </c>
      <c r="S3570" t="s">
        <v>8319</v>
      </c>
      <c r="T3570" t="s">
        <v>8321</v>
      </c>
    </row>
    <row r="3571" spans="1:20" ht="45" hidden="1">
      <c r="A3571">
        <v>3569</v>
      </c>
      <c r="B3571" s="2" t="s">
        <v>3568</v>
      </c>
      <c r="C3571" s="2" t="s">
        <v>7679</v>
      </c>
      <c r="D3571">
        <v>25000</v>
      </c>
      <c r="E3571">
        <v>25132</v>
      </c>
      <c r="F3571" t="s">
        <v>8219</v>
      </c>
      <c r="G3571" t="s">
        <v>8224</v>
      </c>
      <c r="H3571" t="s">
        <v>8246</v>
      </c>
      <c r="I3571">
        <v>1418430311</v>
      </c>
      <c r="J3571" s="7">
        <f t="shared" si="268"/>
        <v>41956.017488425925</v>
      </c>
      <c r="K3571">
        <v>1415838311</v>
      </c>
      <c r="L3571" s="7">
        <f t="shared" si="269"/>
        <v>41986.017488425925</v>
      </c>
      <c r="M3571" t="b">
        <v>0</v>
      </c>
      <c r="N3571">
        <v>105</v>
      </c>
      <c r="O3571" t="b">
        <v>1</v>
      </c>
      <c r="P3571" t="s">
        <v>8273</v>
      </c>
      <c r="Q3571">
        <f t="shared" si="270"/>
        <v>100.53</v>
      </c>
      <c r="R3571" s="12">
        <f t="shared" si="271"/>
        <v>239.35</v>
      </c>
      <c r="S3571" t="s">
        <v>8319</v>
      </c>
      <c r="T3571" t="s">
        <v>8321</v>
      </c>
    </row>
    <row r="3572" spans="1:20" ht="45" hidden="1">
      <c r="A3572">
        <v>3570</v>
      </c>
      <c r="B3572" s="2" t="s">
        <v>3569</v>
      </c>
      <c r="C3572" s="2" t="s">
        <v>7680</v>
      </c>
      <c r="D3572">
        <v>25000</v>
      </c>
      <c r="E3572">
        <v>33006</v>
      </c>
      <c r="F3572" t="s">
        <v>8219</v>
      </c>
      <c r="G3572" t="s">
        <v>8224</v>
      </c>
      <c r="H3572" t="s">
        <v>8246</v>
      </c>
      <c r="I3572">
        <v>1333909178</v>
      </c>
      <c r="J3572" s="7">
        <f t="shared" si="268"/>
        <v>40977.805300925924</v>
      </c>
      <c r="K3572">
        <v>1331320778</v>
      </c>
      <c r="L3572" s="7">
        <f t="shared" si="269"/>
        <v>41007.76363425926</v>
      </c>
      <c r="M3572" t="b">
        <v>0</v>
      </c>
      <c r="N3572">
        <v>153</v>
      </c>
      <c r="O3572" t="b">
        <v>1</v>
      </c>
      <c r="P3572" t="s">
        <v>8274</v>
      </c>
      <c r="Q3572">
        <f t="shared" si="270"/>
        <v>132.02000000000001</v>
      </c>
      <c r="R3572" s="12">
        <f t="shared" si="271"/>
        <v>215.73</v>
      </c>
      <c r="S3572" t="s">
        <v>8322</v>
      </c>
      <c r="T3572" t="s">
        <v>8323</v>
      </c>
    </row>
    <row r="3573" spans="1:20" ht="45" hidden="1">
      <c r="A3573">
        <v>3571</v>
      </c>
      <c r="B3573" s="2" t="s">
        <v>3570</v>
      </c>
      <c r="C3573" s="2" t="s">
        <v>7681</v>
      </c>
      <c r="D3573">
        <v>25000</v>
      </c>
      <c r="E3573">
        <v>49811</v>
      </c>
      <c r="F3573" t="s">
        <v>8219</v>
      </c>
      <c r="G3573" t="s">
        <v>8226</v>
      </c>
      <c r="H3573" t="s">
        <v>8248</v>
      </c>
      <c r="I3573">
        <v>1435388154</v>
      </c>
      <c r="J3573" s="7">
        <f t="shared" si="268"/>
        <v>42152.288819444439</v>
      </c>
      <c r="K3573">
        <v>1432796154</v>
      </c>
      <c r="L3573" s="7">
        <f t="shared" si="269"/>
        <v>42182.288819444439</v>
      </c>
      <c r="M3573" t="b">
        <v>0</v>
      </c>
      <c r="N3573">
        <v>271</v>
      </c>
      <c r="O3573" t="b">
        <v>1</v>
      </c>
      <c r="P3573" t="s">
        <v>8285</v>
      </c>
      <c r="Q3573">
        <f t="shared" si="270"/>
        <v>199.24</v>
      </c>
      <c r="R3573" s="12">
        <f t="shared" si="271"/>
        <v>183.8</v>
      </c>
      <c r="S3573" t="s">
        <v>8338</v>
      </c>
      <c r="T3573" t="s">
        <v>8339</v>
      </c>
    </row>
    <row r="3574" spans="1:20" ht="30" hidden="1">
      <c r="A3574">
        <v>3572</v>
      </c>
      <c r="B3574" s="2" t="s">
        <v>3571</v>
      </c>
      <c r="C3574" s="2" t="s">
        <v>7682</v>
      </c>
      <c r="D3574">
        <v>25000</v>
      </c>
      <c r="E3574">
        <v>38743.839999999997</v>
      </c>
      <c r="F3574" t="s">
        <v>8219</v>
      </c>
      <c r="G3574" t="s">
        <v>8224</v>
      </c>
      <c r="H3574" t="s">
        <v>8246</v>
      </c>
      <c r="I3574">
        <v>1346344425</v>
      </c>
      <c r="J3574" s="7">
        <f t="shared" si="268"/>
        <v>41116.690104166664</v>
      </c>
      <c r="K3574">
        <v>1343320425</v>
      </c>
      <c r="L3574" s="7">
        <f t="shared" si="269"/>
        <v>41151.690104166664</v>
      </c>
      <c r="M3574" t="b">
        <v>1</v>
      </c>
      <c r="N3574">
        <v>467</v>
      </c>
      <c r="O3574" t="b">
        <v>1</v>
      </c>
      <c r="P3574" t="s">
        <v>8276</v>
      </c>
      <c r="Q3574">
        <f t="shared" si="270"/>
        <v>154.97999999999999</v>
      </c>
      <c r="R3574" s="12">
        <f t="shared" si="271"/>
        <v>82.96</v>
      </c>
      <c r="S3574" t="s">
        <v>8325</v>
      </c>
      <c r="T3574" t="s">
        <v>8326</v>
      </c>
    </row>
    <row r="3575" spans="1:20" ht="45" hidden="1">
      <c r="A3575">
        <v>3573</v>
      </c>
      <c r="B3575" s="2" t="s">
        <v>3572</v>
      </c>
      <c r="C3575" s="2" t="s">
        <v>7683</v>
      </c>
      <c r="D3575">
        <v>25000</v>
      </c>
      <c r="E3575">
        <v>34676</v>
      </c>
      <c r="F3575" t="s">
        <v>8219</v>
      </c>
      <c r="G3575" t="s">
        <v>8224</v>
      </c>
      <c r="H3575" t="s">
        <v>8246</v>
      </c>
      <c r="I3575">
        <v>1381928503</v>
      </c>
      <c r="J3575" s="7">
        <f t="shared" si="268"/>
        <v>41533.542858796296</v>
      </c>
      <c r="K3575">
        <v>1379336503</v>
      </c>
      <c r="L3575" s="7">
        <f t="shared" si="269"/>
        <v>41563.542858796296</v>
      </c>
      <c r="M3575" t="b">
        <v>1</v>
      </c>
      <c r="N3575">
        <v>336</v>
      </c>
      <c r="O3575" t="b">
        <v>1</v>
      </c>
      <c r="P3575" t="s">
        <v>8288</v>
      </c>
      <c r="Q3575">
        <f t="shared" si="270"/>
        <v>138.69999999999999</v>
      </c>
      <c r="R3575" s="12">
        <f t="shared" si="271"/>
        <v>103.2</v>
      </c>
      <c r="S3575" t="s">
        <v>8322</v>
      </c>
      <c r="T3575" t="s">
        <v>8342</v>
      </c>
    </row>
    <row r="3576" spans="1:20" ht="60" hidden="1">
      <c r="A3576">
        <v>3574</v>
      </c>
      <c r="B3576" s="2" t="s">
        <v>3573</v>
      </c>
      <c r="C3576" s="2" t="s">
        <v>7684</v>
      </c>
      <c r="D3576">
        <v>25000</v>
      </c>
      <c r="E3576">
        <v>26619</v>
      </c>
      <c r="F3576" t="s">
        <v>8219</v>
      </c>
      <c r="G3576" t="s">
        <v>8224</v>
      </c>
      <c r="H3576" t="s">
        <v>8246</v>
      </c>
      <c r="I3576">
        <v>1443363640</v>
      </c>
      <c r="J3576" s="7">
        <f t="shared" si="268"/>
        <v>42234.597685185188</v>
      </c>
      <c r="K3576">
        <v>1439907640</v>
      </c>
      <c r="L3576" s="7">
        <f t="shared" si="269"/>
        <v>42274.597685185188</v>
      </c>
      <c r="M3576" t="b">
        <v>1</v>
      </c>
      <c r="N3576">
        <v>176</v>
      </c>
      <c r="O3576" t="b">
        <v>1</v>
      </c>
      <c r="P3576" t="s">
        <v>8285</v>
      </c>
      <c r="Q3576">
        <f t="shared" si="270"/>
        <v>106.48</v>
      </c>
      <c r="R3576" s="12">
        <f t="shared" si="271"/>
        <v>151.24</v>
      </c>
      <c r="S3576" t="s">
        <v>8338</v>
      </c>
      <c r="T3576" t="s">
        <v>8339</v>
      </c>
    </row>
    <row r="3577" spans="1:20" ht="60" hidden="1">
      <c r="A3577">
        <v>3575</v>
      </c>
      <c r="B3577" s="2" t="s">
        <v>3574</v>
      </c>
      <c r="C3577" s="2" t="s">
        <v>7685</v>
      </c>
      <c r="D3577">
        <v>25000</v>
      </c>
      <c r="E3577">
        <v>26233.45</v>
      </c>
      <c r="F3577" t="s">
        <v>8219</v>
      </c>
      <c r="G3577" t="s">
        <v>8224</v>
      </c>
      <c r="H3577" t="s">
        <v>8246</v>
      </c>
      <c r="I3577">
        <v>1337885168</v>
      </c>
      <c r="J3577" s="7">
        <f t="shared" si="268"/>
        <v>41023.782037037039</v>
      </c>
      <c r="K3577">
        <v>1335293168</v>
      </c>
      <c r="L3577" s="7">
        <f t="shared" si="269"/>
        <v>41053.782037037039</v>
      </c>
      <c r="M3577" t="b">
        <v>0</v>
      </c>
      <c r="N3577">
        <v>221</v>
      </c>
      <c r="O3577" t="b">
        <v>1</v>
      </c>
      <c r="P3577" t="s">
        <v>8292</v>
      </c>
      <c r="Q3577">
        <f t="shared" si="270"/>
        <v>104.93</v>
      </c>
      <c r="R3577" s="12">
        <f t="shared" si="271"/>
        <v>118.7</v>
      </c>
      <c r="S3577" t="s">
        <v>8325</v>
      </c>
      <c r="T3577" t="s">
        <v>8346</v>
      </c>
    </row>
    <row r="3578" spans="1:20" ht="45" hidden="1">
      <c r="A3578">
        <v>3576</v>
      </c>
      <c r="B3578" s="2" t="s">
        <v>3575</v>
      </c>
      <c r="C3578" s="2" t="s">
        <v>7686</v>
      </c>
      <c r="D3578">
        <v>25000</v>
      </c>
      <c r="E3578">
        <v>31275.599999999999</v>
      </c>
      <c r="F3578" t="s">
        <v>8219</v>
      </c>
      <c r="G3578" t="s">
        <v>8224</v>
      </c>
      <c r="H3578" t="s">
        <v>8246</v>
      </c>
      <c r="I3578">
        <v>1332561600</v>
      </c>
      <c r="J3578" s="7">
        <f t="shared" si="268"/>
        <v>40961.057349537034</v>
      </c>
      <c r="K3578">
        <v>1329873755</v>
      </c>
      <c r="L3578" s="7">
        <f t="shared" si="269"/>
        <v>40992.166666666664</v>
      </c>
      <c r="M3578" t="b">
        <v>1</v>
      </c>
      <c r="N3578">
        <v>426</v>
      </c>
      <c r="O3578" t="b">
        <v>1</v>
      </c>
      <c r="P3578" t="s">
        <v>8295</v>
      </c>
      <c r="Q3578">
        <f t="shared" si="270"/>
        <v>125.1</v>
      </c>
      <c r="R3578" s="12">
        <f t="shared" si="271"/>
        <v>73.42</v>
      </c>
      <c r="S3578" t="s">
        <v>8319</v>
      </c>
      <c r="T3578" t="s">
        <v>8349</v>
      </c>
    </row>
    <row r="3579" spans="1:20" ht="45" hidden="1">
      <c r="A3579">
        <v>3577</v>
      </c>
      <c r="B3579" s="2" t="s">
        <v>3576</v>
      </c>
      <c r="C3579" s="2" t="s">
        <v>7687</v>
      </c>
      <c r="D3579">
        <v>25000</v>
      </c>
      <c r="E3579">
        <v>33370.769999999997</v>
      </c>
      <c r="F3579" t="s">
        <v>8219</v>
      </c>
      <c r="G3579" t="s">
        <v>8224</v>
      </c>
      <c r="H3579" t="s">
        <v>8246</v>
      </c>
      <c r="I3579">
        <v>1398052740</v>
      </c>
      <c r="J3579" s="7">
        <f t="shared" si="268"/>
        <v>41704.735937500001</v>
      </c>
      <c r="K3579">
        <v>1394127585</v>
      </c>
      <c r="L3579" s="7">
        <f t="shared" si="269"/>
        <v>41750.165972222225</v>
      </c>
      <c r="M3579" t="b">
        <v>1</v>
      </c>
      <c r="N3579">
        <v>454</v>
      </c>
      <c r="O3579" t="b">
        <v>1</v>
      </c>
      <c r="P3579" t="s">
        <v>8295</v>
      </c>
      <c r="Q3579">
        <f t="shared" si="270"/>
        <v>133.47999999999999</v>
      </c>
      <c r="R3579" s="12">
        <f t="shared" si="271"/>
        <v>73.5</v>
      </c>
      <c r="S3579" t="s">
        <v>8319</v>
      </c>
      <c r="T3579" t="s">
        <v>8349</v>
      </c>
    </row>
    <row r="3580" spans="1:20" ht="45" hidden="1">
      <c r="A3580">
        <v>3578</v>
      </c>
      <c r="B3580" s="2" t="s">
        <v>3577</v>
      </c>
      <c r="C3580" s="2" t="s">
        <v>7688</v>
      </c>
      <c r="D3580">
        <v>25000</v>
      </c>
      <c r="E3580">
        <v>76047</v>
      </c>
      <c r="F3580" t="s">
        <v>8219</v>
      </c>
      <c r="G3580" t="s">
        <v>8224</v>
      </c>
      <c r="H3580" t="s">
        <v>8246</v>
      </c>
      <c r="I3580">
        <v>1481778000</v>
      </c>
      <c r="J3580" s="7">
        <f t="shared" si="268"/>
        <v>42689.565671296295</v>
      </c>
      <c r="K3580">
        <v>1479216874</v>
      </c>
      <c r="L3580" s="7">
        <f t="shared" si="269"/>
        <v>42719.208333333328</v>
      </c>
      <c r="M3580" t="b">
        <v>1</v>
      </c>
      <c r="N3580">
        <v>531</v>
      </c>
      <c r="O3580" t="b">
        <v>1</v>
      </c>
      <c r="P3580" t="s">
        <v>8295</v>
      </c>
      <c r="Q3580">
        <f t="shared" si="270"/>
        <v>304.19</v>
      </c>
      <c r="R3580" s="12">
        <f t="shared" si="271"/>
        <v>143.21</v>
      </c>
      <c r="S3580" t="s">
        <v>8319</v>
      </c>
      <c r="T3580" t="s">
        <v>8349</v>
      </c>
    </row>
    <row r="3581" spans="1:20" ht="60" hidden="1">
      <c r="A3581">
        <v>3579</v>
      </c>
      <c r="B3581" s="2" t="s">
        <v>3578</v>
      </c>
      <c r="C3581" s="2" t="s">
        <v>7689</v>
      </c>
      <c r="D3581">
        <v>25000</v>
      </c>
      <c r="E3581">
        <v>44669</v>
      </c>
      <c r="F3581" t="s">
        <v>8219</v>
      </c>
      <c r="G3581" t="s">
        <v>8224</v>
      </c>
      <c r="H3581" t="s">
        <v>8246</v>
      </c>
      <c r="I3581">
        <v>1398477518</v>
      </c>
      <c r="J3581" s="7">
        <f t="shared" si="268"/>
        <v>41725.082384259258</v>
      </c>
      <c r="K3581">
        <v>1395885518</v>
      </c>
      <c r="L3581" s="7">
        <f t="shared" si="269"/>
        <v>41755.082384259258</v>
      </c>
      <c r="M3581" t="b">
        <v>1</v>
      </c>
      <c r="N3581">
        <v>158</v>
      </c>
      <c r="O3581" t="b">
        <v>1</v>
      </c>
      <c r="P3581" t="s">
        <v>8295</v>
      </c>
      <c r="Q3581">
        <f t="shared" si="270"/>
        <v>178.68</v>
      </c>
      <c r="R3581" s="12">
        <f t="shared" si="271"/>
        <v>282.72000000000003</v>
      </c>
      <c r="S3581" t="s">
        <v>8319</v>
      </c>
      <c r="T3581" t="s">
        <v>8349</v>
      </c>
    </row>
    <row r="3582" spans="1:20" ht="45" hidden="1">
      <c r="A3582">
        <v>3580</v>
      </c>
      <c r="B3582" s="2" t="s">
        <v>3579</v>
      </c>
      <c r="C3582" s="2" t="s">
        <v>7690</v>
      </c>
      <c r="D3582">
        <v>25000</v>
      </c>
      <c r="E3582">
        <v>49100</v>
      </c>
      <c r="F3582" t="s">
        <v>8219</v>
      </c>
      <c r="G3582" t="s">
        <v>8224</v>
      </c>
      <c r="H3582" t="s">
        <v>8246</v>
      </c>
      <c r="I3582">
        <v>1406129150</v>
      </c>
      <c r="J3582" s="7">
        <f t="shared" si="268"/>
        <v>41783.642939814818</v>
      </c>
      <c r="K3582">
        <v>1400945150</v>
      </c>
      <c r="L3582" s="7">
        <f t="shared" si="269"/>
        <v>41843.642939814818</v>
      </c>
      <c r="M3582" t="b">
        <v>0</v>
      </c>
      <c r="N3582">
        <v>1364</v>
      </c>
      <c r="O3582" t="b">
        <v>1</v>
      </c>
      <c r="P3582" t="s">
        <v>8295</v>
      </c>
      <c r="Q3582">
        <f t="shared" si="270"/>
        <v>196.4</v>
      </c>
      <c r="R3582" s="12">
        <f t="shared" si="271"/>
        <v>36</v>
      </c>
      <c r="S3582" t="s">
        <v>8319</v>
      </c>
      <c r="T3582" t="s">
        <v>8349</v>
      </c>
    </row>
    <row r="3583" spans="1:20" ht="60" hidden="1">
      <c r="A3583">
        <v>3581</v>
      </c>
      <c r="B3583" s="2" t="s">
        <v>3580</v>
      </c>
      <c r="C3583" s="2" t="s">
        <v>7691</v>
      </c>
      <c r="D3583">
        <v>25000</v>
      </c>
      <c r="E3583">
        <v>26305.97</v>
      </c>
      <c r="F3583" t="s">
        <v>8219</v>
      </c>
      <c r="G3583" t="s">
        <v>8224</v>
      </c>
      <c r="H3583" t="s">
        <v>8246</v>
      </c>
      <c r="I3583">
        <v>1476994315</v>
      </c>
      <c r="J3583" s="7">
        <f t="shared" si="268"/>
        <v>42633.841608796298</v>
      </c>
      <c r="K3583">
        <v>1474402315</v>
      </c>
      <c r="L3583" s="7">
        <f t="shared" si="269"/>
        <v>42663.841608796298</v>
      </c>
      <c r="M3583" t="b">
        <v>0</v>
      </c>
      <c r="N3583">
        <v>76</v>
      </c>
      <c r="O3583" t="b">
        <v>1</v>
      </c>
      <c r="P3583" t="s">
        <v>8295</v>
      </c>
      <c r="Q3583">
        <f t="shared" si="270"/>
        <v>105.22</v>
      </c>
      <c r="R3583" s="12">
        <f t="shared" si="271"/>
        <v>346.13</v>
      </c>
      <c r="S3583" t="s">
        <v>8319</v>
      </c>
      <c r="T3583" t="s">
        <v>8349</v>
      </c>
    </row>
    <row r="3584" spans="1:20" ht="45" hidden="1">
      <c r="A3584">
        <v>3582</v>
      </c>
      <c r="B3584" s="2" t="s">
        <v>3581</v>
      </c>
      <c r="C3584" s="2" t="s">
        <v>7692</v>
      </c>
      <c r="D3584">
        <v>25000</v>
      </c>
      <c r="E3584">
        <v>34660</v>
      </c>
      <c r="F3584" t="s">
        <v>8219</v>
      </c>
      <c r="G3584" t="s">
        <v>8224</v>
      </c>
      <c r="H3584" t="s">
        <v>8246</v>
      </c>
      <c r="I3584">
        <v>1484752597</v>
      </c>
      <c r="J3584" s="7">
        <f t="shared" si="268"/>
        <v>42723.63653935185</v>
      </c>
      <c r="K3584">
        <v>1482160597</v>
      </c>
      <c r="L3584" s="7">
        <f t="shared" si="269"/>
        <v>42753.63653935185</v>
      </c>
      <c r="M3584" t="b">
        <v>0</v>
      </c>
      <c r="N3584">
        <v>859</v>
      </c>
      <c r="O3584" t="b">
        <v>1</v>
      </c>
      <c r="P3584" t="s">
        <v>8276</v>
      </c>
      <c r="Q3584">
        <f t="shared" si="270"/>
        <v>138.63999999999999</v>
      </c>
      <c r="R3584" s="12">
        <f t="shared" si="271"/>
        <v>40.35</v>
      </c>
      <c r="S3584" t="s">
        <v>8325</v>
      </c>
      <c r="T3584" t="s">
        <v>8326</v>
      </c>
    </row>
    <row r="3585" spans="1:20" ht="60" hidden="1">
      <c r="A3585">
        <v>3583</v>
      </c>
      <c r="B3585" s="2" t="s">
        <v>3582</v>
      </c>
      <c r="C3585" s="2" t="s">
        <v>7693</v>
      </c>
      <c r="D3585">
        <v>25000</v>
      </c>
      <c r="E3585">
        <v>32006.67</v>
      </c>
      <c r="F3585" t="s">
        <v>8219</v>
      </c>
      <c r="G3585" t="s">
        <v>8224</v>
      </c>
      <c r="H3585" t="s">
        <v>8246</v>
      </c>
      <c r="I3585">
        <v>1385870520</v>
      </c>
      <c r="J3585" s="7">
        <f t="shared" si="268"/>
        <v>41572.958495370374</v>
      </c>
      <c r="K3585">
        <v>1382742014</v>
      </c>
      <c r="L3585" s="7">
        <f t="shared" si="269"/>
        <v>41609.168055555558</v>
      </c>
      <c r="M3585" t="b">
        <v>0</v>
      </c>
      <c r="N3585">
        <v>426</v>
      </c>
      <c r="O3585" t="b">
        <v>1</v>
      </c>
      <c r="P3585" t="s">
        <v>8297</v>
      </c>
      <c r="Q3585">
        <f t="shared" si="270"/>
        <v>128.03</v>
      </c>
      <c r="R3585" s="12">
        <f t="shared" si="271"/>
        <v>75.13</v>
      </c>
      <c r="S3585" t="s">
        <v>8333</v>
      </c>
      <c r="T3585" t="s">
        <v>8351</v>
      </c>
    </row>
    <row r="3586" spans="1:20" ht="90" hidden="1">
      <c r="A3586">
        <v>3584</v>
      </c>
      <c r="B3586" s="2" t="s">
        <v>3583</v>
      </c>
      <c r="C3586" s="2" t="s">
        <v>7694</v>
      </c>
      <c r="D3586">
        <v>25000</v>
      </c>
      <c r="E3586">
        <v>243778</v>
      </c>
      <c r="F3586" t="s">
        <v>8219</v>
      </c>
      <c r="G3586" t="s">
        <v>8224</v>
      </c>
      <c r="H3586" t="s">
        <v>8246</v>
      </c>
      <c r="I3586">
        <v>1480727273</v>
      </c>
      <c r="J3586" s="7">
        <f t="shared" ref="J3586:J3649" si="272">(((K3586/60)/60)/24)+DATE(1970,1,1)</f>
        <v>42677.005474537036</v>
      </c>
      <c r="K3586">
        <v>1478131673</v>
      </c>
      <c r="L3586" s="7">
        <f t="shared" ref="L3586:L3649" si="273">(((I3586/60)/60)/24)+DATE(1970,1,1)</f>
        <v>42707.0471412037</v>
      </c>
      <c r="M3586" t="b">
        <v>0</v>
      </c>
      <c r="N3586">
        <v>571</v>
      </c>
      <c r="O3586" t="b">
        <v>1</v>
      </c>
      <c r="P3586" t="s">
        <v>8297</v>
      </c>
      <c r="Q3586">
        <f t="shared" ref="Q3586:Q3649" si="274">ROUND(E3586/D3586*100,2)</f>
        <v>975.11</v>
      </c>
      <c r="R3586" s="12">
        <f t="shared" ref="R3586:R3649" si="275">IFERROR(ROUND(IFERROR(E3586/N3586,""),2),"No pledges")</f>
        <v>426.93</v>
      </c>
      <c r="S3586" t="s">
        <v>8333</v>
      </c>
      <c r="T3586" t="s">
        <v>8351</v>
      </c>
    </row>
    <row r="3587" spans="1:20" ht="45" hidden="1">
      <c r="A3587">
        <v>3585</v>
      </c>
      <c r="B3587" s="2" t="s">
        <v>3584</v>
      </c>
      <c r="C3587" s="2" t="s">
        <v>7695</v>
      </c>
      <c r="D3587">
        <v>25000</v>
      </c>
      <c r="E3587">
        <v>180062</v>
      </c>
      <c r="F3587" t="s">
        <v>8219</v>
      </c>
      <c r="G3587" t="s">
        <v>8224</v>
      </c>
      <c r="H3587" t="s">
        <v>8246</v>
      </c>
      <c r="I3587">
        <v>1484085540</v>
      </c>
      <c r="J3587" s="7">
        <f t="shared" si="272"/>
        <v>42725.869363425925</v>
      </c>
      <c r="K3587">
        <v>1482353513</v>
      </c>
      <c r="L3587" s="7">
        <f t="shared" si="273"/>
        <v>42745.915972222225</v>
      </c>
      <c r="M3587" t="b">
        <v>0</v>
      </c>
      <c r="N3587">
        <v>1670</v>
      </c>
      <c r="O3587" t="b">
        <v>1</v>
      </c>
      <c r="P3587" t="s">
        <v>8297</v>
      </c>
      <c r="Q3587">
        <f t="shared" si="274"/>
        <v>720.25</v>
      </c>
      <c r="R3587" s="12">
        <f t="shared" si="275"/>
        <v>107.82</v>
      </c>
      <c r="S3587" t="s">
        <v>8333</v>
      </c>
      <c r="T3587" t="s">
        <v>8351</v>
      </c>
    </row>
    <row r="3588" spans="1:20" ht="30" hidden="1">
      <c r="A3588">
        <v>3586</v>
      </c>
      <c r="B3588" s="2" t="s">
        <v>3585</v>
      </c>
      <c r="C3588" s="2" t="s">
        <v>7696</v>
      </c>
      <c r="D3588">
        <v>25000</v>
      </c>
      <c r="E3588">
        <v>26480</v>
      </c>
      <c r="F3588" t="s">
        <v>8219</v>
      </c>
      <c r="G3588" t="s">
        <v>8224</v>
      </c>
      <c r="H3588" t="s">
        <v>8246</v>
      </c>
      <c r="I3588">
        <v>1405609146</v>
      </c>
      <c r="J3588" s="7">
        <f t="shared" si="272"/>
        <v>41807.624374999999</v>
      </c>
      <c r="K3588">
        <v>1403017146</v>
      </c>
      <c r="L3588" s="7">
        <f t="shared" si="273"/>
        <v>41837.624374999999</v>
      </c>
      <c r="M3588" t="b">
        <v>1</v>
      </c>
      <c r="N3588">
        <v>125</v>
      </c>
      <c r="O3588" t="b">
        <v>1</v>
      </c>
      <c r="P3588" t="s">
        <v>8298</v>
      </c>
      <c r="Q3588">
        <f t="shared" si="274"/>
        <v>105.92</v>
      </c>
      <c r="R3588" s="12">
        <f t="shared" si="275"/>
        <v>211.84</v>
      </c>
      <c r="S3588" t="s">
        <v>8336</v>
      </c>
      <c r="T3588" t="s">
        <v>8352</v>
      </c>
    </row>
    <row r="3589" spans="1:20" ht="45" hidden="1">
      <c r="A3589">
        <v>3587</v>
      </c>
      <c r="B3589" s="2" t="s">
        <v>3586</v>
      </c>
      <c r="C3589" s="2" t="s">
        <v>7697</v>
      </c>
      <c r="D3589">
        <v>25000</v>
      </c>
      <c r="E3589">
        <v>26577</v>
      </c>
      <c r="F3589" t="s">
        <v>8219</v>
      </c>
      <c r="G3589" t="s">
        <v>8224</v>
      </c>
      <c r="H3589" t="s">
        <v>8246</v>
      </c>
      <c r="I3589">
        <v>1423235071</v>
      </c>
      <c r="J3589" s="7">
        <f t="shared" si="272"/>
        <v>42011.628136574072</v>
      </c>
      <c r="K3589">
        <v>1420643071</v>
      </c>
      <c r="L3589" s="7">
        <f t="shared" si="273"/>
        <v>42041.628136574072</v>
      </c>
      <c r="M3589" t="b">
        <v>1</v>
      </c>
      <c r="N3589">
        <v>352</v>
      </c>
      <c r="O3589" t="b">
        <v>1</v>
      </c>
      <c r="P3589" t="s">
        <v>8298</v>
      </c>
      <c r="Q3589">
        <f t="shared" si="274"/>
        <v>106.31</v>
      </c>
      <c r="R3589" s="12">
        <f t="shared" si="275"/>
        <v>75.5</v>
      </c>
      <c r="S3589" t="s">
        <v>8336</v>
      </c>
      <c r="T3589" t="s">
        <v>8352</v>
      </c>
    </row>
    <row r="3590" spans="1:20" ht="45" hidden="1">
      <c r="A3590">
        <v>3588</v>
      </c>
      <c r="B3590" s="2" t="s">
        <v>3587</v>
      </c>
      <c r="C3590" s="2" t="s">
        <v>7698</v>
      </c>
      <c r="D3590">
        <v>25000</v>
      </c>
      <c r="E3590">
        <v>25568</v>
      </c>
      <c r="F3590" t="s">
        <v>8219</v>
      </c>
      <c r="G3590" t="s">
        <v>8224</v>
      </c>
      <c r="H3590" t="s">
        <v>8246</v>
      </c>
      <c r="I3590">
        <v>1402494243</v>
      </c>
      <c r="J3590" s="7">
        <f t="shared" si="272"/>
        <v>41771.572256944448</v>
      </c>
      <c r="K3590">
        <v>1399902243</v>
      </c>
      <c r="L3590" s="7">
        <f t="shared" si="273"/>
        <v>41801.572256944448</v>
      </c>
      <c r="M3590" t="b">
        <v>1</v>
      </c>
      <c r="N3590">
        <v>221</v>
      </c>
      <c r="O3590" t="b">
        <v>1</v>
      </c>
      <c r="P3590" t="s">
        <v>8298</v>
      </c>
      <c r="Q3590">
        <f t="shared" si="274"/>
        <v>102.27</v>
      </c>
      <c r="R3590" s="12">
        <f t="shared" si="275"/>
        <v>115.69</v>
      </c>
      <c r="S3590" t="s">
        <v>8336</v>
      </c>
      <c r="T3590" t="s">
        <v>8352</v>
      </c>
    </row>
    <row r="3591" spans="1:20" ht="45" hidden="1">
      <c r="A3591">
        <v>3589</v>
      </c>
      <c r="B3591" s="2" t="s">
        <v>3588</v>
      </c>
      <c r="C3591" s="2" t="s">
        <v>7699</v>
      </c>
      <c r="D3591">
        <v>25000</v>
      </c>
      <c r="E3591">
        <v>73552</v>
      </c>
      <c r="F3591" t="s">
        <v>8219</v>
      </c>
      <c r="G3591" t="s">
        <v>8224</v>
      </c>
      <c r="H3591" t="s">
        <v>8246</v>
      </c>
      <c r="I3591">
        <v>1482134340</v>
      </c>
      <c r="J3591" s="7">
        <f t="shared" si="272"/>
        <v>42692.79987268518</v>
      </c>
      <c r="K3591">
        <v>1479496309</v>
      </c>
      <c r="L3591" s="7">
        <f t="shared" si="273"/>
        <v>42723.332638888889</v>
      </c>
      <c r="M3591" t="b">
        <v>1</v>
      </c>
      <c r="N3591">
        <v>1104</v>
      </c>
      <c r="O3591" t="b">
        <v>1</v>
      </c>
      <c r="P3591" t="s">
        <v>8298</v>
      </c>
      <c r="Q3591">
        <f t="shared" si="274"/>
        <v>294.20999999999998</v>
      </c>
      <c r="R3591" s="12">
        <f t="shared" si="275"/>
        <v>66.62</v>
      </c>
      <c r="S3591" t="s">
        <v>8336</v>
      </c>
      <c r="T3591" t="s">
        <v>8352</v>
      </c>
    </row>
    <row r="3592" spans="1:20" ht="60" hidden="1">
      <c r="A3592">
        <v>3590</v>
      </c>
      <c r="B3592" s="2" t="s">
        <v>3589</v>
      </c>
      <c r="C3592" s="2" t="s">
        <v>7700</v>
      </c>
      <c r="D3592">
        <v>25000</v>
      </c>
      <c r="E3592">
        <v>28633.5</v>
      </c>
      <c r="F3592" t="s">
        <v>8219</v>
      </c>
      <c r="G3592" t="s">
        <v>8224</v>
      </c>
      <c r="H3592" t="s">
        <v>8246</v>
      </c>
      <c r="I3592">
        <v>1440546729</v>
      </c>
      <c r="J3592" s="7">
        <f t="shared" si="272"/>
        <v>42211.99454861111</v>
      </c>
      <c r="K3592">
        <v>1437954729</v>
      </c>
      <c r="L3592" s="7">
        <f t="shared" si="273"/>
        <v>42241.99454861111</v>
      </c>
      <c r="M3592" t="b">
        <v>1</v>
      </c>
      <c r="N3592">
        <v>238</v>
      </c>
      <c r="O3592" t="b">
        <v>1</v>
      </c>
      <c r="P3592" t="s">
        <v>8301</v>
      </c>
      <c r="Q3592">
        <f t="shared" si="274"/>
        <v>114.53</v>
      </c>
      <c r="R3592" s="12">
        <f t="shared" si="275"/>
        <v>120.31</v>
      </c>
      <c r="S3592" t="s">
        <v>8319</v>
      </c>
      <c r="T3592" t="s">
        <v>8355</v>
      </c>
    </row>
    <row r="3593" spans="1:20" ht="60" hidden="1">
      <c r="A3593">
        <v>3591</v>
      </c>
      <c r="B3593" s="2" t="s">
        <v>3590</v>
      </c>
      <c r="C3593" s="2" t="s">
        <v>7701</v>
      </c>
      <c r="D3593">
        <v>25000</v>
      </c>
      <c r="E3593">
        <v>29089</v>
      </c>
      <c r="F3593" t="s">
        <v>8219</v>
      </c>
      <c r="G3593" t="s">
        <v>8224</v>
      </c>
      <c r="H3593" t="s">
        <v>8246</v>
      </c>
      <c r="I3593">
        <v>1476486000</v>
      </c>
      <c r="J3593" s="7">
        <f t="shared" si="272"/>
        <v>42629.655046296291</v>
      </c>
      <c r="K3593">
        <v>1474040596</v>
      </c>
      <c r="L3593" s="7">
        <f t="shared" si="273"/>
        <v>42657.958333333328</v>
      </c>
      <c r="M3593" t="b">
        <v>1</v>
      </c>
      <c r="N3593">
        <v>305</v>
      </c>
      <c r="O3593" t="b">
        <v>1</v>
      </c>
      <c r="P3593" t="s">
        <v>8303</v>
      </c>
      <c r="Q3593">
        <f t="shared" si="274"/>
        <v>116.36</v>
      </c>
      <c r="R3593" s="12">
        <f t="shared" si="275"/>
        <v>95.37</v>
      </c>
      <c r="S3593" t="s">
        <v>8317</v>
      </c>
      <c r="T3593" t="s">
        <v>8357</v>
      </c>
    </row>
    <row r="3594" spans="1:20" ht="45" hidden="1">
      <c r="A3594">
        <v>3592</v>
      </c>
      <c r="B3594" s="2" t="s">
        <v>3591</v>
      </c>
      <c r="C3594" s="2" t="s">
        <v>7702</v>
      </c>
      <c r="D3594">
        <v>25000</v>
      </c>
      <c r="E3594">
        <v>30026</v>
      </c>
      <c r="F3594" t="s">
        <v>8219</v>
      </c>
      <c r="G3594" t="s">
        <v>8224</v>
      </c>
      <c r="H3594" t="s">
        <v>8246</v>
      </c>
      <c r="I3594">
        <v>1417906649</v>
      </c>
      <c r="J3594" s="7">
        <f t="shared" si="272"/>
        <v>41934.914918981485</v>
      </c>
      <c r="K3594">
        <v>1414015049</v>
      </c>
      <c r="L3594" s="7">
        <f t="shared" si="273"/>
        <v>41979.956585648149</v>
      </c>
      <c r="M3594" t="b">
        <v>1</v>
      </c>
      <c r="N3594">
        <v>325</v>
      </c>
      <c r="O3594" t="b">
        <v>1</v>
      </c>
      <c r="P3594" t="s">
        <v>8303</v>
      </c>
      <c r="Q3594">
        <f t="shared" si="274"/>
        <v>120.1</v>
      </c>
      <c r="R3594" s="12">
        <f t="shared" si="275"/>
        <v>92.39</v>
      </c>
      <c r="S3594" t="s">
        <v>8317</v>
      </c>
      <c r="T3594" t="s">
        <v>8357</v>
      </c>
    </row>
    <row r="3595" spans="1:20" ht="45" hidden="1">
      <c r="A3595">
        <v>3593</v>
      </c>
      <c r="B3595" s="2" t="s">
        <v>3592</v>
      </c>
      <c r="C3595" s="2" t="s">
        <v>7703</v>
      </c>
      <c r="D3595">
        <v>25000</v>
      </c>
      <c r="E3595">
        <v>29531</v>
      </c>
      <c r="F3595" t="s">
        <v>8219</v>
      </c>
      <c r="G3595" t="s">
        <v>8224</v>
      </c>
      <c r="H3595" t="s">
        <v>8246</v>
      </c>
      <c r="I3595">
        <v>1478866253</v>
      </c>
      <c r="J3595" s="7">
        <f t="shared" si="272"/>
        <v>42655.465891203698</v>
      </c>
      <c r="K3595">
        <v>1476270653</v>
      </c>
      <c r="L3595" s="7">
        <f t="shared" si="273"/>
        <v>42685.507557870369</v>
      </c>
      <c r="M3595" t="b">
        <v>0</v>
      </c>
      <c r="N3595">
        <v>173</v>
      </c>
      <c r="O3595" t="b">
        <v>1</v>
      </c>
      <c r="P3595" t="s">
        <v>8303</v>
      </c>
      <c r="Q3595">
        <f t="shared" si="274"/>
        <v>118.12</v>
      </c>
      <c r="R3595" s="12">
        <f t="shared" si="275"/>
        <v>170.7</v>
      </c>
      <c r="S3595" t="s">
        <v>8317</v>
      </c>
      <c r="T3595" t="s">
        <v>8357</v>
      </c>
    </row>
    <row r="3596" spans="1:20" ht="60" hidden="1">
      <c r="A3596">
        <v>3594</v>
      </c>
      <c r="B3596" s="2" t="s">
        <v>3593</v>
      </c>
      <c r="C3596" s="2" t="s">
        <v>7704</v>
      </c>
      <c r="D3596">
        <v>25000</v>
      </c>
      <c r="E3596">
        <v>25800</v>
      </c>
      <c r="F3596" t="s">
        <v>8219</v>
      </c>
      <c r="G3596" t="s">
        <v>8224</v>
      </c>
      <c r="H3596" t="s">
        <v>8246</v>
      </c>
      <c r="I3596">
        <v>1431143940</v>
      </c>
      <c r="J3596" s="7">
        <f t="shared" si="272"/>
        <v>42103.556828703702</v>
      </c>
      <c r="K3596">
        <v>1428585710</v>
      </c>
      <c r="L3596" s="7">
        <f t="shared" si="273"/>
        <v>42133.165972222225</v>
      </c>
      <c r="M3596" t="b">
        <v>0</v>
      </c>
      <c r="N3596">
        <v>147</v>
      </c>
      <c r="O3596" t="b">
        <v>1</v>
      </c>
      <c r="P3596" t="s">
        <v>8305</v>
      </c>
      <c r="Q3596">
        <f t="shared" si="274"/>
        <v>103.2</v>
      </c>
      <c r="R3596" s="12">
        <f t="shared" si="275"/>
        <v>175.51</v>
      </c>
      <c r="S3596" t="s">
        <v>8317</v>
      </c>
      <c r="T3596" t="s">
        <v>8359</v>
      </c>
    </row>
    <row r="3597" spans="1:20" ht="30" hidden="1">
      <c r="A3597">
        <v>3595</v>
      </c>
      <c r="B3597" s="2" t="s">
        <v>3594</v>
      </c>
      <c r="C3597" s="2" t="s">
        <v>7705</v>
      </c>
      <c r="D3597">
        <v>25000</v>
      </c>
      <c r="E3597">
        <v>25088</v>
      </c>
      <c r="F3597" t="s">
        <v>8219</v>
      </c>
      <c r="G3597" t="s">
        <v>8224</v>
      </c>
      <c r="H3597" t="s">
        <v>8246</v>
      </c>
      <c r="I3597">
        <v>1472020881</v>
      </c>
      <c r="J3597" s="7">
        <f t="shared" si="272"/>
        <v>42576.278715277775</v>
      </c>
      <c r="K3597">
        <v>1469428881</v>
      </c>
      <c r="L3597" s="7">
        <f t="shared" si="273"/>
        <v>42606.278715277775</v>
      </c>
      <c r="M3597" t="b">
        <v>1</v>
      </c>
      <c r="N3597">
        <v>218</v>
      </c>
      <c r="O3597" t="b">
        <v>1</v>
      </c>
      <c r="P3597" t="s">
        <v>8303</v>
      </c>
      <c r="Q3597">
        <f t="shared" si="274"/>
        <v>100.35</v>
      </c>
      <c r="R3597" s="12">
        <f t="shared" si="275"/>
        <v>115.08</v>
      </c>
      <c r="S3597" t="s">
        <v>8317</v>
      </c>
      <c r="T3597" t="s">
        <v>8357</v>
      </c>
    </row>
    <row r="3598" spans="1:20" ht="45" hidden="1">
      <c r="A3598">
        <v>3596</v>
      </c>
      <c r="B3598" s="2" t="s">
        <v>3595</v>
      </c>
      <c r="C3598" s="2" t="s">
        <v>7706</v>
      </c>
      <c r="D3598">
        <v>25000</v>
      </c>
      <c r="E3598">
        <v>27600.2</v>
      </c>
      <c r="F3598" t="s">
        <v>8219</v>
      </c>
      <c r="G3598" t="s">
        <v>8224</v>
      </c>
      <c r="H3598" t="s">
        <v>8246</v>
      </c>
      <c r="I3598">
        <v>1476316800</v>
      </c>
      <c r="J3598" s="7">
        <f t="shared" si="272"/>
        <v>42627.307303240741</v>
      </c>
      <c r="K3598">
        <v>1473837751</v>
      </c>
      <c r="L3598" s="7">
        <f t="shared" si="273"/>
        <v>42656</v>
      </c>
      <c r="M3598" t="b">
        <v>0</v>
      </c>
      <c r="N3598">
        <v>265</v>
      </c>
      <c r="O3598" t="b">
        <v>1</v>
      </c>
      <c r="P3598" t="s">
        <v>8303</v>
      </c>
      <c r="Q3598">
        <f t="shared" si="274"/>
        <v>110.4</v>
      </c>
      <c r="R3598" s="12">
        <f t="shared" si="275"/>
        <v>104.15</v>
      </c>
      <c r="S3598" t="s">
        <v>8317</v>
      </c>
      <c r="T3598" t="s">
        <v>8357</v>
      </c>
    </row>
    <row r="3599" spans="1:20" ht="30" hidden="1">
      <c r="A3599">
        <v>3597</v>
      </c>
      <c r="B3599" s="2" t="s">
        <v>3596</v>
      </c>
      <c r="C3599" s="2" t="s">
        <v>7707</v>
      </c>
      <c r="D3599">
        <v>25000</v>
      </c>
      <c r="E3599">
        <v>29939</v>
      </c>
      <c r="F3599" t="s">
        <v>8219</v>
      </c>
      <c r="G3599" t="s">
        <v>8224</v>
      </c>
      <c r="H3599" t="s">
        <v>8246</v>
      </c>
      <c r="I3599">
        <v>1417012840</v>
      </c>
      <c r="J3599" s="7">
        <f t="shared" si="272"/>
        <v>41939.569907407407</v>
      </c>
      <c r="K3599">
        <v>1414417240</v>
      </c>
      <c r="L3599" s="7">
        <f t="shared" si="273"/>
        <v>41969.611574074079</v>
      </c>
      <c r="M3599" t="b">
        <v>0</v>
      </c>
      <c r="N3599">
        <v>128</v>
      </c>
      <c r="O3599" t="b">
        <v>1</v>
      </c>
      <c r="P3599" t="s">
        <v>8303</v>
      </c>
      <c r="Q3599">
        <f t="shared" si="274"/>
        <v>119.76</v>
      </c>
      <c r="R3599" s="12">
        <f t="shared" si="275"/>
        <v>233.9</v>
      </c>
      <c r="S3599" t="s">
        <v>8317</v>
      </c>
      <c r="T3599" t="s">
        <v>8357</v>
      </c>
    </row>
    <row r="3600" spans="1:20" ht="45" hidden="1">
      <c r="A3600">
        <v>3598</v>
      </c>
      <c r="B3600" s="2" t="s">
        <v>3597</v>
      </c>
      <c r="C3600" s="2" t="s">
        <v>7708</v>
      </c>
      <c r="D3600">
        <v>25000</v>
      </c>
      <c r="E3600">
        <v>28276</v>
      </c>
      <c r="F3600" t="s">
        <v>8219</v>
      </c>
      <c r="G3600" t="s">
        <v>8224</v>
      </c>
      <c r="H3600" t="s">
        <v>8246</v>
      </c>
      <c r="I3600">
        <v>1415163600</v>
      </c>
      <c r="J3600" s="7">
        <f t="shared" si="272"/>
        <v>41920.123611111114</v>
      </c>
      <c r="K3600">
        <v>1412737080</v>
      </c>
      <c r="L3600" s="7">
        <f t="shared" si="273"/>
        <v>41948.208333333336</v>
      </c>
      <c r="M3600" t="b">
        <v>0</v>
      </c>
      <c r="N3600">
        <v>557</v>
      </c>
      <c r="O3600" t="b">
        <v>1</v>
      </c>
      <c r="P3600" t="s">
        <v>8303</v>
      </c>
      <c r="Q3600">
        <f t="shared" si="274"/>
        <v>113.1</v>
      </c>
      <c r="R3600" s="12">
        <f t="shared" si="275"/>
        <v>50.76</v>
      </c>
      <c r="S3600" t="s">
        <v>8317</v>
      </c>
      <c r="T3600" t="s">
        <v>8357</v>
      </c>
    </row>
    <row r="3601" spans="1:20" ht="45" hidden="1">
      <c r="A3601">
        <v>3599</v>
      </c>
      <c r="B3601" s="2" t="s">
        <v>3598</v>
      </c>
      <c r="C3601" s="2" t="s">
        <v>7709</v>
      </c>
      <c r="D3601">
        <v>25000</v>
      </c>
      <c r="E3601">
        <v>27196.71</v>
      </c>
      <c r="F3601" t="s">
        <v>8219</v>
      </c>
      <c r="G3601" t="s">
        <v>8224</v>
      </c>
      <c r="H3601" t="s">
        <v>8246</v>
      </c>
      <c r="I3601">
        <v>1367674009</v>
      </c>
      <c r="J3601" s="7">
        <f t="shared" si="272"/>
        <v>41368.560289351852</v>
      </c>
      <c r="K3601">
        <v>1365082009</v>
      </c>
      <c r="L3601" s="7">
        <f t="shared" si="273"/>
        <v>41398.560289351852</v>
      </c>
      <c r="M3601" t="b">
        <v>0</v>
      </c>
      <c r="N3601">
        <v>307</v>
      </c>
      <c r="O3601" t="b">
        <v>1</v>
      </c>
      <c r="P3601" t="s">
        <v>8303</v>
      </c>
      <c r="Q3601">
        <f t="shared" si="274"/>
        <v>108.79</v>
      </c>
      <c r="R3601" s="12">
        <f t="shared" si="275"/>
        <v>88.59</v>
      </c>
      <c r="S3601" t="s">
        <v>8317</v>
      </c>
      <c r="T3601" t="s">
        <v>8357</v>
      </c>
    </row>
    <row r="3602" spans="1:20" ht="30" hidden="1">
      <c r="A3602">
        <v>3600</v>
      </c>
      <c r="B3602" s="2" t="s">
        <v>3599</v>
      </c>
      <c r="C3602" s="2" t="s">
        <v>7710</v>
      </c>
      <c r="D3602">
        <v>25000</v>
      </c>
      <c r="E3602">
        <v>31683</v>
      </c>
      <c r="F3602" t="s">
        <v>8219</v>
      </c>
      <c r="G3602" t="s">
        <v>8224</v>
      </c>
      <c r="H3602" t="s">
        <v>8246</v>
      </c>
      <c r="I3602">
        <v>1376654340</v>
      </c>
      <c r="J3602" s="7">
        <f t="shared" si="272"/>
        <v>41466.785231481481</v>
      </c>
      <c r="K3602">
        <v>1373568644</v>
      </c>
      <c r="L3602" s="7">
        <f t="shared" si="273"/>
        <v>41502.499305555553</v>
      </c>
      <c r="M3602" t="b">
        <v>0</v>
      </c>
      <c r="N3602">
        <v>329</v>
      </c>
      <c r="O3602" t="b">
        <v>1</v>
      </c>
      <c r="P3602" t="s">
        <v>8303</v>
      </c>
      <c r="Q3602">
        <f t="shared" si="274"/>
        <v>126.73</v>
      </c>
      <c r="R3602" s="12">
        <f t="shared" si="275"/>
        <v>96.3</v>
      </c>
      <c r="S3602" t="s">
        <v>8317</v>
      </c>
      <c r="T3602" t="s">
        <v>8357</v>
      </c>
    </row>
    <row r="3603" spans="1:20" ht="45" hidden="1">
      <c r="A3603">
        <v>3601</v>
      </c>
      <c r="B3603" s="2" t="s">
        <v>3600</v>
      </c>
      <c r="C3603" s="2" t="s">
        <v>7711</v>
      </c>
      <c r="D3603">
        <v>25000</v>
      </c>
      <c r="E3603">
        <v>25388</v>
      </c>
      <c r="F3603" t="s">
        <v>8219</v>
      </c>
      <c r="G3603" t="s">
        <v>8224</v>
      </c>
      <c r="H3603" t="s">
        <v>8246</v>
      </c>
      <c r="I3603">
        <v>1415213324</v>
      </c>
      <c r="J3603" s="7">
        <f t="shared" si="272"/>
        <v>41918.742175925923</v>
      </c>
      <c r="K3603">
        <v>1412617724</v>
      </c>
      <c r="L3603" s="7">
        <f t="shared" si="273"/>
        <v>41948.783842592595</v>
      </c>
      <c r="M3603" t="b">
        <v>1</v>
      </c>
      <c r="N3603">
        <v>213</v>
      </c>
      <c r="O3603" t="b">
        <v>1</v>
      </c>
      <c r="P3603" t="s">
        <v>8271</v>
      </c>
      <c r="Q3603">
        <f t="shared" si="274"/>
        <v>101.55</v>
      </c>
      <c r="R3603" s="12">
        <f t="shared" si="275"/>
        <v>119.19</v>
      </c>
      <c r="S3603" t="s">
        <v>8317</v>
      </c>
      <c r="T3603" t="s">
        <v>8318</v>
      </c>
    </row>
    <row r="3604" spans="1:20" ht="60" hidden="1">
      <c r="A3604">
        <v>3602</v>
      </c>
      <c r="B3604" s="2" t="s">
        <v>3601</v>
      </c>
      <c r="C3604" s="2" t="s">
        <v>7712</v>
      </c>
      <c r="D3604">
        <v>26000</v>
      </c>
      <c r="E3604">
        <v>26360</v>
      </c>
      <c r="F3604" t="s">
        <v>8219</v>
      </c>
      <c r="G3604" t="s">
        <v>8224</v>
      </c>
      <c r="H3604" t="s">
        <v>8246</v>
      </c>
      <c r="I3604">
        <v>1398009714</v>
      </c>
      <c r="J3604" s="7">
        <f t="shared" si="272"/>
        <v>41719.667986111112</v>
      </c>
      <c r="K3604">
        <v>1395417714</v>
      </c>
      <c r="L3604" s="7">
        <f t="shared" si="273"/>
        <v>41749.667986111112</v>
      </c>
      <c r="M3604" t="b">
        <v>1</v>
      </c>
      <c r="N3604">
        <v>131</v>
      </c>
      <c r="O3604" t="b">
        <v>1</v>
      </c>
      <c r="P3604" t="s">
        <v>8269</v>
      </c>
      <c r="Q3604">
        <f t="shared" si="274"/>
        <v>101.38</v>
      </c>
      <c r="R3604" s="12">
        <f t="shared" si="275"/>
        <v>201.22</v>
      </c>
      <c r="S3604" t="s">
        <v>8310</v>
      </c>
      <c r="T3604" t="s">
        <v>8315</v>
      </c>
    </row>
    <row r="3605" spans="1:20" ht="60" hidden="1">
      <c r="A3605">
        <v>3603</v>
      </c>
      <c r="B3605" s="2" t="s">
        <v>3602</v>
      </c>
      <c r="C3605" s="2" t="s">
        <v>7713</v>
      </c>
      <c r="D3605">
        <v>26500</v>
      </c>
      <c r="E3605">
        <v>27189</v>
      </c>
      <c r="F3605" t="s">
        <v>8219</v>
      </c>
      <c r="G3605" t="s">
        <v>8224</v>
      </c>
      <c r="H3605" t="s">
        <v>8246</v>
      </c>
      <c r="I3605">
        <v>1468524340</v>
      </c>
      <c r="J3605" s="7">
        <f t="shared" si="272"/>
        <v>42535.809490740736</v>
      </c>
      <c r="K3605">
        <v>1465932340</v>
      </c>
      <c r="L3605" s="7">
        <f t="shared" si="273"/>
        <v>42565.809490740736</v>
      </c>
      <c r="M3605" t="b">
        <v>0</v>
      </c>
      <c r="N3605">
        <v>183</v>
      </c>
      <c r="O3605" t="b">
        <v>1</v>
      </c>
      <c r="P3605" t="s">
        <v>8285</v>
      </c>
      <c r="Q3605">
        <f t="shared" si="274"/>
        <v>102.6</v>
      </c>
      <c r="R3605" s="12">
        <f t="shared" si="275"/>
        <v>148.57</v>
      </c>
      <c r="S3605" t="s">
        <v>8338</v>
      </c>
      <c r="T3605" t="s">
        <v>8339</v>
      </c>
    </row>
    <row r="3606" spans="1:20" ht="60" hidden="1">
      <c r="A3606">
        <v>3604</v>
      </c>
      <c r="B3606" s="2" t="s">
        <v>3603</v>
      </c>
      <c r="C3606" s="2" t="s">
        <v>7714</v>
      </c>
      <c r="D3606">
        <v>27000</v>
      </c>
      <c r="E3606">
        <v>40594</v>
      </c>
      <c r="F3606" t="s">
        <v>8219</v>
      </c>
      <c r="G3606" t="s">
        <v>8224</v>
      </c>
      <c r="H3606" t="s">
        <v>8246</v>
      </c>
      <c r="I3606">
        <v>1350003539</v>
      </c>
      <c r="J3606" s="7">
        <f t="shared" si="272"/>
        <v>41164.040960648148</v>
      </c>
      <c r="K3606">
        <v>1347411539</v>
      </c>
      <c r="L3606" s="7">
        <f t="shared" si="273"/>
        <v>41194.040960648148</v>
      </c>
      <c r="M3606" t="b">
        <v>1</v>
      </c>
      <c r="N3606">
        <v>415</v>
      </c>
      <c r="O3606" t="b">
        <v>1</v>
      </c>
      <c r="P3606" t="s">
        <v>8269</v>
      </c>
      <c r="Q3606">
        <f t="shared" si="274"/>
        <v>150.35</v>
      </c>
      <c r="R3606" s="12">
        <f t="shared" si="275"/>
        <v>97.82</v>
      </c>
      <c r="S3606" t="s">
        <v>8310</v>
      </c>
      <c r="T3606" t="s">
        <v>8315</v>
      </c>
    </row>
    <row r="3607" spans="1:20" ht="60" hidden="1">
      <c r="A3607">
        <v>3605</v>
      </c>
      <c r="B3607" s="2" t="s">
        <v>3604</v>
      </c>
      <c r="C3607" s="2" t="s">
        <v>7715</v>
      </c>
      <c r="D3607">
        <v>27000</v>
      </c>
      <c r="E3607">
        <v>45979.01</v>
      </c>
      <c r="F3607" t="s">
        <v>8219</v>
      </c>
      <c r="G3607" t="s">
        <v>8224</v>
      </c>
      <c r="H3607" t="s">
        <v>8246</v>
      </c>
      <c r="I3607">
        <v>1366635575</v>
      </c>
      <c r="J3607" s="7">
        <f t="shared" si="272"/>
        <v>41351.541377314818</v>
      </c>
      <c r="K3607">
        <v>1363611575</v>
      </c>
      <c r="L3607" s="7">
        <f t="shared" si="273"/>
        <v>41386.541377314818</v>
      </c>
      <c r="M3607" t="b">
        <v>0</v>
      </c>
      <c r="N3607">
        <v>682</v>
      </c>
      <c r="O3607" t="b">
        <v>1</v>
      </c>
      <c r="P3607" t="s">
        <v>8295</v>
      </c>
      <c r="Q3607">
        <f t="shared" si="274"/>
        <v>170.29</v>
      </c>
      <c r="R3607" s="12">
        <f t="shared" si="275"/>
        <v>67.42</v>
      </c>
      <c r="S3607" t="s">
        <v>8319</v>
      </c>
      <c r="T3607" t="s">
        <v>8349</v>
      </c>
    </row>
    <row r="3608" spans="1:20" ht="60" hidden="1">
      <c r="A3608">
        <v>3606</v>
      </c>
      <c r="B3608" s="2" t="s">
        <v>3605</v>
      </c>
      <c r="C3608" s="2" t="s">
        <v>7716</v>
      </c>
      <c r="D3608">
        <v>27800</v>
      </c>
      <c r="E3608">
        <v>32865.300000000003</v>
      </c>
      <c r="F3608" t="s">
        <v>8219</v>
      </c>
      <c r="G3608" t="s">
        <v>8224</v>
      </c>
      <c r="H3608" t="s">
        <v>8246</v>
      </c>
      <c r="I3608">
        <v>1482901546</v>
      </c>
      <c r="J3608" s="7">
        <f t="shared" si="272"/>
        <v>42702.212337962963</v>
      </c>
      <c r="K3608">
        <v>1480309546</v>
      </c>
      <c r="L3608" s="7">
        <f t="shared" si="273"/>
        <v>42732.212337962963</v>
      </c>
      <c r="M3608" t="b">
        <v>0</v>
      </c>
      <c r="N3608">
        <v>499</v>
      </c>
      <c r="O3608" t="b">
        <v>1</v>
      </c>
      <c r="P3608" t="s">
        <v>8277</v>
      </c>
      <c r="Q3608">
        <f t="shared" si="274"/>
        <v>118.22</v>
      </c>
      <c r="R3608" s="12">
        <f t="shared" si="275"/>
        <v>65.86</v>
      </c>
      <c r="S3608" t="s">
        <v>8325</v>
      </c>
      <c r="T3608" t="s">
        <v>8327</v>
      </c>
    </row>
    <row r="3609" spans="1:20" ht="30" hidden="1">
      <c r="A3609">
        <v>3607</v>
      </c>
      <c r="B3609" s="2" t="s">
        <v>3606</v>
      </c>
      <c r="C3609" s="2" t="s">
        <v>7717</v>
      </c>
      <c r="D3609">
        <v>28000</v>
      </c>
      <c r="E3609">
        <v>28728</v>
      </c>
      <c r="F3609" t="s">
        <v>8219</v>
      </c>
      <c r="G3609" t="s">
        <v>8224</v>
      </c>
      <c r="H3609" t="s">
        <v>8246</v>
      </c>
      <c r="I3609">
        <v>1489283915</v>
      </c>
      <c r="J3609" s="7">
        <f t="shared" si="272"/>
        <v>42776.082349537035</v>
      </c>
      <c r="K3609">
        <v>1486691915</v>
      </c>
      <c r="L3609" s="7">
        <f t="shared" si="273"/>
        <v>42806.082349537035</v>
      </c>
      <c r="M3609" t="b">
        <v>0</v>
      </c>
      <c r="N3609">
        <v>194</v>
      </c>
      <c r="O3609" t="b">
        <v>1</v>
      </c>
      <c r="P3609" t="s">
        <v>8297</v>
      </c>
      <c r="Q3609">
        <f t="shared" si="274"/>
        <v>102.6</v>
      </c>
      <c r="R3609" s="12">
        <f t="shared" si="275"/>
        <v>148.08000000000001</v>
      </c>
      <c r="S3609" t="s">
        <v>8333</v>
      </c>
      <c r="T3609" t="s">
        <v>8351</v>
      </c>
    </row>
    <row r="3610" spans="1:20" ht="60" hidden="1">
      <c r="A3610">
        <v>3608</v>
      </c>
      <c r="B3610" s="2" t="s">
        <v>3607</v>
      </c>
      <c r="C3610" s="2" t="s">
        <v>7718</v>
      </c>
      <c r="D3610">
        <v>28450</v>
      </c>
      <c r="E3610">
        <v>28520</v>
      </c>
      <c r="F3610" t="s">
        <v>8219</v>
      </c>
      <c r="G3610" t="s">
        <v>8224</v>
      </c>
      <c r="H3610" t="s">
        <v>8246</v>
      </c>
      <c r="I3610">
        <v>1463111940</v>
      </c>
      <c r="J3610" s="7">
        <f t="shared" si="272"/>
        <v>42461.627511574072</v>
      </c>
      <c r="K3610">
        <v>1459523017</v>
      </c>
      <c r="L3610" s="7">
        <f t="shared" si="273"/>
        <v>42503.165972222225</v>
      </c>
      <c r="M3610" t="b">
        <v>0</v>
      </c>
      <c r="N3610">
        <v>89</v>
      </c>
      <c r="O3610" t="b">
        <v>1</v>
      </c>
      <c r="P3610" t="s">
        <v>8265</v>
      </c>
      <c r="Q3610">
        <f t="shared" si="274"/>
        <v>100.25</v>
      </c>
      <c r="R3610" s="12">
        <f t="shared" si="275"/>
        <v>320.45</v>
      </c>
      <c r="S3610" t="s">
        <v>8310</v>
      </c>
      <c r="T3610" t="s">
        <v>8311</v>
      </c>
    </row>
    <row r="3611" spans="1:20" ht="60" hidden="1">
      <c r="A3611">
        <v>3609</v>
      </c>
      <c r="B3611" s="2" t="s">
        <v>3608</v>
      </c>
      <c r="C3611" s="2" t="s">
        <v>7719</v>
      </c>
      <c r="D3611">
        <v>28888</v>
      </c>
      <c r="E3611">
        <v>30177</v>
      </c>
      <c r="F3611" t="s">
        <v>8219</v>
      </c>
      <c r="G3611" t="s">
        <v>8224</v>
      </c>
      <c r="H3611" t="s">
        <v>8246</v>
      </c>
      <c r="I3611">
        <v>1437933600</v>
      </c>
      <c r="J3611" s="7">
        <f t="shared" si="272"/>
        <v>42179.160752314812</v>
      </c>
      <c r="K3611">
        <v>1435117889</v>
      </c>
      <c r="L3611" s="7">
        <f t="shared" si="273"/>
        <v>42211.75</v>
      </c>
      <c r="M3611" t="b">
        <v>0</v>
      </c>
      <c r="N3611">
        <v>276</v>
      </c>
      <c r="O3611" t="b">
        <v>1</v>
      </c>
      <c r="P3611" t="s">
        <v>8273</v>
      </c>
      <c r="Q3611">
        <f t="shared" si="274"/>
        <v>104.46</v>
      </c>
      <c r="R3611" s="12">
        <f t="shared" si="275"/>
        <v>109.34</v>
      </c>
      <c r="S3611" t="s">
        <v>8319</v>
      </c>
      <c r="T3611" t="s">
        <v>8321</v>
      </c>
    </row>
    <row r="3612" spans="1:20" ht="45" hidden="1">
      <c r="A3612">
        <v>3610</v>
      </c>
      <c r="B3612" s="2" t="s">
        <v>3609</v>
      </c>
      <c r="C3612" s="2" t="s">
        <v>7720</v>
      </c>
      <c r="D3612">
        <v>30000</v>
      </c>
      <c r="E3612">
        <v>49588</v>
      </c>
      <c r="F3612" t="s">
        <v>8219</v>
      </c>
      <c r="G3612" t="s">
        <v>8224</v>
      </c>
      <c r="H3612" t="s">
        <v>8246</v>
      </c>
      <c r="I3612">
        <v>1405479600</v>
      </c>
      <c r="J3612" s="7">
        <f t="shared" si="272"/>
        <v>41791.713252314818</v>
      </c>
      <c r="K3612">
        <v>1401642425</v>
      </c>
      <c r="L3612" s="7">
        <f t="shared" si="273"/>
        <v>41836.125</v>
      </c>
      <c r="M3612" t="b">
        <v>0</v>
      </c>
      <c r="N3612">
        <v>827</v>
      </c>
      <c r="O3612" t="b">
        <v>1</v>
      </c>
      <c r="P3612" t="s">
        <v>8265</v>
      </c>
      <c r="Q3612">
        <f t="shared" si="274"/>
        <v>165.29</v>
      </c>
      <c r="R3612" s="12">
        <f t="shared" si="275"/>
        <v>59.96</v>
      </c>
      <c r="S3612" t="s">
        <v>8310</v>
      </c>
      <c r="T3612" t="s">
        <v>8311</v>
      </c>
    </row>
    <row r="3613" spans="1:20" ht="60" hidden="1">
      <c r="A3613">
        <v>3611</v>
      </c>
      <c r="B3613" s="2" t="s">
        <v>3610</v>
      </c>
      <c r="C3613" s="2" t="s">
        <v>7721</v>
      </c>
      <c r="D3613">
        <v>30000</v>
      </c>
      <c r="E3613">
        <v>31896.33</v>
      </c>
      <c r="F3613" t="s">
        <v>8219</v>
      </c>
      <c r="G3613" t="s">
        <v>8224</v>
      </c>
      <c r="H3613" t="s">
        <v>8246</v>
      </c>
      <c r="I3613">
        <v>1410958856</v>
      </c>
      <c r="J3613" s="7">
        <f t="shared" si="272"/>
        <v>41869.542314814818</v>
      </c>
      <c r="K3613">
        <v>1408366856</v>
      </c>
      <c r="L3613" s="7">
        <f t="shared" si="273"/>
        <v>41899.542314814818</v>
      </c>
      <c r="M3613" t="b">
        <v>0</v>
      </c>
      <c r="N3613">
        <v>342</v>
      </c>
      <c r="O3613" t="b">
        <v>1</v>
      </c>
      <c r="P3613" t="s">
        <v>8265</v>
      </c>
      <c r="Q3613">
        <f t="shared" si="274"/>
        <v>106.32</v>
      </c>
      <c r="R3613" s="12">
        <f t="shared" si="275"/>
        <v>93.26</v>
      </c>
      <c r="S3613" t="s">
        <v>8310</v>
      </c>
      <c r="T3613" t="s">
        <v>8311</v>
      </c>
    </row>
    <row r="3614" spans="1:20" ht="45" hidden="1">
      <c r="A3614">
        <v>3612</v>
      </c>
      <c r="B3614" s="2" t="s">
        <v>3611</v>
      </c>
      <c r="C3614" s="2" t="s">
        <v>7722</v>
      </c>
      <c r="D3614">
        <v>30000</v>
      </c>
      <c r="E3614">
        <v>31675</v>
      </c>
      <c r="F3614" t="s">
        <v>8219</v>
      </c>
      <c r="G3614" t="s">
        <v>8224</v>
      </c>
      <c r="H3614" t="s">
        <v>8246</v>
      </c>
      <c r="I3614">
        <v>1370525691</v>
      </c>
      <c r="J3614" s="7">
        <f t="shared" si="272"/>
        <v>41401.565868055557</v>
      </c>
      <c r="K3614">
        <v>1367933691</v>
      </c>
      <c r="L3614" s="7">
        <f t="shared" si="273"/>
        <v>41431.565868055557</v>
      </c>
      <c r="M3614" t="b">
        <v>1</v>
      </c>
      <c r="N3614">
        <v>437</v>
      </c>
      <c r="O3614" t="b">
        <v>1</v>
      </c>
      <c r="P3614" t="s">
        <v>8269</v>
      </c>
      <c r="Q3614">
        <f t="shared" si="274"/>
        <v>105.58</v>
      </c>
      <c r="R3614" s="12">
        <f t="shared" si="275"/>
        <v>72.48</v>
      </c>
      <c r="S3614" t="s">
        <v>8310</v>
      </c>
      <c r="T3614" t="s">
        <v>8315</v>
      </c>
    </row>
    <row r="3615" spans="1:20" ht="45" hidden="1">
      <c r="A3615">
        <v>3613</v>
      </c>
      <c r="B3615" s="2" t="s">
        <v>3612</v>
      </c>
      <c r="C3615" s="2" t="s">
        <v>7723</v>
      </c>
      <c r="D3615">
        <v>30000</v>
      </c>
      <c r="E3615">
        <v>57342</v>
      </c>
      <c r="F3615" t="s">
        <v>8219</v>
      </c>
      <c r="G3615" t="s">
        <v>8224</v>
      </c>
      <c r="H3615" t="s">
        <v>8246</v>
      </c>
      <c r="I3615">
        <v>1308359666</v>
      </c>
      <c r="J3615" s="7">
        <f t="shared" si="272"/>
        <v>40682.051689814813</v>
      </c>
      <c r="K3615">
        <v>1305767666</v>
      </c>
      <c r="L3615" s="7">
        <f t="shared" si="273"/>
        <v>40712.051689814813</v>
      </c>
      <c r="M3615" t="b">
        <v>1</v>
      </c>
      <c r="N3615">
        <v>688</v>
      </c>
      <c r="O3615" t="b">
        <v>1</v>
      </c>
      <c r="P3615" t="s">
        <v>8269</v>
      </c>
      <c r="Q3615">
        <f t="shared" si="274"/>
        <v>191.14</v>
      </c>
      <c r="R3615" s="12">
        <f t="shared" si="275"/>
        <v>83.35</v>
      </c>
      <c r="S3615" t="s">
        <v>8310</v>
      </c>
      <c r="T3615" t="s">
        <v>8315</v>
      </c>
    </row>
    <row r="3616" spans="1:20" ht="45" hidden="1">
      <c r="A3616">
        <v>3614</v>
      </c>
      <c r="B3616" s="2" t="s">
        <v>3439</v>
      </c>
      <c r="C3616" s="2" t="s">
        <v>7724</v>
      </c>
      <c r="D3616">
        <v>30000</v>
      </c>
      <c r="E3616">
        <v>31404</v>
      </c>
      <c r="F3616" t="s">
        <v>8219</v>
      </c>
      <c r="G3616" t="s">
        <v>8224</v>
      </c>
      <c r="H3616" t="s">
        <v>8246</v>
      </c>
      <c r="I3616">
        <v>1388649600</v>
      </c>
      <c r="J3616" s="7">
        <f t="shared" si="272"/>
        <v>41612.10024305556</v>
      </c>
      <c r="K3616">
        <v>1386123861</v>
      </c>
      <c r="L3616" s="7">
        <f t="shared" si="273"/>
        <v>41641.333333333336</v>
      </c>
      <c r="M3616" t="b">
        <v>1</v>
      </c>
      <c r="N3616">
        <v>287</v>
      </c>
      <c r="O3616" t="b">
        <v>1</v>
      </c>
      <c r="P3616" t="s">
        <v>8269</v>
      </c>
      <c r="Q3616">
        <f t="shared" si="274"/>
        <v>104.68</v>
      </c>
      <c r="R3616" s="12">
        <f t="shared" si="275"/>
        <v>109.42</v>
      </c>
      <c r="S3616" t="s">
        <v>8310</v>
      </c>
      <c r="T3616" t="s">
        <v>8315</v>
      </c>
    </row>
    <row r="3617" spans="1:20" ht="60" hidden="1">
      <c r="A3617">
        <v>3615</v>
      </c>
      <c r="B3617" s="2" t="s">
        <v>3613</v>
      </c>
      <c r="C3617" s="2" t="s">
        <v>7725</v>
      </c>
      <c r="D3617">
        <v>30000</v>
      </c>
      <c r="E3617">
        <v>30241</v>
      </c>
      <c r="F3617" t="s">
        <v>8219</v>
      </c>
      <c r="G3617" t="s">
        <v>8224</v>
      </c>
      <c r="H3617" t="s">
        <v>8246</v>
      </c>
      <c r="I3617">
        <v>1386778483</v>
      </c>
      <c r="J3617" s="7">
        <f t="shared" si="272"/>
        <v>41589.676886574074</v>
      </c>
      <c r="K3617">
        <v>1384186483</v>
      </c>
      <c r="L3617" s="7">
        <f t="shared" si="273"/>
        <v>41619.676886574074</v>
      </c>
      <c r="M3617" t="b">
        <v>1</v>
      </c>
      <c r="N3617">
        <v>316</v>
      </c>
      <c r="O3617" t="b">
        <v>1</v>
      </c>
      <c r="P3617" t="s">
        <v>8269</v>
      </c>
      <c r="Q3617">
        <f t="shared" si="274"/>
        <v>100.8</v>
      </c>
      <c r="R3617" s="12">
        <f t="shared" si="275"/>
        <v>95.7</v>
      </c>
      <c r="S3617" t="s">
        <v>8310</v>
      </c>
      <c r="T3617" t="s">
        <v>8315</v>
      </c>
    </row>
    <row r="3618" spans="1:20" ht="60" hidden="1">
      <c r="A3618">
        <v>3616</v>
      </c>
      <c r="B3618" s="2" t="s">
        <v>3614</v>
      </c>
      <c r="C3618" s="2" t="s">
        <v>7726</v>
      </c>
      <c r="D3618">
        <v>30000</v>
      </c>
      <c r="E3618">
        <v>30608.59</v>
      </c>
      <c r="F3618" t="s">
        <v>8219</v>
      </c>
      <c r="G3618" t="s">
        <v>8224</v>
      </c>
      <c r="H3618" t="s">
        <v>8246</v>
      </c>
      <c r="I3618">
        <v>1415934000</v>
      </c>
      <c r="J3618" s="7">
        <f t="shared" si="272"/>
        <v>41926.73778935185</v>
      </c>
      <c r="K3618">
        <v>1413308545</v>
      </c>
      <c r="L3618" s="7">
        <f t="shared" si="273"/>
        <v>41957.125</v>
      </c>
      <c r="M3618" t="b">
        <v>1</v>
      </c>
      <c r="N3618">
        <v>524</v>
      </c>
      <c r="O3618" t="b">
        <v>1</v>
      </c>
      <c r="P3618" t="s">
        <v>8269</v>
      </c>
      <c r="Q3618">
        <f t="shared" si="274"/>
        <v>102.03</v>
      </c>
      <c r="R3618" s="12">
        <f t="shared" si="275"/>
        <v>58.41</v>
      </c>
      <c r="S3618" t="s">
        <v>8310</v>
      </c>
      <c r="T3618" t="s">
        <v>8315</v>
      </c>
    </row>
    <row r="3619" spans="1:20" ht="60" hidden="1">
      <c r="A3619">
        <v>3617</v>
      </c>
      <c r="B3619" s="2" t="s">
        <v>3615</v>
      </c>
      <c r="C3619" s="2" t="s">
        <v>7727</v>
      </c>
      <c r="D3619">
        <v>30000</v>
      </c>
      <c r="E3619">
        <v>30315</v>
      </c>
      <c r="F3619" t="s">
        <v>8219</v>
      </c>
      <c r="G3619" t="s">
        <v>8224</v>
      </c>
      <c r="H3619" t="s">
        <v>8246</v>
      </c>
      <c r="I3619">
        <v>1387688400</v>
      </c>
      <c r="J3619" s="7">
        <f t="shared" si="272"/>
        <v>41598.17597222222</v>
      </c>
      <c r="K3619">
        <v>1384920804</v>
      </c>
      <c r="L3619" s="7">
        <f t="shared" si="273"/>
        <v>41630.208333333336</v>
      </c>
      <c r="M3619" t="b">
        <v>0</v>
      </c>
      <c r="N3619">
        <v>241</v>
      </c>
      <c r="O3619" t="b">
        <v>1</v>
      </c>
      <c r="P3619" t="s">
        <v>8269</v>
      </c>
      <c r="Q3619">
        <f t="shared" si="274"/>
        <v>101.05</v>
      </c>
      <c r="R3619" s="12">
        <f t="shared" si="275"/>
        <v>125.79</v>
      </c>
      <c r="S3619" t="s">
        <v>8310</v>
      </c>
      <c r="T3619" t="s">
        <v>8315</v>
      </c>
    </row>
    <row r="3620" spans="1:20" ht="60" hidden="1">
      <c r="A3620">
        <v>3618</v>
      </c>
      <c r="B3620" s="2" t="s">
        <v>3616</v>
      </c>
      <c r="C3620" s="2" t="s">
        <v>7728</v>
      </c>
      <c r="D3620">
        <v>30000</v>
      </c>
      <c r="E3620">
        <v>60046</v>
      </c>
      <c r="F3620" t="s">
        <v>8219</v>
      </c>
      <c r="G3620" t="s">
        <v>8224</v>
      </c>
      <c r="H3620" t="s">
        <v>8246</v>
      </c>
      <c r="I3620">
        <v>1410017131</v>
      </c>
      <c r="J3620" s="7">
        <f t="shared" si="272"/>
        <v>41843.64271990741</v>
      </c>
      <c r="K3620">
        <v>1406129131</v>
      </c>
      <c r="L3620" s="7">
        <f t="shared" si="273"/>
        <v>41888.64271990741</v>
      </c>
      <c r="M3620" t="b">
        <v>1</v>
      </c>
      <c r="N3620">
        <v>508</v>
      </c>
      <c r="O3620" t="b">
        <v>1</v>
      </c>
      <c r="P3620" t="s">
        <v>8276</v>
      </c>
      <c r="Q3620">
        <f t="shared" si="274"/>
        <v>200.15</v>
      </c>
      <c r="R3620" s="12">
        <f t="shared" si="275"/>
        <v>118.2</v>
      </c>
      <c r="S3620" t="s">
        <v>8325</v>
      </c>
      <c r="T3620" t="s">
        <v>8326</v>
      </c>
    </row>
    <row r="3621" spans="1:20" ht="60" hidden="1">
      <c r="A3621">
        <v>3619</v>
      </c>
      <c r="B3621" s="2" t="s">
        <v>3617</v>
      </c>
      <c r="C3621" s="2" t="s">
        <v>7729</v>
      </c>
      <c r="D3621">
        <v>30000</v>
      </c>
      <c r="E3621">
        <v>35389.129999999997</v>
      </c>
      <c r="F3621" t="s">
        <v>8219</v>
      </c>
      <c r="G3621" t="s">
        <v>8224</v>
      </c>
      <c r="H3621" t="s">
        <v>8246</v>
      </c>
      <c r="I3621">
        <v>1329084231</v>
      </c>
      <c r="J3621" s="7">
        <f t="shared" si="272"/>
        <v>40921.919340277782</v>
      </c>
      <c r="K3621">
        <v>1326492231</v>
      </c>
      <c r="L3621" s="7">
        <f t="shared" si="273"/>
        <v>40951.919340277782</v>
      </c>
      <c r="M3621" t="b">
        <v>1</v>
      </c>
      <c r="N3621">
        <v>361</v>
      </c>
      <c r="O3621" t="b">
        <v>1</v>
      </c>
      <c r="P3621" t="s">
        <v>8276</v>
      </c>
      <c r="Q3621">
        <f t="shared" si="274"/>
        <v>117.96</v>
      </c>
      <c r="R3621" s="12">
        <f t="shared" si="275"/>
        <v>98.03</v>
      </c>
      <c r="S3621" t="s">
        <v>8325</v>
      </c>
      <c r="T3621" t="s">
        <v>8326</v>
      </c>
    </row>
    <row r="3622" spans="1:20" ht="60" hidden="1">
      <c r="A3622">
        <v>3620</v>
      </c>
      <c r="B3622" s="2" t="s">
        <v>3618</v>
      </c>
      <c r="C3622" s="2" t="s">
        <v>7730</v>
      </c>
      <c r="D3622">
        <v>30000</v>
      </c>
      <c r="E3622">
        <v>136924.35</v>
      </c>
      <c r="F3622" t="s">
        <v>8219</v>
      </c>
      <c r="G3622" t="s">
        <v>8224</v>
      </c>
      <c r="H3622" t="s">
        <v>8246</v>
      </c>
      <c r="I3622">
        <v>1332385200</v>
      </c>
      <c r="J3622" s="7">
        <f t="shared" si="272"/>
        <v>40959.734398148146</v>
      </c>
      <c r="K3622">
        <v>1329759452</v>
      </c>
      <c r="L3622" s="7">
        <f t="shared" si="273"/>
        <v>40990.125</v>
      </c>
      <c r="M3622" t="b">
        <v>1</v>
      </c>
      <c r="N3622">
        <v>2602</v>
      </c>
      <c r="O3622" t="b">
        <v>1</v>
      </c>
      <c r="P3622" t="s">
        <v>8288</v>
      </c>
      <c r="Q3622">
        <f t="shared" si="274"/>
        <v>456.41</v>
      </c>
      <c r="R3622" s="12">
        <f t="shared" si="275"/>
        <v>52.62</v>
      </c>
      <c r="S3622" t="s">
        <v>8322</v>
      </c>
      <c r="T3622" t="s">
        <v>8342</v>
      </c>
    </row>
    <row r="3623" spans="1:20" ht="60" hidden="1">
      <c r="A3623">
        <v>3621</v>
      </c>
      <c r="B3623" s="2" t="s">
        <v>3619</v>
      </c>
      <c r="C3623" s="2" t="s">
        <v>7731</v>
      </c>
      <c r="D3623">
        <v>30000</v>
      </c>
      <c r="E3623">
        <v>33393</v>
      </c>
      <c r="F3623" t="s">
        <v>8219</v>
      </c>
      <c r="G3623" t="s">
        <v>8224</v>
      </c>
      <c r="H3623" t="s">
        <v>8246</v>
      </c>
      <c r="I3623">
        <v>1324609200</v>
      </c>
      <c r="J3623" s="7">
        <f t="shared" si="272"/>
        <v>40840.615787037037</v>
      </c>
      <c r="K3623">
        <v>1319467604</v>
      </c>
      <c r="L3623" s="7">
        <f t="shared" si="273"/>
        <v>40900.125</v>
      </c>
      <c r="M3623" t="b">
        <v>1</v>
      </c>
      <c r="N3623">
        <v>369</v>
      </c>
      <c r="O3623" t="b">
        <v>1</v>
      </c>
      <c r="P3623" t="s">
        <v>8288</v>
      </c>
      <c r="Q3623">
        <f t="shared" si="274"/>
        <v>111.31</v>
      </c>
      <c r="R3623" s="12">
        <f t="shared" si="275"/>
        <v>90.5</v>
      </c>
      <c r="S3623" t="s">
        <v>8322</v>
      </c>
      <c r="T3623" t="s">
        <v>8342</v>
      </c>
    </row>
    <row r="3624" spans="1:20" ht="30" hidden="1">
      <c r="A3624">
        <v>3622</v>
      </c>
      <c r="B3624" s="2" t="s">
        <v>3620</v>
      </c>
      <c r="C3624" s="2" t="s">
        <v>7732</v>
      </c>
      <c r="D3624">
        <v>30000</v>
      </c>
      <c r="E3624">
        <v>50251.41</v>
      </c>
      <c r="F3624" t="s">
        <v>8219</v>
      </c>
      <c r="G3624" t="s">
        <v>8224</v>
      </c>
      <c r="H3624" t="s">
        <v>8246</v>
      </c>
      <c r="I3624">
        <v>1351304513</v>
      </c>
      <c r="J3624" s="7">
        <f t="shared" si="272"/>
        <v>41179.098530092589</v>
      </c>
      <c r="K3624">
        <v>1348712513</v>
      </c>
      <c r="L3624" s="7">
        <f t="shared" si="273"/>
        <v>41209.098530092589</v>
      </c>
      <c r="M3624" t="b">
        <v>1</v>
      </c>
      <c r="N3624">
        <v>660</v>
      </c>
      <c r="O3624" t="b">
        <v>1</v>
      </c>
      <c r="P3624" t="s">
        <v>8295</v>
      </c>
      <c r="Q3624">
        <f t="shared" si="274"/>
        <v>167.5</v>
      </c>
      <c r="R3624" s="12">
        <f t="shared" si="275"/>
        <v>76.14</v>
      </c>
      <c r="S3624" t="s">
        <v>8319</v>
      </c>
      <c r="T3624" t="s">
        <v>8349</v>
      </c>
    </row>
    <row r="3625" spans="1:20" ht="45" hidden="1">
      <c r="A3625">
        <v>3623</v>
      </c>
      <c r="B3625" s="2" t="s">
        <v>3621</v>
      </c>
      <c r="C3625" s="2" t="s">
        <v>7733</v>
      </c>
      <c r="D3625">
        <v>30000</v>
      </c>
      <c r="E3625">
        <v>37104.03</v>
      </c>
      <c r="F3625" t="s">
        <v>8219</v>
      </c>
      <c r="G3625" t="s">
        <v>8224</v>
      </c>
      <c r="H3625" t="s">
        <v>8246</v>
      </c>
      <c r="I3625">
        <v>1381895940</v>
      </c>
      <c r="J3625" s="7">
        <f t="shared" si="272"/>
        <v>41535.812708333331</v>
      </c>
      <c r="K3625">
        <v>1379532618</v>
      </c>
      <c r="L3625" s="7">
        <f t="shared" si="273"/>
        <v>41563.165972222225</v>
      </c>
      <c r="M3625" t="b">
        <v>1</v>
      </c>
      <c r="N3625">
        <v>191</v>
      </c>
      <c r="O3625" t="b">
        <v>1</v>
      </c>
      <c r="P3625" t="s">
        <v>8295</v>
      </c>
      <c r="Q3625">
        <f t="shared" si="274"/>
        <v>123.68</v>
      </c>
      <c r="R3625" s="12">
        <f t="shared" si="275"/>
        <v>194.26</v>
      </c>
      <c r="S3625" t="s">
        <v>8319</v>
      </c>
      <c r="T3625" t="s">
        <v>8349</v>
      </c>
    </row>
    <row r="3626" spans="1:20" ht="75" hidden="1">
      <c r="A3626">
        <v>3624</v>
      </c>
      <c r="B3626" s="2" t="s">
        <v>3622</v>
      </c>
      <c r="C3626" s="2" t="s">
        <v>7734</v>
      </c>
      <c r="D3626">
        <v>30000</v>
      </c>
      <c r="E3626">
        <v>96015.9</v>
      </c>
      <c r="F3626" t="s">
        <v>8219</v>
      </c>
      <c r="G3626" t="s">
        <v>8224</v>
      </c>
      <c r="H3626" t="s">
        <v>8246</v>
      </c>
      <c r="I3626">
        <v>1471564491</v>
      </c>
      <c r="J3626" s="7">
        <f t="shared" si="272"/>
        <v>42570.996423611112</v>
      </c>
      <c r="K3626">
        <v>1468972491</v>
      </c>
      <c r="L3626" s="7">
        <f t="shared" si="273"/>
        <v>42600.996423611112</v>
      </c>
      <c r="M3626" t="b">
        <v>1</v>
      </c>
      <c r="N3626">
        <v>1737</v>
      </c>
      <c r="O3626" t="b">
        <v>1</v>
      </c>
      <c r="P3626" t="s">
        <v>8295</v>
      </c>
      <c r="Q3626">
        <f t="shared" si="274"/>
        <v>320.05</v>
      </c>
      <c r="R3626" s="12">
        <f t="shared" si="275"/>
        <v>55.28</v>
      </c>
      <c r="S3626" t="s">
        <v>8319</v>
      </c>
      <c r="T3626" t="s">
        <v>8349</v>
      </c>
    </row>
    <row r="3627" spans="1:20" ht="60" hidden="1">
      <c r="A3627">
        <v>3625</v>
      </c>
      <c r="B3627" s="2" t="s">
        <v>3623</v>
      </c>
      <c r="C3627" s="2" t="s">
        <v>7735</v>
      </c>
      <c r="D3627">
        <v>30000</v>
      </c>
      <c r="E3627">
        <v>2344134.67</v>
      </c>
      <c r="F3627" t="s">
        <v>8219</v>
      </c>
      <c r="G3627" t="s">
        <v>8224</v>
      </c>
      <c r="H3627" t="s">
        <v>8246</v>
      </c>
      <c r="I3627">
        <v>1364184539</v>
      </c>
      <c r="J3627" s="7">
        <f t="shared" si="272"/>
        <v>41324.214571759258</v>
      </c>
      <c r="K3627">
        <v>1361250539</v>
      </c>
      <c r="L3627" s="7">
        <f t="shared" si="273"/>
        <v>41358.172905092593</v>
      </c>
      <c r="M3627" t="b">
        <v>1</v>
      </c>
      <c r="N3627">
        <v>26457</v>
      </c>
      <c r="O3627" t="b">
        <v>1</v>
      </c>
      <c r="P3627" t="s">
        <v>8295</v>
      </c>
      <c r="Q3627">
        <f t="shared" si="274"/>
        <v>7813.78</v>
      </c>
      <c r="R3627" s="12">
        <f t="shared" si="275"/>
        <v>88.6</v>
      </c>
      <c r="S3627" t="s">
        <v>8319</v>
      </c>
      <c r="T3627" t="s">
        <v>8349</v>
      </c>
    </row>
    <row r="3628" spans="1:20" ht="60" hidden="1">
      <c r="A3628">
        <v>3626</v>
      </c>
      <c r="B3628" s="2" t="s">
        <v>3624</v>
      </c>
      <c r="C3628" s="2" t="s">
        <v>7736</v>
      </c>
      <c r="D3628">
        <v>30000</v>
      </c>
      <c r="E3628">
        <v>39500.5</v>
      </c>
      <c r="F3628" t="s">
        <v>8219</v>
      </c>
      <c r="G3628" t="s">
        <v>8224</v>
      </c>
      <c r="H3628" t="s">
        <v>8246</v>
      </c>
      <c r="I3628">
        <v>1399668319</v>
      </c>
      <c r="J3628" s="7">
        <f t="shared" si="272"/>
        <v>41738.864803240744</v>
      </c>
      <c r="K3628">
        <v>1397076319</v>
      </c>
      <c r="L3628" s="7">
        <f t="shared" si="273"/>
        <v>41768.864803240744</v>
      </c>
      <c r="M3628" t="b">
        <v>1</v>
      </c>
      <c r="N3628">
        <v>848</v>
      </c>
      <c r="O3628" t="b">
        <v>1</v>
      </c>
      <c r="P3628" t="s">
        <v>8295</v>
      </c>
      <c r="Q3628">
        <f t="shared" si="274"/>
        <v>131.66999999999999</v>
      </c>
      <c r="R3628" s="12">
        <f t="shared" si="275"/>
        <v>46.58</v>
      </c>
      <c r="S3628" t="s">
        <v>8319</v>
      </c>
      <c r="T3628" t="s">
        <v>8349</v>
      </c>
    </row>
    <row r="3629" spans="1:20" ht="60" hidden="1">
      <c r="A3629">
        <v>3627</v>
      </c>
      <c r="B3629" s="2" t="s">
        <v>3625</v>
      </c>
      <c r="C3629" s="2" t="s">
        <v>7737</v>
      </c>
      <c r="D3629">
        <v>30000</v>
      </c>
      <c r="E3629">
        <v>43037</v>
      </c>
      <c r="F3629" t="s">
        <v>8219</v>
      </c>
      <c r="G3629" t="s">
        <v>8224</v>
      </c>
      <c r="H3629" t="s">
        <v>8246</v>
      </c>
      <c r="I3629">
        <v>1454277540</v>
      </c>
      <c r="J3629" s="7">
        <f t="shared" si="272"/>
        <v>42361.602476851855</v>
      </c>
      <c r="K3629">
        <v>1450880854</v>
      </c>
      <c r="L3629" s="7">
        <f t="shared" si="273"/>
        <v>42400.915972222225</v>
      </c>
      <c r="M3629" t="b">
        <v>0</v>
      </c>
      <c r="N3629">
        <v>375</v>
      </c>
      <c r="O3629" t="b">
        <v>1</v>
      </c>
      <c r="P3629" t="s">
        <v>8295</v>
      </c>
      <c r="Q3629">
        <f t="shared" si="274"/>
        <v>143.46</v>
      </c>
      <c r="R3629" s="12">
        <f t="shared" si="275"/>
        <v>114.77</v>
      </c>
      <c r="S3629" t="s">
        <v>8319</v>
      </c>
      <c r="T3629" t="s">
        <v>8349</v>
      </c>
    </row>
    <row r="3630" spans="1:20" ht="60" hidden="1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7">
        <f t="shared" si="272"/>
        <v>42291.833287037036</v>
      </c>
      <c r="K3630">
        <v>1444852796</v>
      </c>
      <c r="L3630" s="7">
        <f t="shared" si="273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>
        <f t="shared" si="274"/>
        <v>0</v>
      </c>
      <c r="R3630" s="12" t="str">
        <f t="shared" si="275"/>
        <v>No pledges</v>
      </c>
      <c r="S3630" t="s">
        <v>8317</v>
      </c>
      <c r="T3630" t="s">
        <v>8359</v>
      </c>
    </row>
    <row r="3631" spans="1:20" ht="60" hidden="1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7">
        <f t="shared" si="272"/>
        <v>42437.094490740739</v>
      </c>
      <c r="K3631">
        <v>1457403364</v>
      </c>
      <c r="L3631" s="7">
        <f t="shared" si="273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>
        <f t="shared" si="274"/>
        <v>0</v>
      </c>
      <c r="R3631" s="12">
        <f t="shared" si="275"/>
        <v>1</v>
      </c>
      <c r="S3631" t="s">
        <v>8317</v>
      </c>
      <c r="T3631" t="s">
        <v>8359</v>
      </c>
    </row>
    <row r="3632" spans="1:20" ht="15" customHeight="1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7">
        <f>(((I3632/60)/60)/24)+DATE(1970,1,1)</f>
        <v>41972.888773148152</v>
      </c>
      <c r="K3632">
        <v>1414700390</v>
      </c>
      <c r="L3632" s="7">
        <f>(((K3632/60)/60)/24)+DATE(1970,1,1)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274"/>
        <v>0.03</v>
      </c>
      <c r="R3632" s="12">
        <f t="shared" si="275"/>
        <v>1</v>
      </c>
      <c r="S3632" t="s">
        <v>8317</v>
      </c>
      <c r="T3632" t="s">
        <v>8359</v>
      </c>
    </row>
    <row r="3633" spans="1:20" ht="60" hidden="1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7">
        <f t="shared" si="272"/>
        <v>41880.753437499996</v>
      </c>
      <c r="K3633">
        <v>1409335497</v>
      </c>
      <c r="L3633" s="7">
        <f t="shared" si="273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>
        <f t="shared" si="274"/>
        <v>51.02</v>
      </c>
      <c r="R3633" s="12">
        <f t="shared" si="275"/>
        <v>147.88</v>
      </c>
      <c r="S3633" t="s">
        <v>8317</v>
      </c>
      <c r="T3633" t="s">
        <v>8359</v>
      </c>
    </row>
    <row r="3634" spans="1:20" ht="60" hidden="1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7">
        <f t="shared" si="272"/>
        <v>41946.936909722222</v>
      </c>
      <c r="K3634">
        <v>1415053749</v>
      </c>
      <c r="L3634" s="7">
        <f t="shared" si="273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274"/>
        <v>20</v>
      </c>
      <c r="R3634" s="12">
        <f t="shared" si="275"/>
        <v>100</v>
      </c>
      <c r="S3634" t="s">
        <v>8317</v>
      </c>
      <c r="T3634" t="s">
        <v>8359</v>
      </c>
    </row>
    <row r="3635" spans="1:20" ht="45" hidden="1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7">
        <f t="shared" si="272"/>
        <v>42649.623460648145</v>
      </c>
      <c r="K3635">
        <v>1475765867</v>
      </c>
      <c r="L3635" s="7">
        <f t="shared" si="273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>
        <f t="shared" si="274"/>
        <v>35.24</v>
      </c>
      <c r="R3635" s="12">
        <f t="shared" si="275"/>
        <v>56.84</v>
      </c>
      <c r="S3635" t="s">
        <v>8317</v>
      </c>
      <c r="T3635" t="s">
        <v>8359</v>
      </c>
    </row>
    <row r="3636" spans="1:20" ht="60" hidden="1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7">
        <f t="shared" si="272"/>
        <v>42701.166365740741</v>
      </c>
      <c r="K3636">
        <v>1480219174</v>
      </c>
      <c r="L3636" s="7">
        <f t="shared" si="273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>
        <f t="shared" si="274"/>
        <v>4.25</v>
      </c>
      <c r="R3636" s="12">
        <f t="shared" si="275"/>
        <v>176.94</v>
      </c>
      <c r="S3636" t="s">
        <v>8317</v>
      </c>
      <c r="T3636" t="s">
        <v>8359</v>
      </c>
    </row>
    <row r="3637" spans="1:20" ht="15" customHeight="1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7">
        <f>(((I3637/60)/60)/24)+DATE(1970,1,1)</f>
        <v>42480.88282407407</v>
      </c>
      <c r="K3637">
        <v>1458594676</v>
      </c>
      <c r="L3637" s="7">
        <f>(((K3637/60)/60)/24)+DATE(1970,1,1)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274"/>
        <v>36.46</v>
      </c>
      <c r="R3637" s="12">
        <f t="shared" si="275"/>
        <v>127.6</v>
      </c>
      <c r="S3637" t="s">
        <v>8317</v>
      </c>
      <c r="T3637" t="s">
        <v>8359</v>
      </c>
    </row>
    <row r="3638" spans="1:20" ht="45" hidden="1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7">
        <f t="shared" si="272"/>
        <v>42226.694780092599</v>
      </c>
      <c r="K3638">
        <v>1439224829</v>
      </c>
      <c r="L3638" s="7">
        <f t="shared" si="273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>
        <f t="shared" si="274"/>
        <v>0</v>
      </c>
      <c r="R3638" s="12" t="str">
        <f t="shared" si="275"/>
        <v>No pledges</v>
      </c>
      <c r="S3638" t="s">
        <v>8317</v>
      </c>
      <c r="T3638" t="s">
        <v>8359</v>
      </c>
    </row>
    <row r="3639" spans="1:20" ht="15" customHeight="1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7">
        <f t="shared" ref="J3639:J3640" si="276">(((I3639/60)/60)/24)+DATE(1970,1,1)</f>
        <v>42005.700636574074</v>
      </c>
      <c r="K3639">
        <v>1417538935</v>
      </c>
      <c r="L3639" s="7">
        <f t="shared" ref="L3639:L3640" si="277">(((K3639/60)/60)/24)+DATE(1970,1,1)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274"/>
        <v>30.87</v>
      </c>
      <c r="R3639" s="12">
        <f t="shared" si="275"/>
        <v>66.14</v>
      </c>
      <c r="S3639" t="s">
        <v>8317</v>
      </c>
      <c r="T3639" t="s">
        <v>8359</v>
      </c>
    </row>
    <row r="3640" spans="1:20" ht="15" customHeight="1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7">
        <f t="shared" si="276"/>
        <v>42113.631157407406</v>
      </c>
      <c r="K3640">
        <v>1424275732</v>
      </c>
      <c r="L3640" s="7">
        <f t="shared" si="27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274"/>
        <v>6.55</v>
      </c>
      <c r="R3640" s="12">
        <f t="shared" si="275"/>
        <v>108</v>
      </c>
      <c r="S3640" t="s">
        <v>8317</v>
      </c>
      <c r="T3640" t="s">
        <v>8359</v>
      </c>
    </row>
    <row r="3641" spans="1:20" ht="60" hidden="1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7">
        <f t="shared" si="272"/>
        <v>42590.677152777775</v>
      </c>
      <c r="K3641">
        <v>1470672906</v>
      </c>
      <c r="L3641" s="7">
        <f t="shared" si="273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>
        <f t="shared" si="274"/>
        <v>0</v>
      </c>
      <c r="R3641" s="12">
        <f t="shared" si="275"/>
        <v>1</v>
      </c>
      <c r="S3641" t="s">
        <v>8317</v>
      </c>
      <c r="T3641" t="s">
        <v>8359</v>
      </c>
    </row>
    <row r="3642" spans="1:20" ht="15" customHeight="1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7">
        <f t="shared" ref="J3642:J3643" si="278">(((I3642/60)/60)/24)+DATE(1970,1,1)</f>
        <v>42134.781597222223</v>
      </c>
      <c r="K3642">
        <v>1428691530</v>
      </c>
      <c r="L3642" s="7">
        <f t="shared" ref="L3642:L3643" si="279">(((K3642/60)/60)/24)+DATE(1970,1,1)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274"/>
        <v>5.5</v>
      </c>
      <c r="R3642" s="12">
        <f t="shared" si="275"/>
        <v>18.329999999999998</v>
      </c>
      <c r="S3642" t="s">
        <v>8317</v>
      </c>
      <c r="T3642" t="s">
        <v>8359</v>
      </c>
    </row>
    <row r="3643" spans="1:20" ht="15" customHeight="1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7">
        <f t="shared" si="278"/>
        <v>41917.208333333336</v>
      </c>
      <c r="K3643">
        <v>1410966179</v>
      </c>
      <c r="L3643" s="7">
        <f t="shared" si="27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 t="shared" si="274"/>
        <v>0</v>
      </c>
      <c r="R3643" s="12" t="str">
        <f t="shared" si="275"/>
        <v>No pledges</v>
      </c>
      <c r="S3643" t="s">
        <v>8317</v>
      </c>
      <c r="T3643" t="s">
        <v>8359</v>
      </c>
    </row>
    <row r="3644" spans="1:20" ht="60" hidden="1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7">
        <f t="shared" si="272"/>
        <v>42297.816284722227</v>
      </c>
      <c r="K3644">
        <v>1445369727</v>
      </c>
      <c r="L3644" s="7">
        <f t="shared" si="273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>
        <f t="shared" si="274"/>
        <v>2.14</v>
      </c>
      <c r="R3644" s="12">
        <f t="shared" si="275"/>
        <v>7.5</v>
      </c>
      <c r="S3644" t="s">
        <v>8317</v>
      </c>
      <c r="T3644" t="s">
        <v>8359</v>
      </c>
    </row>
    <row r="3645" spans="1:20" ht="45" hidden="1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7">
        <f t="shared" si="272"/>
        <v>42285.143969907411</v>
      </c>
      <c r="K3645">
        <v>1444274839</v>
      </c>
      <c r="L3645" s="7">
        <f t="shared" si="273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>
        <f t="shared" si="274"/>
        <v>0</v>
      </c>
      <c r="R3645" s="12" t="str">
        <f t="shared" si="275"/>
        <v>No pledges</v>
      </c>
      <c r="S3645" t="s">
        <v>8317</v>
      </c>
      <c r="T3645" t="s">
        <v>8359</v>
      </c>
    </row>
    <row r="3646" spans="1:20" ht="45" hidden="1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7">
        <f t="shared" si="272"/>
        <v>42409.241747685184</v>
      </c>
      <c r="K3646">
        <v>1454996887</v>
      </c>
      <c r="L3646" s="7">
        <f t="shared" si="273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>
        <f t="shared" si="274"/>
        <v>16.420000000000002</v>
      </c>
      <c r="R3646" s="12">
        <f t="shared" si="275"/>
        <v>68.42</v>
      </c>
      <c r="S3646" t="s">
        <v>8317</v>
      </c>
      <c r="T3646" t="s">
        <v>8359</v>
      </c>
    </row>
    <row r="3647" spans="1:20" ht="15" customHeight="1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7">
        <f>(((I3647/60)/60)/24)+DATE(1970,1,1)</f>
        <v>42696.012013888889</v>
      </c>
      <c r="K3647">
        <v>1477178238</v>
      </c>
      <c r="L3647" s="7">
        <f>(((K3647/60)/60)/24)+DATE(1970,1,1)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274"/>
        <v>0.1</v>
      </c>
      <c r="R3647" s="12">
        <f t="shared" si="275"/>
        <v>1</v>
      </c>
      <c r="S3647" t="s">
        <v>8317</v>
      </c>
      <c r="T3647" t="s">
        <v>8359</v>
      </c>
    </row>
    <row r="3648" spans="1:20" ht="45" hidden="1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7">
        <f t="shared" si="272"/>
        <v>42140.421319444446</v>
      </c>
      <c r="K3648">
        <v>1431770802</v>
      </c>
      <c r="L3648" s="7">
        <f t="shared" si="273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>
        <f t="shared" si="274"/>
        <v>4.8099999999999996</v>
      </c>
      <c r="R3648" s="12">
        <f t="shared" si="275"/>
        <v>60.13</v>
      </c>
      <c r="S3648" t="s">
        <v>8317</v>
      </c>
      <c r="T3648" t="s">
        <v>8359</v>
      </c>
    </row>
    <row r="3649" spans="1:20" ht="60" hidden="1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7">
        <f t="shared" si="272"/>
        <v>42598.749155092592</v>
      </c>
      <c r="K3649">
        <v>1471370327</v>
      </c>
      <c r="L3649" s="7">
        <f t="shared" si="273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274"/>
        <v>6</v>
      </c>
      <c r="R3649" s="12">
        <f t="shared" si="275"/>
        <v>15</v>
      </c>
      <c r="S3649" t="s">
        <v>8317</v>
      </c>
      <c r="T3649" t="s">
        <v>8359</v>
      </c>
    </row>
    <row r="3650" spans="1:20" ht="30" hidden="1">
      <c r="A3650">
        <v>3648</v>
      </c>
      <c r="B3650" s="2" t="s">
        <v>3646</v>
      </c>
      <c r="C3650" s="2" t="s">
        <v>7758</v>
      </c>
      <c r="D3650">
        <v>30000</v>
      </c>
      <c r="E3650">
        <v>285309.33</v>
      </c>
      <c r="F3650" t="s">
        <v>8219</v>
      </c>
      <c r="G3650" t="s">
        <v>8224</v>
      </c>
      <c r="H3650" t="s">
        <v>8246</v>
      </c>
      <c r="I3650">
        <v>1425132059</v>
      </c>
      <c r="J3650" s="7">
        <f t="shared" ref="J3650:J3713" si="280">(((K3650/60)/60)/24)+DATE(1970,1,1)</f>
        <v>42033.584016203706</v>
      </c>
      <c r="K3650">
        <v>1422540059</v>
      </c>
      <c r="L3650" s="7">
        <f t="shared" ref="L3650:L3713" si="281">(((I3650/60)/60)/24)+DATE(1970,1,1)</f>
        <v>42063.584016203706</v>
      </c>
      <c r="M3650" t="b">
        <v>0</v>
      </c>
      <c r="N3650">
        <v>4330</v>
      </c>
      <c r="O3650" t="b">
        <v>1</v>
      </c>
      <c r="P3650" t="s">
        <v>8297</v>
      </c>
      <c r="Q3650">
        <f t="shared" ref="Q3650:Q3713" si="282">ROUND(E3650/D3650*100,2)</f>
        <v>951.03</v>
      </c>
      <c r="R3650" s="12">
        <f t="shared" ref="R3650:R3713" si="283">IFERROR(ROUND(IFERROR(E3650/N3650,""),2),"No pledges")</f>
        <v>65.89</v>
      </c>
      <c r="S3650" t="s">
        <v>8333</v>
      </c>
      <c r="T3650" t="s">
        <v>8351</v>
      </c>
    </row>
    <row r="3651" spans="1:20" ht="45" hidden="1">
      <c r="A3651">
        <v>3649</v>
      </c>
      <c r="B3651" s="2" t="s">
        <v>3647</v>
      </c>
      <c r="C3651" s="2" t="s">
        <v>7759</v>
      </c>
      <c r="D3651">
        <v>30000</v>
      </c>
      <c r="E3651">
        <v>31522</v>
      </c>
      <c r="F3651" t="s">
        <v>8219</v>
      </c>
      <c r="G3651" t="s">
        <v>8224</v>
      </c>
      <c r="H3651" t="s">
        <v>8246</v>
      </c>
      <c r="I3651">
        <v>1395861033</v>
      </c>
      <c r="J3651" s="7">
        <f t="shared" si="280"/>
        <v>41694.84065972222</v>
      </c>
      <c r="K3651">
        <v>1393272633</v>
      </c>
      <c r="L3651" s="7">
        <f t="shared" si="281"/>
        <v>41724.798993055556</v>
      </c>
      <c r="M3651" t="b">
        <v>0</v>
      </c>
      <c r="N3651">
        <v>288</v>
      </c>
      <c r="O3651" t="b">
        <v>1</v>
      </c>
      <c r="P3651" t="s">
        <v>8276</v>
      </c>
      <c r="Q3651">
        <f t="shared" si="282"/>
        <v>105.07</v>
      </c>
      <c r="R3651" s="12">
        <f t="shared" si="283"/>
        <v>109.45</v>
      </c>
      <c r="S3651" t="s">
        <v>8325</v>
      </c>
      <c r="T3651" t="s">
        <v>8326</v>
      </c>
    </row>
    <row r="3652" spans="1:20" ht="60" hidden="1">
      <c r="A3652">
        <v>3650</v>
      </c>
      <c r="B3652" s="2" t="s">
        <v>3648</v>
      </c>
      <c r="C3652" s="2" t="s">
        <v>7760</v>
      </c>
      <c r="D3652">
        <v>30000</v>
      </c>
      <c r="E3652">
        <v>30675</v>
      </c>
      <c r="F3652" t="s">
        <v>8219</v>
      </c>
      <c r="G3652" t="s">
        <v>8224</v>
      </c>
      <c r="H3652" t="s">
        <v>8246</v>
      </c>
      <c r="I3652">
        <v>1458742685</v>
      </c>
      <c r="J3652" s="7">
        <f t="shared" si="280"/>
        <v>42407.637557870374</v>
      </c>
      <c r="K3652">
        <v>1454858285</v>
      </c>
      <c r="L3652" s="7">
        <f t="shared" si="281"/>
        <v>42452.595891203702</v>
      </c>
      <c r="M3652" t="b">
        <v>0</v>
      </c>
      <c r="N3652">
        <v>282</v>
      </c>
      <c r="O3652" t="b">
        <v>1</v>
      </c>
      <c r="P3652" t="s">
        <v>8298</v>
      </c>
      <c r="Q3652">
        <f t="shared" si="282"/>
        <v>102.25</v>
      </c>
      <c r="R3652" s="12">
        <f t="shared" si="283"/>
        <v>108.78</v>
      </c>
      <c r="S3652" t="s">
        <v>8336</v>
      </c>
      <c r="T3652" t="s">
        <v>8352</v>
      </c>
    </row>
    <row r="3653" spans="1:20" ht="45" hidden="1">
      <c r="A3653">
        <v>3651</v>
      </c>
      <c r="B3653" s="2" t="s">
        <v>3649</v>
      </c>
      <c r="C3653" s="2" t="s">
        <v>7761</v>
      </c>
      <c r="D3653">
        <v>30000</v>
      </c>
      <c r="E3653">
        <v>31291</v>
      </c>
      <c r="F3653" t="s">
        <v>8219</v>
      </c>
      <c r="G3653" t="s">
        <v>8224</v>
      </c>
      <c r="H3653" t="s">
        <v>8246</v>
      </c>
      <c r="I3653">
        <v>1413604800</v>
      </c>
      <c r="J3653" s="7">
        <f t="shared" si="280"/>
        <v>41872.525717592594</v>
      </c>
      <c r="K3653">
        <v>1408624622</v>
      </c>
      <c r="L3653" s="7">
        <f t="shared" si="281"/>
        <v>41930.166666666664</v>
      </c>
      <c r="M3653" t="b">
        <v>0</v>
      </c>
      <c r="N3653">
        <v>37</v>
      </c>
      <c r="O3653" t="b">
        <v>1</v>
      </c>
      <c r="P3653" t="s">
        <v>8295</v>
      </c>
      <c r="Q3653">
        <f t="shared" si="282"/>
        <v>104.3</v>
      </c>
      <c r="R3653" s="12">
        <f t="shared" si="283"/>
        <v>845.7</v>
      </c>
      <c r="S3653" t="s">
        <v>8319</v>
      </c>
      <c r="T3653" t="s">
        <v>8349</v>
      </c>
    </row>
    <row r="3654" spans="1:20" ht="60" hidden="1">
      <c r="A3654">
        <v>3652</v>
      </c>
      <c r="B3654" s="2" t="s">
        <v>2867</v>
      </c>
      <c r="C3654" s="2" t="s">
        <v>7762</v>
      </c>
      <c r="D3654">
        <v>30000</v>
      </c>
      <c r="E3654">
        <v>73818.240000000005</v>
      </c>
      <c r="F3654" t="s">
        <v>8219</v>
      </c>
      <c r="G3654" t="s">
        <v>8224</v>
      </c>
      <c r="H3654" t="s">
        <v>8246</v>
      </c>
      <c r="I3654">
        <v>1389812400</v>
      </c>
      <c r="J3654" s="7">
        <f t="shared" si="280"/>
        <v>41611.917673611111</v>
      </c>
      <c r="K3654">
        <v>1386108087</v>
      </c>
      <c r="L3654" s="7">
        <f t="shared" si="281"/>
        <v>41654.791666666664</v>
      </c>
      <c r="M3654" t="b">
        <v>0</v>
      </c>
      <c r="N3654">
        <v>456</v>
      </c>
      <c r="O3654" t="b">
        <v>1</v>
      </c>
      <c r="P3654" t="s">
        <v>8295</v>
      </c>
      <c r="Q3654">
        <f t="shared" si="282"/>
        <v>246.06</v>
      </c>
      <c r="R3654" s="12">
        <f t="shared" si="283"/>
        <v>161.88</v>
      </c>
      <c r="S3654" t="s">
        <v>8319</v>
      </c>
      <c r="T3654" t="s">
        <v>8349</v>
      </c>
    </row>
    <row r="3655" spans="1:20" ht="60" hidden="1">
      <c r="A3655">
        <v>3653</v>
      </c>
      <c r="B3655" s="2" t="s">
        <v>3650</v>
      </c>
      <c r="C3655" s="2" t="s">
        <v>7763</v>
      </c>
      <c r="D3655">
        <v>30000</v>
      </c>
      <c r="E3655">
        <v>32903</v>
      </c>
      <c r="F3655" t="s">
        <v>8219</v>
      </c>
      <c r="G3655" t="s">
        <v>8224</v>
      </c>
      <c r="H3655" t="s">
        <v>8246</v>
      </c>
      <c r="I3655">
        <v>1416285300</v>
      </c>
      <c r="J3655" s="7">
        <f t="shared" si="280"/>
        <v>41932.708877314813</v>
      </c>
      <c r="K3655">
        <v>1413824447</v>
      </c>
      <c r="L3655" s="7">
        <f t="shared" si="281"/>
        <v>41961.190972222219</v>
      </c>
      <c r="M3655" t="b">
        <v>0</v>
      </c>
      <c r="N3655">
        <v>348</v>
      </c>
      <c r="O3655" t="b">
        <v>1</v>
      </c>
      <c r="P3655" t="s">
        <v>8303</v>
      </c>
      <c r="Q3655">
        <f t="shared" si="282"/>
        <v>109.68</v>
      </c>
      <c r="R3655" s="12">
        <f t="shared" si="283"/>
        <v>94.55</v>
      </c>
      <c r="S3655" t="s">
        <v>8317</v>
      </c>
      <c r="T3655" t="s">
        <v>8357</v>
      </c>
    </row>
    <row r="3656" spans="1:20" ht="60" hidden="1">
      <c r="A3656">
        <v>3654</v>
      </c>
      <c r="B3656" s="2" t="s">
        <v>3651</v>
      </c>
      <c r="C3656" s="2" t="s">
        <v>7764</v>
      </c>
      <c r="D3656">
        <v>30000</v>
      </c>
      <c r="E3656">
        <v>30610</v>
      </c>
      <c r="F3656" t="s">
        <v>8219</v>
      </c>
      <c r="G3656" t="s">
        <v>8224</v>
      </c>
      <c r="H3656" t="s">
        <v>8246</v>
      </c>
      <c r="I3656">
        <v>1484024400</v>
      </c>
      <c r="J3656" s="7">
        <f t="shared" si="280"/>
        <v>42697.850844907407</v>
      </c>
      <c r="K3656">
        <v>1479932713</v>
      </c>
      <c r="L3656" s="7">
        <f t="shared" si="281"/>
        <v>42745.208333333328</v>
      </c>
      <c r="M3656" t="b">
        <v>1</v>
      </c>
      <c r="N3656">
        <v>216</v>
      </c>
      <c r="O3656" t="b">
        <v>1</v>
      </c>
      <c r="P3656" t="s">
        <v>8271</v>
      </c>
      <c r="Q3656">
        <f t="shared" si="282"/>
        <v>102.03</v>
      </c>
      <c r="R3656" s="12">
        <f t="shared" si="283"/>
        <v>141.71</v>
      </c>
      <c r="S3656" t="s">
        <v>8317</v>
      </c>
      <c r="T3656" t="s">
        <v>8318</v>
      </c>
    </row>
    <row r="3657" spans="1:20" ht="60" hidden="1">
      <c r="A3657">
        <v>3655</v>
      </c>
      <c r="B3657" s="2" t="s">
        <v>3652</v>
      </c>
      <c r="C3657" s="2" t="s">
        <v>7765</v>
      </c>
      <c r="D3657">
        <v>30000</v>
      </c>
      <c r="E3657">
        <v>30891.1</v>
      </c>
      <c r="F3657" t="s">
        <v>8219</v>
      </c>
      <c r="G3657" t="s">
        <v>8224</v>
      </c>
      <c r="H3657" t="s">
        <v>8246</v>
      </c>
      <c r="I3657">
        <v>1412434136</v>
      </c>
      <c r="J3657" s="7">
        <f t="shared" si="280"/>
        <v>41884.617314814815</v>
      </c>
      <c r="K3657">
        <v>1409669336</v>
      </c>
      <c r="L3657" s="7">
        <f t="shared" si="281"/>
        <v>41916.617314814815</v>
      </c>
      <c r="M3657" t="b">
        <v>0</v>
      </c>
      <c r="N3657">
        <v>104</v>
      </c>
      <c r="O3657" t="b">
        <v>1</v>
      </c>
      <c r="P3657" t="s">
        <v>8271</v>
      </c>
      <c r="Q3657">
        <f t="shared" si="282"/>
        <v>102.97</v>
      </c>
      <c r="R3657" s="12">
        <f t="shared" si="283"/>
        <v>297.02999999999997</v>
      </c>
      <c r="S3657" t="s">
        <v>8317</v>
      </c>
      <c r="T3657" t="s">
        <v>8318</v>
      </c>
    </row>
    <row r="3658" spans="1:20" ht="60" hidden="1">
      <c r="A3658">
        <v>3656</v>
      </c>
      <c r="B3658" s="2" t="s">
        <v>3653</v>
      </c>
      <c r="C3658" s="2" t="s">
        <v>7766</v>
      </c>
      <c r="D3658">
        <v>31000</v>
      </c>
      <c r="E3658">
        <v>31820.5</v>
      </c>
      <c r="F3658" t="s">
        <v>8219</v>
      </c>
      <c r="G3658" t="s">
        <v>8224</v>
      </c>
      <c r="H3658" t="s">
        <v>8246</v>
      </c>
      <c r="I3658">
        <v>1461904788</v>
      </c>
      <c r="J3658" s="7">
        <f t="shared" si="280"/>
        <v>42445.19430555556</v>
      </c>
      <c r="K3658">
        <v>1458103188</v>
      </c>
      <c r="L3658" s="7">
        <f t="shared" si="281"/>
        <v>42489.19430555556</v>
      </c>
      <c r="M3658" t="b">
        <v>0</v>
      </c>
      <c r="N3658">
        <v>237</v>
      </c>
      <c r="O3658" t="b">
        <v>1</v>
      </c>
      <c r="P3658" t="s">
        <v>8271</v>
      </c>
      <c r="Q3658">
        <f t="shared" si="282"/>
        <v>102.65</v>
      </c>
      <c r="R3658" s="12">
        <f t="shared" si="283"/>
        <v>134.26</v>
      </c>
      <c r="S3658" t="s">
        <v>8317</v>
      </c>
      <c r="T3658" t="s">
        <v>8318</v>
      </c>
    </row>
    <row r="3659" spans="1:20" ht="60" hidden="1">
      <c r="A3659">
        <v>3657</v>
      </c>
      <c r="B3659" s="2" t="s">
        <v>3654</v>
      </c>
      <c r="C3659" s="2" t="s">
        <v>7767</v>
      </c>
      <c r="D3659">
        <v>32000</v>
      </c>
      <c r="E3659">
        <v>33229</v>
      </c>
      <c r="F3659" t="s">
        <v>8219</v>
      </c>
      <c r="G3659" t="s">
        <v>8224</v>
      </c>
      <c r="H3659" t="s">
        <v>8246</v>
      </c>
      <c r="I3659">
        <v>1428620334</v>
      </c>
      <c r="J3659" s="7">
        <f t="shared" si="280"/>
        <v>42073.957569444443</v>
      </c>
      <c r="K3659">
        <v>1426028334</v>
      </c>
      <c r="L3659" s="7">
        <f t="shared" si="281"/>
        <v>42103.957569444443</v>
      </c>
      <c r="M3659" t="b">
        <v>1</v>
      </c>
      <c r="N3659">
        <v>343</v>
      </c>
      <c r="O3659" t="b">
        <v>1</v>
      </c>
      <c r="P3659" t="s">
        <v>8288</v>
      </c>
      <c r="Q3659">
        <f t="shared" si="282"/>
        <v>103.84</v>
      </c>
      <c r="R3659" s="12">
        <f t="shared" si="283"/>
        <v>96.88</v>
      </c>
      <c r="S3659" t="s">
        <v>8322</v>
      </c>
      <c r="T3659" t="s">
        <v>8342</v>
      </c>
    </row>
    <row r="3660" spans="1:20" ht="30" hidden="1">
      <c r="A3660">
        <v>3658</v>
      </c>
      <c r="B3660" s="2" t="s">
        <v>3655</v>
      </c>
      <c r="C3660" s="2" t="s">
        <v>7768</v>
      </c>
      <c r="D3660">
        <v>32360</v>
      </c>
      <c r="E3660">
        <v>34090.629999999997</v>
      </c>
      <c r="F3660" t="s">
        <v>8219</v>
      </c>
      <c r="G3660" t="s">
        <v>8224</v>
      </c>
      <c r="H3660" t="s">
        <v>8246</v>
      </c>
      <c r="I3660">
        <v>1397225746</v>
      </c>
      <c r="J3660" s="7">
        <f t="shared" si="280"/>
        <v>41710.594282407408</v>
      </c>
      <c r="K3660">
        <v>1394633746</v>
      </c>
      <c r="L3660" s="7">
        <f t="shared" si="281"/>
        <v>41740.594282407408</v>
      </c>
      <c r="M3660" t="b">
        <v>0</v>
      </c>
      <c r="N3660">
        <v>406</v>
      </c>
      <c r="O3660" t="b">
        <v>1</v>
      </c>
      <c r="P3660" t="s">
        <v>8276</v>
      </c>
      <c r="Q3660">
        <f t="shared" si="282"/>
        <v>105.35</v>
      </c>
      <c r="R3660" s="12">
        <f t="shared" si="283"/>
        <v>83.97</v>
      </c>
      <c r="S3660" t="s">
        <v>8325</v>
      </c>
      <c r="T3660" t="s">
        <v>8326</v>
      </c>
    </row>
    <row r="3661" spans="1:20" ht="45" hidden="1">
      <c r="A3661">
        <v>3659</v>
      </c>
      <c r="B3661" s="2" t="s">
        <v>3656</v>
      </c>
      <c r="C3661" s="2" t="s">
        <v>7769</v>
      </c>
      <c r="D3661">
        <v>32768</v>
      </c>
      <c r="E3661">
        <v>74134</v>
      </c>
      <c r="F3661" t="s">
        <v>8219</v>
      </c>
      <c r="G3661" t="s">
        <v>8225</v>
      </c>
      <c r="H3661" t="s">
        <v>8247</v>
      </c>
      <c r="I3661">
        <v>1354233296</v>
      </c>
      <c r="J3661" s="7">
        <f t="shared" si="280"/>
        <v>41212.996481481481</v>
      </c>
      <c r="K3661">
        <v>1351641296</v>
      </c>
      <c r="L3661" s="7">
        <f t="shared" si="281"/>
        <v>41242.996481481481</v>
      </c>
      <c r="M3661" t="b">
        <v>1</v>
      </c>
      <c r="N3661">
        <v>625</v>
      </c>
      <c r="O3661" t="b">
        <v>1</v>
      </c>
      <c r="P3661" t="s">
        <v>8295</v>
      </c>
      <c r="Q3661">
        <f t="shared" si="282"/>
        <v>226.24</v>
      </c>
      <c r="R3661" s="12">
        <f t="shared" si="283"/>
        <v>118.61</v>
      </c>
      <c r="S3661" t="s">
        <v>8319</v>
      </c>
      <c r="T3661" t="s">
        <v>8349</v>
      </c>
    </row>
    <row r="3662" spans="1:20" ht="60" hidden="1">
      <c r="A3662">
        <v>3660</v>
      </c>
      <c r="B3662" s="2" t="s">
        <v>3657</v>
      </c>
      <c r="C3662" s="2" t="s">
        <v>7770</v>
      </c>
      <c r="D3662">
        <v>33500</v>
      </c>
      <c r="E3662">
        <v>34198</v>
      </c>
      <c r="F3662" t="s">
        <v>8219</v>
      </c>
      <c r="G3662" t="s">
        <v>8224</v>
      </c>
      <c r="H3662" t="s">
        <v>8246</v>
      </c>
      <c r="I3662">
        <v>1433125200</v>
      </c>
      <c r="J3662" s="7">
        <f t="shared" si="280"/>
        <v>42111.970995370371</v>
      </c>
      <c r="K3662">
        <v>1429312694</v>
      </c>
      <c r="L3662" s="7">
        <f t="shared" si="281"/>
        <v>42156.097222222219</v>
      </c>
      <c r="M3662" t="b">
        <v>1</v>
      </c>
      <c r="N3662">
        <v>285</v>
      </c>
      <c r="O3662" t="b">
        <v>1</v>
      </c>
      <c r="P3662" t="s">
        <v>8269</v>
      </c>
      <c r="Q3662">
        <f t="shared" si="282"/>
        <v>102.08</v>
      </c>
      <c r="R3662" s="12">
        <f t="shared" si="283"/>
        <v>119.99</v>
      </c>
      <c r="S3662" t="s">
        <v>8310</v>
      </c>
      <c r="T3662" t="s">
        <v>8315</v>
      </c>
    </row>
    <row r="3663" spans="1:20" ht="60" hidden="1">
      <c r="A3663">
        <v>3661</v>
      </c>
      <c r="B3663" s="2" t="s">
        <v>3658</v>
      </c>
      <c r="C3663" s="2" t="s">
        <v>7771</v>
      </c>
      <c r="D3663">
        <v>34000</v>
      </c>
      <c r="E3663">
        <v>43296</v>
      </c>
      <c r="F3663" t="s">
        <v>8219</v>
      </c>
      <c r="G3663" t="s">
        <v>8227</v>
      </c>
      <c r="H3663" t="s">
        <v>8249</v>
      </c>
      <c r="I3663">
        <v>1460066954</v>
      </c>
      <c r="J3663" s="7">
        <f t="shared" si="280"/>
        <v>42427.964745370366</v>
      </c>
      <c r="K3663">
        <v>1456614554</v>
      </c>
      <c r="L3663" s="7">
        <f t="shared" si="281"/>
        <v>42467.923078703709</v>
      </c>
      <c r="M3663" t="b">
        <v>1</v>
      </c>
      <c r="N3663">
        <v>964</v>
      </c>
      <c r="O3663" t="b">
        <v>1</v>
      </c>
      <c r="P3663" t="s">
        <v>8269</v>
      </c>
      <c r="Q3663">
        <f t="shared" si="282"/>
        <v>127.34</v>
      </c>
      <c r="R3663" s="12">
        <f t="shared" si="283"/>
        <v>44.91</v>
      </c>
      <c r="S3663" t="s">
        <v>8310</v>
      </c>
      <c r="T3663" t="s">
        <v>8315</v>
      </c>
    </row>
    <row r="3664" spans="1:20" ht="60" hidden="1">
      <c r="A3664">
        <v>3662</v>
      </c>
      <c r="B3664" s="2" t="s">
        <v>3659</v>
      </c>
      <c r="C3664" s="2" t="s">
        <v>7772</v>
      </c>
      <c r="D3664">
        <v>35000</v>
      </c>
      <c r="E3664">
        <v>38082.69</v>
      </c>
      <c r="F3664" t="s">
        <v>8219</v>
      </c>
      <c r="G3664" t="s">
        <v>8224</v>
      </c>
      <c r="H3664" t="s">
        <v>8246</v>
      </c>
      <c r="I3664">
        <v>1442345940</v>
      </c>
      <c r="J3664" s="7">
        <f t="shared" si="280"/>
        <v>42229.820173611108</v>
      </c>
      <c r="K3664">
        <v>1439494863</v>
      </c>
      <c r="L3664" s="7">
        <f t="shared" si="281"/>
        <v>42262.818750000006</v>
      </c>
      <c r="M3664" t="b">
        <v>0</v>
      </c>
      <c r="N3664">
        <v>574</v>
      </c>
      <c r="O3664" t="b">
        <v>1</v>
      </c>
      <c r="P3664" t="s">
        <v>8265</v>
      </c>
      <c r="Q3664">
        <f t="shared" si="282"/>
        <v>108.81</v>
      </c>
      <c r="R3664" s="12">
        <f t="shared" si="283"/>
        <v>66.349999999999994</v>
      </c>
      <c r="S3664" t="s">
        <v>8310</v>
      </c>
      <c r="T3664" t="s">
        <v>8311</v>
      </c>
    </row>
    <row r="3665" spans="1:20" ht="60" hidden="1">
      <c r="A3665">
        <v>3663</v>
      </c>
      <c r="B3665" s="2" t="s">
        <v>3660</v>
      </c>
      <c r="C3665" s="2" t="s">
        <v>7773</v>
      </c>
      <c r="D3665">
        <v>35000</v>
      </c>
      <c r="E3665">
        <v>37354.269999999997</v>
      </c>
      <c r="F3665" t="s">
        <v>8219</v>
      </c>
      <c r="G3665" t="s">
        <v>8224</v>
      </c>
      <c r="H3665" t="s">
        <v>8246</v>
      </c>
      <c r="I3665">
        <v>1463670162</v>
      </c>
      <c r="J3665" s="7">
        <f t="shared" si="280"/>
        <v>42479.626875000002</v>
      </c>
      <c r="K3665">
        <v>1461078162</v>
      </c>
      <c r="L3665" s="7">
        <f t="shared" si="281"/>
        <v>42509.626875000002</v>
      </c>
      <c r="M3665" t="b">
        <v>1</v>
      </c>
      <c r="N3665">
        <v>560</v>
      </c>
      <c r="O3665" t="b">
        <v>1</v>
      </c>
      <c r="P3665" t="s">
        <v>8269</v>
      </c>
      <c r="Q3665">
        <f t="shared" si="282"/>
        <v>106.73</v>
      </c>
      <c r="R3665" s="12">
        <f t="shared" si="283"/>
        <v>66.7</v>
      </c>
      <c r="S3665" t="s">
        <v>8310</v>
      </c>
      <c r="T3665" t="s">
        <v>8315</v>
      </c>
    </row>
    <row r="3666" spans="1:20" ht="60" hidden="1">
      <c r="A3666">
        <v>3664</v>
      </c>
      <c r="B3666" s="2" t="s">
        <v>3661</v>
      </c>
      <c r="C3666" s="2" t="s">
        <v>7774</v>
      </c>
      <c r="D3666">
        <v>35000</v>
      </c>
      <c r="E3666">
        <v>35932</v>
      </c>
      <c r="F3666" t="s">
        <v>8219</v>
      </c>
      <c r="G3666" t="s">
        <v>8236</v>
      </c>
      <c r="H3666" t="s">
        <v>8249</v>
      </c>
      <c r="I3666">
        <v>1478605386</v>
      </c>
      <c r="J3666" s="7">
        <f t="shared" si="280"/>
        <v>42647.446597222224</v>
      </c>
      <c r="K3666">
        <v>1475577786</v>
      </c>
      <c r="L3666" s="7">
        <f t="shared" si="281"/>
        <v>42682.488263888896</v>
      </c>
      <c r="M3666" t="b">
        <v>1</v>
      </c>
      <c r="N3666">
        <v>337</v>
      </c>
      <c r="O3666" t="b">
        <v>1</v>
      </c>
      <c r="P3666" t="s">
        <v>8269</v>
      </c>
      <c r="Q3666">
        <f t="shared" si="282"/>
        <v>102.66</v>
      </c>
      <c r="R3666" s="12">
        <f t="shared" si="283"/>
        <v>106.62</v>
      </c>
      <c r="S3666" t="s">
        <v>8310</v>
      </c>
      <c r="T3666" t="s">
        <v>8315</v>
      </c>
    </row>
    <row r="3667" spans="1:20" ht="60" hidden="1">
      <c r="A3667">
        <v>3665</v>
      </c>
      <c r="B3667" s="2" t="s">
        <v>3662</v>
      </c>
      <c r="C3667" s="2" t="s">
        <v>7775</v>
      </c>
      <c r="D3667">
        <v>35000</v>
      </c>
      <c r="E3667">
        <v>35640</v>
      </c>
      <c r="F3667" t="s">
        <v>8219</v>
      </c>
      <c r="G3667" t="s">
        <v>8224</v>
      </c>
      <c r="H3667" t="s">
        <v>8246</v>
      </c>
      <c r="I3667">
        <v>1368763140</v>
      </c>
      <c r="J3667" s="7">
        <f t="shared" si="280"/>
        <v>41379.515775462962</v>
      </c>
      <c r="K3667">
        <v>1366028563</v>
      </c>
      <c r="L3667" s="7">
        <f t="shared" si="281"/>
        <v>41411.165972222225</v>
      </c>
      <c r="M3667" t="b">
        <v>1</v>
      </c>
      <c r="N3667">
        <v>340</v>
      </c>
      <c r="O3667" t="b">
        <v>1</v>
      </c>
      <c r="P3667" t="s">
        <v>8269</v>
      </c>
      <c r="Q3667">
        <f t="shared" si="282"/>
        <v>101.83</v>
      </c>
      <c r="R3667" s="12">
        <f t="shared" si="283"/>
        <v>104.82</v>
      </c>
      <c r="S3667" t="s">
        <v>8310</v>
      </c>
      <c r="T3667" t="s">
        <v>8315</v>
      </c>
    </row>
    <row r="3668" spans="1:20" ht="30" hidden="1">
      <c r="A3668">
        <v>3666</v>
      </c>
      <c r="B3668" s="2" t="s">
        <v>3663</v>
      </c>
      <c r="C3668" s="2" t="s">
        <v>7776</v>
      </c>
      <c r="D3668">
        <v>35000</v>
      </c>
      <c r="E3668">
        <v>43758</v>
      </c>
      <c r="F3668" t="s">
        <v>8219</v>
      </c>
      <c r="G3668" t="s">
        <v>8224</v>
      </c>
      <c r="H3668" t="s">
        <v>8246</v>
      </c>
      <c r="I3668">
        <v>1489006800</v>
      </c>
      <c r="J3668" s="7">
        <f t="shared" si="280"/>
        <v>42772.669062500005</v>
      </c>
      <c r="K3668">
        <v>1486397007</v>
      </c>
      <c r="L3668" s="7">
        <f t="shared" si="281"/>
        <v>42802.875</v>
      </c>
      <c r="M3668" t="b">
        <v>1</v>
      </c>
      <c r="N3668">
        <v>299</v>
      </c>
      <c r="O3668" t="b">
        <v>1</v>
      </c>
      <c r="P3668" t="s">
        <v>8269</v>
      </c>
      <c r="Q3668">
        <f t="shared" si="282"/>
        <v>125.02</v>
      </c>
      <c r="R3668" s="12">
        <f t="shared" si="283"/>
        <v>146.35</v>
      </c>
      <c r="S3668" t="s">
        <v>8310</v>
      </c>
      <c r="T3668" t="s">
        <v>8315</v>
      </c>
    </row>
    <row r="3669" spans="1:20" ht="60" hidden="1">
      <c r="A3669">
        <v>3667</v>
      </c>
      <c r="B3669" s="2" t="s">
        <v>3664</v>
      </c>
      <c r="C3669" s="2" t="s">
        <v>7777</v>
      </c>
      <c r="D3669">
        <v>35000</v>
      </c>
      <c r="E3669">
        <v>40690</v>
      </c>
      <c r="F3669" t="s">
        <v>8219</v>
      </c>
      <c r="G3669" t="s">
        <v>8224</v>
      </c>
      <c r="H3669" t="s">
        <v>8246</v>
      </c>
      <c r="I3669">
        <v>1417420994</v>
      </c>
      <c r="J3669" s="7">
        <f t="shared" si="280"/>
        <v>41943.293912037036</v>
      </c>
      <c r="K3669">
        <v>1414738994</v>
      </c>
      <c r="L3669" s="7">
        <f t="shared" si="281"/>
        <v>41974.3355787037</v>
      </c>
      <c r="M3669" t="b">
        <v>1</v>
      </c>
      <c r="N3669">
        <v>165</v>
      </c>
      <c r="O3669" t="b">
        <v>1</v>
      </c>
      <c r="P3669" t="s">
        <v>8269</v>
      </c>
      <c r="Q3669">
        <f t="shared" si="282"/>
        <v>116.26</v>
      </c>
      <c r="R3669" s="12">
        <f t="shared" si="283"/>
        <v>246.61</v>
      </c>
      <c r="S3669" t="s">
        <v>8310</v>
      </c>
      <c r="T3669" t="s">
        <v>8315</v>
      </c>
    </row>
    <row r="3670" spans="1:20" ht="60" hidden="1">
      <c r="A3670">
        <v>3668</v>
      </c>
      <c r="B3670" s="2" t="s">
        <v>3665</v>
      </c>
      <c r="C3670" s="2" t="s">
        <v>7778</v>
      </c>
      <c r="D3670">
        <v>35000</v>
      </c>
      <c r="E3670">
        <v>38876.949999999997</v>
      </c>
      <c r="F3670" t="s">
        <v>8219</v>
      </c>
      <c r="G3670" t="s">
        <v>8224</v>
      </c>
      <c r="H3670" t="s">
        <v>8246</v>
      </c>
      <c r="I3670">
        <v>1416704506</v>
      </c>
      <c r="J3670" s="7">
        <f t="shared" si="280"/>
        <v>41936.001226851848</v>
      </c>
      <c r="K3670">
        <v>1414108906</v>
      </c>
      <c r="L3670" s="7">
        <f t="shared" si="281"/>
        <v>41966.042893518519</v>
      </c>
      <c r="M3670" t="b">
        <v>0</v>
      </c>
      <c r="N3670">
        <v>354</v>
      </c>
      <c r="O3670" t="b">
        <v>1</v>
      </c>
      <c r="P3670" t="s">
        <v>8269</v>
      </c>
      <c r="Q3670">
        <f t="shared" si="282"/>
        <v>111.08</v>
      </c>
      <c r="R3670" s="12">
        <f t="shared" si="283"/>
        <v>109.82</v>
      </c>
      <c r="S3670" t="s">
        <v>8310</v>
      </c>
      <c r="T3670" t="s">
        <v>8315</v>
      </c>
    </row>
    <row r="3671" spans="1:20" ht="60" hidden="1">
      <c r="A3671">
        <v>3669</v>
      </c>
      <c r="B3671" s="2" t="s">
        <v>3666</v>
      </c>
      <c r="C3671" s="2" t="s">
        <v>7779</v>
      </c>
      <c r="D3671">
        <v>35000</v>
      </c>
      <c r="E3671">
        <v>36082</v>
      </c>
      <c r="F3671" t="s">
        <v>8219</v>
      </c>
      <c r="G3671" t="s">
        <v>8224</v>
      </c>
      <c r="H3671" t="s">
        <v>8246</v>
      </c>
      <c r="I3671">
        <v>1391641440</v>
      </c>
      <c r="J3671" s="7">
        <f t="shared" si="280"/>
        <v>41646.628032407411</v>
      </c>
      <c r="K3671">
        <v>1389107062</v>
      </c>
      <c r="L3671" s="7">
        <f t="shared" si="281"/>
        <v>41675.961111111108</v>
      </c>
      <c r="M3671" t="b">
        <v>0</v>
      </c>
      <c r="N3671">
        <v>271</v>
      </c>
      <c r="O3671" t="b">
        <v>1</v>
      </c>
      <c r="P3671" t="s">
        <v>8269</v>
      </c>
      <c r="Q3671">
        <f t="shared" si="282"/>
        <v>103.09</v>
      </c>
      <c r="R3671" s="12">
        <f t="shared" si="283"/>
        <v>133.13999999999999</v>
      </c>
      <c r="S3671" t="s">
        <v>8310</v>
      </c>
      <c r="T3671" t="s">
        <v>8315</v>
      </c>
    </row>
    <row r="3672" spans="1:20" ht="60" hidden="1">
      <c r="A3672">
        <v>3670</v>
      </c>
      <c r="B3672" s="2" t="s">
        <v>3667</v>
      </c>
      <c r="C3672" s="2" t="s">
        <v>7780</v>
      </c>
      <c r="D3672">
        <v>35000</v>
      </c>
      <c r="E3672">
        <v>44388</v>
      </c>
      <c r="F3672" t="s">
        <v>8219</v>
      </c>
      <c r="G3672" t="s">
        <v>8224</v>
      </c>
      <c r="H3672" t="s">
        <v>8246</v>
      </c>
      <c r="I3672">
        <v>1413304708</v>
      </c>
      <c r="J3672" s="7">
        <f t="shared" si="280"/>
        <v>41891.693379629629</v>
      </c>
      <c r="K3672">
        <v>1410280708</v>
      </c>
      <c r="L3672" s="7">
        <f t="shared" si="281"/>
        <v>41926.693379629629</v>
      </c>
      <c r="M3672" t="b">
        <v>0</v>
      </c>
      <c r="N3672">
        <v>27</v>
      </c>
      <c r="O3672" t="b">
        <v>1</v>
      </c>
      <c r="P3672" t="s">
        <v>8273</v>
      </c>
      <c r="Q3672">
        <f t="shared" si="282"/>
        <v>126.82</v>
      </c>
      <c r="R3672" s="12">
        <f t="shared" si="283"/>
        <v>1644</v>
      </c>
      <c r="S3672" t="s">
        <v>8319</v>
      </c>
      <c r="T3672" t="s">
        <v>8321</v>
      </c>
    </row>
    <row r="3673" spans="1:20" ht="60" hidden="1">
      <c r="A3673">
        <v>3671</v>
      </c>
      <c r="B3673" s="2" t="s">
        <v>3668</v>
      </c>
      <c r="C3673" s="2" t="s">
        <v>7781</v>
      </c>
      <c r="D3673">
        <v>35000</v>
      </c>
      <c r="E3673">
        <v>47189</v>
      </c>
      <c r="F3673" t="s">
        <v>8219</v>
      </c>
      <c r="G3673" t="s">
        <v>8224</v>
      </c>
      <c r="H3673" t="s">
        <v>8246</v>
      </c>
      <c r="I3673">
        <v>1445624695</v>
      </c>
      <c r="J3673" s="7">
        <f t="shared" si="280"/>
        <v>42275.767303240747</v>
      </c>
      <c r="K3673">
        <v>1443464695</v>
      </c>
      <c r="L3673" s="7">
        <f t="shared" si="281"/>
        <v>42300.767303240747</v>
      </c>
      <c r="M3673" t="b">
        <v>1</v>
      </c>
      <c r="N3673">
        <v>874</v>
      </c>
      <c r="O3673" t="b">
        <v>1</v>
      </c>
      <c r="P3673" t="s">
        <v>8285</v>
      </c>
      <c r="Q3673">
        <f t="shared" si="282"/>
        <v>134.83000000000001</v>
      </c>
      <c r="R3673" s="12">
        <f t="shared" si="283"/>
        <v>53.99</v>
      </c>
      <c r="S3673" t="s">
        <v>8338</v>
      </c>
      <c r="T3673" t="s">
        <v>8339</v>
      </c>
    </row>
    <row r="3674" spans="1:20" ht="60" hidden="1">
      <c r="A3674">
        <v>3672</v>
      </c>
      <c r="B3674" s="2" t="s">
        <v>3669</v>
      </c>
      <c r="C3674" s="2" t="s">
        <v>7782</v>
      </c>
      <c r="D3674">
        <v>35000</v>
      </c>
      <c r="E3674">
        <v>69465.33</v>
      </c>
      <c r="F3674" t="s">
        <v>8219</v>
      </c>
      <c r="G3674" t="s">
        <v>8229</v>
      </c>
      <c r="H3674" t="s">
        <v>8251</v>
      </c>
      <c r="I3674">
        <v>1381934015</v>
      </c>
      <c r="J3674" s="7">
        <f t="shared" si="280"/>
        <v>41526.60665509259</v>
      </c>
      <c r="K3674">
        <v>1378737215</v>
      </c>
      <c r="L3674" s="7">
        <f t="shared" si="281"/>
        <v>41563.60665509259</v>
      </c>
      <c r="M3674" t="b">
        <v>1</v>
      </c>
      <c r="N3674">
        <v>682</v>
      </c>
      <c r="O3674" t="b">
        <v>1</v>
      </c>
      <c r="P3674" t="s">
        <v>8295</v>
      </c>
      <c r="Q3674">
        <f t="shared" si="282"/>
        <v>198.47</v>
      </c>
      <c r="R3674" s="12">
        <f t="shared" si="283"/>
        <v>101.86</v>
      </c>
      <c r="S3674" t="s">
        <v>8319</v>
      </c>
      <c r="T3674" t="s">
        <v>8349</v>
      </c>
    </row>
    <row r="3675" spans="1:20" ht="45" hidden="1">
      <c r="A3675">
        <v>3673</v>
      </c>
      <c r="B3675" s="2" t="s">
        <v>3670</v>
      </c>
      <c r="C3675" s="2" t="s">
        <v>7783</v>
      </c>
      <c r="D3675">
        <v>35000</v>
      </c>
      <c r="E3675">
        <v>39757</v>
      </c>
      <c r="F3675" t="s">
        <v>8219</v>
      </c>
      <c r="G3675" t="s">
        <v>8225</v>
      </c>
      <c r="H3675" t="s">
        <v>8247</v>
      </c>
      <c r="I3675">
        <v>1399033810</v>
      </c>
      <c r="J3675" s="7">
        <f t="shared" si="280"/>
        <v>41731.520949074074</v>
      </c>
      <c r="K3675">
        <v>1396441810</v>
      </c>
      <c r="L3675" s="7">
        <f t="shared" si="281"/>
        <v>41761.520949074074</v>
      </c>
      <c r="M3675" t="b">
        <v>0</v>
      </c>
      <c r="N3675">
        <v>621</v>
      </c>
      <c r="O3675" t="b">
        <v>1</v>
      </c>
      <c r="P3675" t="s">
        <v>8295</v>
      </c>
      <c r="Q3675">
        <f t="shared" si="282"/>
        <v>113.59</v>
      </c>
      <c r="R3675" s="12">
        <f t="shared" si="283"/>
        <v>64.02</v>
      </c>
      <c r="S3675" t="s">
        <v>8319</v>
      </c>
      <c r="T3675" t="s">
        <v>8349</v>
      </c>
    </row>
    <row r="3676" spans="1:20" ht="60" hidden="1">
      <c r="A3676">
        <v>3674</v>
      </c>
      <c r="B3676" s="2" t="s">
        <v>3671</v>
      </c>
      <c r="C3676" s="2" t="s">
        <v>7784</v>
      </c>
      <c r="D3676">
        <v>35000</v>
      </c>
      <c r="E3676">
        <v>184133.01</v>
      </c>
      <c r="F3676" t="s">
        <v>8219</v>
      </c>
      <c r="G3676" t="s">
        <v>8224</v>
      </c>
      <c r="H3676" t="s">
        <v>8246</v>
      </c>
      <c r="I3676">
        <v>1409090440</v>
      </c>
      <c r="J3676" s="7">
        <f t="shared" si="280"/>
        <v>41842.917129629634</v>
      </c>
      <c r="K3676">
        <v>1406066440</v>
      </c>
      <c r="L3676" s="7">
        <f t="shared" si="281"/>
        <v>41877.917129629634</v>
      </c>
      <c r="M3676" t="b">
        <v>1</v>
      </c>
      <c r="N3676">
        <v>3355</v>
      </c>
      <c r="O3676" t="b">
        <v>1</v>
      </c>
      <c r="P3676" t="s">
        <v>8298</v>
      </c>
      <c r="Q3676">
        <f t="shared" si="282"/>
        <v>526.09</v>
      </c>
      <c r="R3676" s="12">
        <f t="shared" si="283"/>
        <v>54.88</v>
      </c>
      <c r="S3676" t="s">
        <v>8336</v>
      </c>
      <c r="T3676" t="s">
        <v>8352</v>
      </c>
    </row>
    <row r="3677" spans="1:20" ht="60" hidden="1">
      <c r="A3677">
        <v>3675</v>
      </c>
      <c r="B3677" s="2" t="s">
        <v>3672</v>
      </c>
      <c r="C3677" s="2" t="s">
        <v>7785</v>
      </c>
      <c r="D3677">
        <v>35000</v>
      </c>
      <c r="E3677">
        <v>35848</v>
      </c>
      <c r="F3677" t="s">
        <v>8219</v>
      </c>
      <c r="G3677" t="s">
        <v>8224</v>
      </c>
      <c r="H3677" t="s">
        <v>8246</v>
      </c>
      <c r="I3677">
        <v>1451001600</v>
      </c>
      <c r="J3677" s="7">
        <f t="shared" si="280"/>
        <v>42332.89980324074</v>
      </c>
      <c r="K3677">
        <v>1448400943</v>
      </c>
      <c r="L3677" s="7">
        <f t="shared" si="281"/>
        <v>42363</v>
      </c>
      <c r="M3677" t="b">
        <v>1</v>
      </c>
      <c r="N3677">
        <v>163</v>
      </c>
      <c r="O3677" t="b">
        <v>1</v>
      </c>
      <c r="P3677" t="s">
        <v>8298</v>
      </c>
      <c r="Q3677">
        <f t="shared" si="282"/>
        <v>102.42</v>
      </c>
      <c r="R3677" s="12">
        <f t="shared" si="283"/>
        <v>219.93</v>
      </c>
      <c r="S3677" t="s">
        <v>8336</v>
      </c>
      <c r="T3677" t="s">
        <v>8352</v>
      </c>
    </row>
    <row r="3678" spans="1:20" ht="60" hidden="1">
      <c r="A3678">
        <v>3676</v>
      </c>
      <c r="B3678" s="2" t="s">
        <v>3673</v>
      </c>
      <c r="C3678" s="2" t="s">
        <v>7786</v>
      </c>
      <c r="D3678">
        <v>35000</v>
      </c>
      <c r="E3678">
        <v>35296</v>
      </c>
      <c r="F3678" t="s">
        <v>8219</v>
      </c>
      <c r="G3678" t="s">
        <v>8224</v>
      </c>
      <c r="H3678" t="s">
        <v>8246</v>
      </c>
      <c r="I3678">
        <v>1489207808</v>
      </c>
      <c r="J3678" s="7">
        <f t="shared" si="280"/>
        <v>42770.201481481476</v>
      </c>
      <c r="K3678">
        <v>1486183808</v>
      </c>
      <c r="L3678" s="7">
        <f t="shared" si="281"/>
        <v>42805.201481481476</v>
      </c>
      <c r="M3678" t="b">
        <v>0</v>
      </c>
      <c r="N3678">
        <v>130</v>
      </c>
      <c r="O3678" t="b">
        <v>1</v>
      </c>
      <c r="P3678" t="s">
        <v>8298</v>
      </c>
      <c r="Q3678">
        <f t="shared" si="282"/>
        <v>100.85</v>
      </c>
      <c r="R3678" s="12">
        <f t="shared" si="283"/>
        <v>271.51</v>
      </c>
      <c r="S3678" t="s">
        <v>8336</v>
      </c>
      <c r="T3678" t="s">
        <v>8352</v>
      </c>
    </row>
    <row r="3679" spans="1:20" ht="45" hidden="1">
      <c r="A3679">
        <v>3677</v>
      </c>
      <c r="B3679" s="2" t="s">
        <v>3674</v>
      </c>
      <c r="C3679" s="2" t="s">
        <v>7787</v>
      </c>
      <c r="D3679">
        <v>35000</v>
      </c>
      <c r="E3679">
        <v>106330.39</v>
      </c>
      <c r="F3679" t="s">
        <v>8219</v>
      </c>
      <c r="G3679" t="s">
        <v>8224</v>
      </c>
      <c r="H3679" t="s">
        <v>8246</v>
      </c>
      <c r="I3679">
        <v>1342330951</v>
      </c>
      <c r="J3679" s="7">
        <f t="shared" si="280"/>
        <v>41075.237858796296</v>
      </c>
      <c r="K3679">
        <v>1339738951</v>
      </c>
      <c r="L3679" s="7">
        <f t="shared" si="281"/>
        <v>41105.237858796296</v>
      </c>
      <c r="M3679" t="b">
        <v>1</v>
      </c>
      <c r="N3679">
        <v>676</v>
      </c>
      <c r="O3679" t="b">
        <v>1</v>
      </c>
      <c r="P3679" t="s">
        <v>8301</v>
      </c>
      <c r="Q3679">
        <f t="shared" si="282"/>
        <v>303.8</v>
      </c>
      <c r="R3679" s="12">
        <f t="shared" si="283"/>
        <v>157.29</v>
      </c>
      <c r="S3679" t="s">
        <v>8319</v>
      </c>
      <c r="T3679" t="s">
        <v>8355</v>
      </c>
    </row>
    <row r="3680" spans="1:20" ht="45" hidden="1">
      <c r="A3680">
        <v>3678</v>
      </c>
      <c r="B3680" s="2" t="s">
        <v>3675</v>
      </c>
      <c r="C3680" s="2" t="s">
        <v>7788</v>
      </c>
      <c r="D3680">
        <v>35000</v>
      </c>
      <c r="E3680">
        <v>39304</v>
      </c>
      <c r="F3680" t="s">
        <v>8219</v>
      </c>
      <c r="G3680" t="s">
        <v>8224</v>
      </c>
      <c r="H3680" t="s">
        <v>8246</v>
      </c>
      <c r="I3680">
        <v>1413442740</v>
      </c>
      <c r="J3680" s="7">
        <f t="shared" si="280"/>
        <v>41899.294942129629</v>
      </c>
      <c r="K3680">
        <v>1410937483</v>
      </c>
      <c r="L3680" s="7">
        <f t="shared" si="281"/>
        <v>41928.290972222225</v>
      </c>
      <c r="M3680" t="b">
        <v>1</v>
      </c>
      <c r="N3680">
        <v>263</v>
      </c>
      <c r="O3680" t="b">
        <v>1</v>
      </c>
      <c r="P3680" t="s">
        <v>8303</v>
      </c>
      <c r="Q3680">
        <f t="shared" si="282"/>
        <v>112.3</v>
      </c>
      <c r="R3680" s="12">
        <f t="shared" si="283"/>
        <v>149.44</v>
      </c>
      <c r="S3680" t="s">
        <v>8317</v>
      </c>
      <c r="T3680" t="s">
        <v>8357</v>
      </c>
    </row>
    <row r="3681" spans="1:20" ht="60" hidden="1">
      <c r="A3681">
        <v>3679</v>
      </c>
      <c r="B3681" s="2" t="s">
        <v>3676</v>
      </c>
      <c r="C3681" s="2" t="s">
        <v>7789</v>
      </c>
      <c r="D3681">
        <v>35000</v>
      </c>
      <c r="E3681">
        <v>60180</v>
      </c>
      <c r="F3681" t="s">
        <v>8219</v>
      </c>
      <c r="G3681" t="s">
        <v>8224</v>
      </c>
      <c r="H3681" t="s">
        <v>8246</v>
      </c>
      <c r="I3681">
        <v>1432677240</v>
      </c>
      <c r="J3681" s="7">
        <f t="shared" si="280"/>
        <v>42090.912500000006</v>
      </c>
      <c r="K3681">
        <v>1427493240</v>
      </c>
      <c r="L3681" s="7">
        <f t="shared" si="281"/>
        <v>42150.912500000006</v>
      </c>
      <c r="M3681" t="b">
        <v>0</v>
      </c>
      <c r="N3681">
        <v>392</v>
      </c>
      <c r="O3681" t="b">
        <v>1</v>
      </c>
      <c r="P3681" t="s">
        <v>8303</v>
      </c>
      <c r="Q3681">
        <f t="shared" si="282"/>
        <v>171.94</v>
      </c>
      <c r="R3681" s="12">
        <f t="shared" si="283"/>
        <v>153.52000000000001</v>
      </c>
      <c r="S3681" t="s">
        <v>8317</v>
      </c>
      <c r="T3681" t="s">
        <v>8357</v>
      </c>
    </row>
    <row r="3682" spans="1:20" ht="45" hidden="1">
      <c r="A3682">
        <v>3680</v>
      </c>
      <c r="B3682" s="2" t="s">
        <v>3677</v>
      </c>
      <c r="C3682" s="2" t="s">
        <v>7790</v>
      </c>
      <c r="D3682">
        <v>35000</v>
      </c>
      <c r="E3682">
        <v>56079.83</v>
      </c>
      <c r="F3682" t="s">
        <v>8219</v>
      </c>
      <c r="G3682" t="s">
        <v>8224</v>
      </c>
      <c r="H3682" t="s">
        <v>8246</v>
      </c>
      <c r="I3682">
        <v>1416988740</v>
      </c>
      <c r="J3682" s="7">
        <f t="shared" si="280"/>
        <v>41940.69158564815</v>
      </c>
      <c r="K3682">
        <v>1414514153</v>
      </c>
      <c r="L3682" s="7">
        <f t="shared" si="281"/>
        <v>41969.332638888889</v>
      </c>
      <c r="M3682" t="b">
        <v>1</v>
      </c>
      <c r="N3682">
        <v>930</v>
      </c>
      <c r="O3682" t="b">
        <v>1</v>
      </c>
      <c r="P3682" t="s">
        <v>8271</v>
      </c>
      <c r="Q3682">
        <f t="shared" si="282"/>
        <v>160.22999999999999</v>
      </c>
      <c r="R3682" s="12">
        <f t="shared" si="283"/>
        <v>60.3</v>
      </c>
      <c r="S3682" t="s">
        <v>8317</v>
      </c>
      <c r="T3682" t="s">
        <v>8318</v>
      </c>
    </row>
    <row r="3683" spans="1:20" ht="60" hidden="1">
      <c r="A3683">
        <v>3681</v>
      </c>
      <c r="B3683" s="2" t="s">
        <v>3678</v>
      </c>
      <c r="C3683" s="2" t="s">
        <v>7791</v>
      </c>
      <c r="D3683">
        <v>35000</v>
      </c>
      <c r="E3683">
        <v>35123</v>
      </c>
      <c r="F3683" t="s">
        <v>8219</v>
      </c>
      <c r="G3683" t="s">
        <v>8224</v>
      </c>
      <c r="H3683" t="s">
        <v>8246</v>
      </c>
      <c r="I3683">
        <v>1441857540</v>
      </c>
      <c r="J3683" s="7">
        <f t="shared" si="280"/>
        <v>42219.665173611109</v>
      </c>
      <c r="K3683">
        <v>1438617471</v>
      </c>
      <c r="L3683" s="7">
        <f t="shared" si="281"/>
        <v>42257.165972222225</v>
      </c>
      <c r="M3683" t="b">
        <v>1</v>
      </c>
      <c r="N3683">
        <v>134</v>
      </c>
      <c r="O3683" t="b">
        <v>1</v>
      </c>
      <c r="P3683" t="s">
        <v>8271</v>
      </c>
      <c r="Q3683">
        <f t="shared" si="282"/>
        <v>100.35</v>
      </c>
      <c r="R3683" s="12">
        <f t="shared" si="283"/>
        <v>262.11</v>
      </c>
      <c r="S3683" t="s">
        <v>8317</v>
      </c>
      <c r="T3683" t="s">
        <v>8318</v>
      </c>
    </row>
    <row r="3684" spans="1:20" ht="45" hidden="1">
      <c r="A3684">
        <v>3682</v>
      </c>
      <c r="B3684" s="2" t="s">
        <v>3679</v>
      </c>
      <c r="C3684" s="2" t="s">
        <v>7792</v>
      </c>
      <c r="D3684">
        <v>35000</v>
      </c>
      <c r="E3684">
        <v>35275.64</v>
      </c>
      <c r="F3684" t="s">
        <v>8219</v>
      </c>
      <c r="G3684" t="s">
        <v>8224</v>
      </c>
      <c r="H3684" t="s">
        <v>8246</v>
      </c>
      <c r="I3684">
        <v>1443499140</v>
      </c>
      <c r="J3684" s="7">
        <f t="shared" si="280"/>
        <v>42252.474351851852</v>
      </c>
      <c r="K3684">
        <v>1441452184</v>
      </c>
      <c r="L3684" s="7">
        <f t="shared" si="281"/>
        <v>42276.165972222225</v>
      </c>
      <c r="M3684" t="b">
        <v>1</v>
      </c>
      <c r="N3684">
        <v>269</v>
      </c>
      <c r="O3684" t="b">
        <v>1</v>
      </c>
      <c r="P3684" t="s">
        <v>8271</v>
      </c>
      <c r="Q3684">
        <f t="shared" si="282"/>
        <v>100.79</v>
      </c>
      <c r="R3684" s="12">
        <f t="shared" si="283"/>
        <v>131.13999999999999</v>
      </c>
      <c r="S3684" t="s">
        <v>8317</v>
      </c>
      <c r="T3684" t="s">
        <v>8318</v>
      </c>
    </row>
    <row r="3685" spans="1:20" ht="45" hidden="1">
      <c r="A3685">
        <v>3683</v>
      </c>
      <c r="B3685" s="2" t="s">
        <v>3680</v>
      </c>
      <c r="C3685" s="2" t="s">
        <v>7793</v>
      </c>
      <c r="D3685">
        <v>35000</v>
      </c>
      <c r="E3685">
        <v>40043.25</v>
      </c>
      <c r="F3685" t="s">
        <v>8219</v>
      </c>
      <c r="G3685" t="s">
        <v>8224</v>
      </c>
      <c r="H3685" t="s">
        <v>8246</v>
      </c>
      <c r="I3685">
        <v>1463198340</v>
      </c>
      <c r="J3685" s="7">
        <f t="shared" si="280"/>
        <v>42480.078715277778</v>
      </c>
      <c r="K3685">
        <v>1461117201</v>
      </c>
      <c r="L3685" s="7">
        <f t="shared" si="281"/>
        <v>42504.165972222225</v>
      </c>
      <c r="M3685" t="b">
        <v>0</v>
      </c>
      <c r="N3685">
        <v>336</v>
      </c>
      <c r="O3685" t="b">
        <v>1</v>
      </c>
      <c r="P3685" t="s">
        <v>8271</v>
      </c>
      <c r="Q3685">
        <f t="shared" si="282"/>
        <v>114.41</v>
      </c>
      <c r="R3685" s="12">
        <f t="shared" si="283"/>
        <v>119.18</v>
      </c>
      <c r="S3685" t="s">
        <v>8317</v>
      </c>
      <c r="T3685" t="s">
        <v>8318</v>
      </c>
    </row>
    <row r="3686" spans="1:20" ht="60" hidden="1">
      <c r="A3686">
        <v>3684</v>
      </c>
      <c r="B3686" s="2" t="s">
        <v>3681</v>
      </c>
      <c r="C3686" s="2" t="s">
        <v>7794</v>
      </c>
      <c r="D3686">
        <v>36400</v>
      </c>
      <c r="E3686">
        <v>41000</v>
      </c>
      <c r="F3686" t="s">
        <v>8219</v>
      </c>
      <c r="G3686" t="s">
        <v>8224</v>
      </c>
      <c r="H3686" t="s">
        <v>8246</v>
      </c>
      <c r="I3686">
        <v>1419180304</v>
      </c>
      <c r="J3686" s="7">
        <f t="shared" si="280"/>
        <v>41949.697962962964</v>
      </c>
      <c r="K3686">
        <v>1415292304</v>
      </c>
      <c r="L3686" s="7">
        <f t="shared" si="281"/>
        <v>41994.697962962964</v>
      </c>
      <c r="M3686" t="b">
        <v>1</v>
      </c>
      <c r="N3686">
        <v>376</v>
      </c>
      <c r="O3686" t="b">
        <v>1</v>
      </c>
      <c r="P3686" t="s">
        <v>8269</v>
      </c>
      <c r="Q3686">
        <f t="shared" si="282"/>
        <v>112.64</v>
      </c>
      <c r="R3686" s="12">
        <f t="shared" si="283"/>
        <v>109.04</v>
      </c>
      <c r="S3686" t="s">
        <v>8310</v>
      </c>
      <c r="T3686" t="s">
        <v>8315</v>
      </c>
    </row>
    <row r="3687" spans="1:20" ht="45" hidden="1">
      <c r="A3687">
        <v>3685</v>
      </c>
      <c r="B3687" s="2" t="s">
        <v>3682</v>
      </c>
      <c r="C3687" s="2" t="s">
        <v>7795</v>
      </c>
      <c r="D3687">
        <v>37500</v>
      </c>
      <c r="E3687">
        <v>40055</v>
      </c>
      <c r="F3687" t="s">
        <v>8219</v>
      </c>
      <c r="G3687" t="s">
        <v>8224</v>
      </c>
      <c r="H3687" t="s">
        <v>8246</v>
      </c>
      <c r="I3687">
        <v>1465272091</v>
      </c>
      <c r="J3687" s="7">
        <f t="shared" si="280"/>
        <v>42493.167719907404</v>
      </c>
      <c r="K3687">
        <v>1462248091</v>
      </c>
      <c r="L3687" s="7">
        <f t="shared" si="281"/>
        <v>42528.167719907404</v>
      </c>
      <c r="M3687" t="b">
        <v>1</v>
      </c>
      <c r="N3687">
        <v>235</v>
      </c>
      <c r="O3687" t="b">
        <v>1</v>
      </c>
      <c r="P3687" t="s">
        <v>8285</v>
      </c>
      <c r="Q3687">
        <f t="shared" si="282"/>
        <v>106.81</v>
      </c>
      <c r="R3687" s="12">
        <f t="shared" si="283"/>
        <v>170.45</v>
      </c>
      <c r="S3687" t="s">
        <v>8338</v>
      </c>
      <c r="T3687" t="s">
        <v>8339</v>
      </c>
    </row>
    <row r="3688" spans="1:20" ht="45" hidden="1">
      <c r="A3688">
        <v>3686</v>
      </c>
      <c r="B3688" s="2" t="s">
        <v>3683</v>
      </c>
      <c r="C3688" s="2" t="s">
        <v>7796</v>
      </c>
      <c r="D3688">
        <v>38000</v>
      </c>
      <c r="E3688">
        <v>38500</v>
      </c>
      <c r="F3688" t="s">
        <v>8219</v>
      </c>
      <c r="G3688" t="s">
        <v>8224</v>
      </c>
      <c r="H3688" t="s">
        <v>8246</v>
      </c>
      <c r="I3688">
        <v>1337540518</v>
      </c>
      <c r="J3688" s="7">
        <f t="shared" si="280"/>
        <v>41019.793032407404</v>
      </c>
      <c r="K3688">
        <v>1334948518</v>
      </c>
      <c r="L3688" s="7">
        <f t="shared" si="281"/>
        <v>41049.793032407404</v>
      </c>
      <c r="M3688" t="b">
        <v>0</v>
      </c>
      <c r="N3688">
        <v>134</v>
      </c>
      <c r="O3688" t="b">
        <v>1</v>
      </c>
      <c r="P3688" t="s">
        <v>8269</v>
      </c>
      <c r="Q3688">
        <f t="shared" si="282"/>
        <v>101.32</v>
      </c>
      <c r="R3688" s="12">
        <f t="shared" si="283"/>
        <v>287.31</v>
      </c>
      <c r="S3688" t="s">
        <v>8310</v>
      </c>
      <c r="T3688" t="s">
        <v>8315</v>
      </c>
    </row>
    <row r="3689" spans="1:20" ht="60" hidden="1">
      <c r="A3689">
        <v>3687</v>
      </c>
      <c r="B3689" s="2" t="s">
        <v>3684</v>
      </c>
      <c r="C3689" s="2" t="s">
        <v>7797</v>
      </c>
      <c r="D3689">
        <v>38000</v>
      </c>
      <c r="E3689">
        <v>81316</v>
      </c>
      <c r="F3689" t="s">
        <v>8219</v>
      </c>
      <c r="G3689" t="s">
        <v>8224</v>
      </c>
      <c r="H3689" t="s">
        <v>8246</v>
      </c>
      <c r="I3689">
        <v>1439618400</v>
      </c>
      <c r="J3689" s="7">
        <f t="shared" si="280"/>
        <v>42200.67659722222</v>
      </c>
      <c r="K3689">
        <v>1436976858</v>
      </c>
      <c r="L3689" s="7">
        <f t="shared" si="281"/>
        <v>42231.25</v>
      </c>
      <c r="M3689" t="b">
        <v>0</v>
      </c>
      <c r="N3689">
        <v>562</v>
      </c>
      <c r="O3689" t="b">
        <v>1</v>
      </c>
      <c r="P3689" t="s">
        <v>8269</v>
      </c>
      <c r="Q3689">
        <f t="shared" si="282"/>
        <v>213.99</v>
      </c>
      <c r="R3689" s="12">
        <f t="shared" si="283"/>
        <v>144.69</v>
      </c>
      <c r="S3689" t="s">
        <v>8310</v>
      </c>
      <c r="T3689" t="s">
        <v>8315</v>
      </c>
    </row>
    <row r="3690" spans="1:20" ht="60" hidden="1">
      <c r="A3690">
        <v>3688</v>
      </c>
      <c r="B3690" s="2" t="s">
        <v>3685</v>
      </c>
      <c r="C3690" s="2" t="s">
        <v>7798</v>
      </c>
      <c r="D3690">
        <v>40000</v>
      </c>
      <c r="E3690">
        <v>41850.46</v>
      </c>
      <c r="F3690" t="s">
        <v>8219</v>
      </c>
      <c r="G3690" t="s">
        <v>8224</v>
      </c>
      <c r="H3690" t="s">
        <v>8246</v>
      </c>
      <c r="I3690">
        <v>1327167780</v>
      </c>
      <c r="J3690" s="7">
        <f t="shared" si="280"/>
        <v>40904.738194444442</v>
      </c>
      <c r="K3690">
        <v>1325007780</v>
      </c>
      <c r="L3690" s="7">
        <f t="shared" si="281"/>
        <v>40929.738194444442</v>
      </c>
      <c r="M3690" t="b">
        <v>1</v>
      </c>
      <c r="N3690">
        <v>760</v>
      </c>
      <c r="O3690" t="b">
        <v>1</v>
      </c>
      <c r="P3690" t="s">
        <v>8269</v>
      </c>
      <c r="Q3690">
        <f t="shared" si="282"/>
        <v>104.63</v>
      </c>
      <c r="R3690" s="12">
        <f t="shared" si="283"/>
        <v>55.07</v>
      </c>
      <c r="S3690" t="s">
        <v>8310</v>
      </c>
      <c r="T3690" t="s">
        <v>8315</v>
      </c>
    </row>
    <row r="3691" spans="1:20" ht="60" hidden="1">
      <c r="A3691">
        <v>3689</v>
      </c>
      <c r="B3691" s="2" t="s">
        <v>3686</v>
      </c>
      <c r="C3691" s="2" t="s">
        <v>7799</v>
      </c>
      <c r="D3691">
        <v>40000</v>
      </c>
      <c r="E3691">
        <v>42642</v>
      </c>
      <c r="F3691" t="s">
        <v>8219</v>
      </c>
      <c r="G3691" t="s">
        <v>8224</v>
      </c>
      <c r="H3691" t="s">
        <v>8246</v>
      </c>
      <c r="I3691">
        <v>1466171834</v>
      </c>
      <c r="J3691" s="7">
        <f t="shared" si="280"/>
        <v>42507.581412037034</v>
      </c>
      <c r="K3691">
        <v>1463493434</v>
      </c>
      <c r="L3691" s="7">
        <f t="shared" si="281"/>
        <v>42538.581412037034</v>
      </c>
      <c r="M3691" t="b">
        <v>1</v>
      </c>
      <c r="N3691">
        <v>438</v>
      </c>
      <c r="O3691" t="b">
        <v>1</v>
      </c>
      <c r="P3691" t="s">
        <v>8269</v>
      </c>
      <c r="Q3691">
        <f t="shared" si="282"/>
        <v>106.61</v>
      </c>
      <c r="R3691" s="12">
        <f t="shared" si="283"/>
        <v>97.36</v>
      </c>
      <c r="S3691" t="s">
        <v>8310</v>
      </c>
      <c r="T3691" t="s">
        <v>8315</v>
      </c>
    </row>
    <row r="3692" spans="1:20" ht="60" hidden="1">
      <c r="A3692">
        <v>3690</v>
      </c>
      <c r="B3692" s="2" t="s">
        <v>3687</v>
      </c>
      <c r="C3692" s="2" t="s">
        <v>7800</v>
      </c>
      <c r="D3692">
        <v>40000</v>
      </c>
      <c r="E3692">
        <v>50091</v>
      </c>
      <c r="F3692" t="s">
        <v>8219</v>
      </c>
      <c r="G3692" t="s">
        <v>8224</v>
      </c>
      <c r="H3692" t="s">
        <v>8246</v>
      </c>
      <c r="I3692">
        <v>1460038591</v>
      </c>
      <c r="J3692" s="7">
        <f t="shared" si="280"/>
        <v>42437.636469907404</v>
      </c>
      <c r="K3692">
        <v>1457450191</v>
      </c>
      <c r="L3692" s="7">
        <f t="shared" si="281"/>
        <v>42467.59480324074</v>
      </c>
      <c r="M3692" t="b">
        <v>1</v>
      </c>
      <c r="N3692">
        <v>266</v>
      </c>
      <c r="O3692" t="b">
        <v>1</v>
      </c>
      <c r="P3692" t="s">
        <v>8269</v>
      </c>
      <c r="Q3692">
        <f t="shared" si="282"/>
        <v>125.23</v>
      </c>
      <c r="R3692" s="12">
        <f t="shared" si="283"/>
        <v>188.31</v>
      </c>
      <c r="S3692" t="s">
        <v>8310</v>
      </c>
      <c r="T3692" t="s">
        <v>8315</v>
      </c>
    </row>
    <row r="3693" spans="1:20" ht="30" hidden="1">
      <c r="A3693">
        <v>3691</v>
      </c>
      <c r="B3693" s="2" t="s">
        <v>3688</v>
      </c>
      <c r="C3693" s="2" t="s">
        <v>7801</v>
      </c>
      <c r="D3693">
        <v>40000</v>
      </c>
      <c r="E3693">
        <v>44636.2</v>
      </c>
      <c r="F3693" t="s">
        <v>8219</v>
      </c>
      <c r="G3693" t="s">
        <v>8224</v>
      </c>
      <c r="H3693" t="s">
        <v>8246</v>
      </c>
      <c r="I3693">
        <v>1447505609</v>
      </c>
      <c r="J3693" s="7">
        <f t="shared" si="280"/>
        <v>42292.495474537034</v>
      </c>
      <c r="K3693">
        <v>1444910009</v>
      </c>
      <c r="L3693" s="7">
        <f t="shared" si="281"/>
        <v>42322.537141203706</v>
      </c>
      <c r="M3693" t="b">
        <v>1</v>
      </c>
      <c r="N3693">
        <v>379</v>
      </c>
      <c r="O3693" t="b">
        <v>1</v>
      </c>
      <c r="P3693" t="s">
        <v>8269</v>
      </c>
      <c r="Q3693">
        <f t="shared" si="282"/>
        <v>111.59</v>
      </c>
      <c r="R3693" s="12">
        <f t="shared" si="283"/>
        <v>117.77</v>
      </c>
      <c r="S3693" t="s">
        <v>8310</v>
      </c>
      <c r="T3693" t="s">
        <v>8315</v>
      </c>
    </row>
    <row r="3694" spans="1:20" ht="30" hidden="1">
      <c r="A3694">
        <v>3692</v>
      </c>
      <c r="B3694" s="2" t="s">
        <v>3689</v>
      </c>
      <c r="C3694" s="2" t="s">
        <v>7802</v>
      </c>
      <c r="D3694">
        <v>40000</v>
      </c>
      <c r="E3694">
        <v>47665</v>
      </c>
      <c r="F3694" t="s">
        <v>8219</v>
      </c>
      <c r="G3694" t="s">
        <v>8224</v>
      </c>
      <c r="H3694" t="s">
        <v>8246</v>
      </c>
      <c r="I3694">
        <v>1439473248</v>
      </c>
      <c r="J3694" s="7">
        <f t="shared" si="280"/>
        <v>42199.57</v>
      </c>
      <c r="K3694">
        <v>1436881248</v>
      </c>
      <c r="L3694" s="7">
        <f t="shared" si="281"/>
        <v>42229.57</v>
      </c>
      <c r="M3694" t="b">
        <v>0</v>
      </c>
      <c r="N3694">
        <v>315</v>
      </c>
      <c r="O3694" t="b">
        <v>1</v>
      </c>
      <c r="P3694" t="s">
        <v>8273</v>
      </c>
      <c r="Q3694">
        <f t="shared" si="282"/>
        <v>119.16</v>
      </c>
      <c r="R3694" s="12">
        <f t="shared" si="283"/>
        <v>151.32</v>
      </c>
      <c r="S3694" t="s">
        <v>8319</v>
      </c>
      <c r="T3694" t="s">
        <v>8321</v>
      </c>
    </row>
    <row r="3695" spans="1:20" ht="60" hidden="1">
      <c r="A3695">
        <v>3693</v>
      </c>
      <c r="B3695" s="2" t="s">
        <v>3690</v>
      </c>
      <c r="C3695" s="2" t="s">
        <v>7803</v>
      </c>
      <c r="D3695">
        <v>40000</v>
      </c>
      <c r="E3695">
        <v>46032</v>
      </c>
      <c r="F3695" t="s">
        <v>8219</v>
      </c>
      <c r="G3695" t="s">
        <v>8224</v>
      </c>
      <c r="H3695" t="s">
        <v>8246</v>
      </c>
      <c r="I3695">
        <v>1332699285</v>
      </c>
      <c r="J3695" s="7">
        <f t="shared" si="280"/>
        <v>40933.80190972222</v>
      </c>
      <c r="K3695">
        <v>1327518885</v>
      </c>
      <c r="L3695" s="7">
        <f t="shared" si="281"/>
        <v>40993.760243055556</v>
      </c>
      <c r="M3695" t="b">
        <v>1</v>
      </c>
      <c r="N3695">
        <v>600</v>
      </c>
      <c r="O3695" t="b">
        <v>1</v>
      </c>
      <c r="P3695" t="s">
        <v>8288</v>
      </c>
      <c r="Q3695">
        <f t="shared" si="282"/>
        <v>115.08</v>
      </c>
      <c r="R3695" s="12">
        <f t="shared" si="283"/>
        <v>76.72</v>
      </c>
      <c r="S3695" t="s">
        <v>8322</v>
      </c>
      <c r="T3695" t="s">
        <v>8342</v>
      </c>
    </row>
    <row r="3696" spans="1:20" ht="60" hidden="1">
      <c r="A3696">
        <v>3694</v>
      </c>
      <c r="B3696" s="2" t="s">
        <v>3691</v>
      </c>
      <c r="C3696" s="2" t="s">
        <v>7804</v>
      </c>
      <c r="D3696">
        <v>40000</v>
      </c>
      <c r="E3696">
        <v>315222.2</v>
      </c>
      <c r="F3696" t="s">
        <v>8219</v>
      </c>
      <c r="G3696" t="s">
        <v>8224</v>
      </c>
      <c r="H3696" t="s">
        <v>8246</v>
      </c>
      <c r="I3696">
        <v>1398952890</v>
      </c>
      <c r="J3696" s="7">
        <f t="shared" si="280"/>
        <v>41730.584374999999</v>
      </c>
      <c r="K3696">
        <v>1396360890</v>
      </c>
      <c r="L3696" s="7">
        <f t="shared" si="281"/>
        <v>41760.584374999999</v>
      </c>
      <c r="M3696" t="b">
        <v>1</v>
      </c>
      <c r="N3696">
        <v>1789</v>
      </c>
      <c r="O3696" t="b">
        <v>1</v>
      </c>
      <c r="P3696" t="s">
        <v>8295</v>
      </c>
      <c r="Q3696">
        <f t="shared" si="282"/>
        <v>788.06</v>
      </c>
      <c r="R3696" s="12">
        <f t="shared" si="283"/>
        <v>176.2</v>
      </c>
      <c r="S3696" t="s">
        <v>8319</v>
      </c>
      <c r="T3696" t="s">
        <v>8349</v>
      </c>
    </row>
    <row r="3697" spans="1:20" ht="60" hidden="1">
      <c r="A3697">
        <v>3695</v>
      </c>
      <c r="B3697" s="2" t="s">
        <v>3692</v>
      </c>
      <c r="C3697" s="2" t="s">
        <v>7805</v>
      </c>
      <c r="D3697">
        <v>40000</v>
      </c>
      <c r="E3697">
        <v>193963.9</v>
      </c>
      <c r="F3697" t="s">
        <v>8219</v>
      </c>
      <c r="G3697" t="s">
        <v>8224</v>
      </c>
      <c r="H3697" t="s">
        <v>8246</v>
      </c>
      <c r="I3697">
        <v>1474563621</v>
      </c>
      <c r="J3697" s="7">
        <f t="shared" si="280"/>
        <v>42605.70857638889</v>
      </c>
      <c r="K3697">
        <v>1471971621</v>
      </c>
      <c r="L3697" s="7">
        <f t="shared" si="281"/>
        <v>42635.70857638889</v>
      </c>
      <c r="M3697" t="b">
        <v>1</v>
      </c>
      <c r="N3697">
        <v>1780</v>
      </c>
      <c r="O3697" t="b">
        <v>1</v>
      </c>
      <c r="P3697" t="s">
        <v>8295</v>
      </c>
      <c r="Q3697">
        <f t="shared" si="282"/>
        <v>484.91</v>
      </c>
      <c r="R3697" s="12">
        <f t="shared" si="283"/>
        <v>108.97</v>
      </c>
      <c r="S3697" t="s">
        <v>8319</v>
      </c>
      <c r="T3697" t="s">
        <v>8349</v>
      </c>
    </row>
    <row r="3698" spans="1:20" ht="45" hidden="1">
      <c r="A3698">
        <v>3696</v>
      </c>
      <c r="B3698" s="2" t="s">
        <v>3693</v>
      </c>
      <c r="C3698" s="2" t="s">
        <v>7806</v>
      </c>
      <c r="D3698">
        <v>40000</v>
      </c>
      <c r="E3698">
        <v>79686.05</v>
      </c>
      <c r="F3698" t="s">
        <v>8219</v>
      </c>
      <c r="G3698" t="s">
        <v>8225</v>
      </c>
      <c r="H3698" t="s">
        <v>8247</v>
      </c>
      <c r="I3698">
        <v>1387958429</v>
      </c>
      <c r="J3698" s="7">
        <f t="shared" si="280"/>
        <v>41603.333668981482</v>
      </c>
      <c r="K3698">
        <v>1385366429</v>
      </c>
      <c r="L3698" s="7">
        <f t="shared" si="281"/>
        <v>41633.333668981482</v>
      </c>
      <c r="M3698" t="b">
        <v>0</v>
      </c>
      <c r="N3698">
        <v>1556</v>
      </c>
      <c r="O3698" t="b">
        <v>1</v>
      </c>
      <c r="P3698" t="s">
        <v>8295</v>
      </c>
      <c r="Q3698">
        <f t="shared" si="282"/>
        <v>199.22</v>
      </c>
      <c r="R3698" s="12">
        <f t="shared" si="283"/>
        <v>51.21</v>
      </c>
      <c r="S3698" t="s">
        <v>8319</v>
      </c>
      <c r="T3698" t="s">
        <v>8349</v>
      </c>
    </row>
    <row r="3699" spans="1:20" ht="60" hidden="1">
      <c r="A3699">
        <v>3697</v>
      </c>
      <c r="B3699" s="2" t="s">
        <v>3694</v>
      </c>
      <c r="C3699" s="2" t="s">
        <v>7807</v>
      </c>
      <c r="D3699">
        <v>40000</v>
      </c>
      <c r="E3699">
        <v>53157</v>
      </c>
      <c r="F3699" t="s">
        <v>8219</v>
      </c>
      <c r="G3699" t="s">
        <v>8224</v>
      </c>
      <c r="H3699" t="s">
        <v>8246</v>
      </c>
      <c r="I3699">
        <v>1447507200</v>
      </c>
      <c r="J3699" s="7">
        <f t="shared" si="280"/>
        <v>42292.513888888891</v>
      </c>
      <c r="K3699">
        <v>1444911600</v>
      </c>
      <c r="L3699" s="7">
        <f t="shared" si="281"/>
        <v>42322.555555555555</v>
      </c>
      <c r="M3699" t="b">
        <v>0</v>
      </c>
      <c r="N3699">
        <v>651</v>
      </c>
      <c r="O3699" t="b">
        <v>1</v>
      </c>
      <c r="P3699" t="s">
        <v>8297</v>
      </c>
      <c r="Q3699">
        <f t="shared" si="282"/>
        <v>132.88999999999999</v>
      </c>
      <c r="R3699" s="12">
        <f t="shared" si="283"/>
        <v>81.650000000000006</v>
      </c>
      <c r="S3699" t="s">
        <v>8333</v>
      </c>
      <c r="T3699" t="s">
        <v>8351</v>
      </c>
    </row>
    <row r="3700" spans="1:20" ht="45" hidden="1">
      <c r="A3700">
        <v>3698</v>
      </c>
      <c r="B3700" s="2" t="s">
        <v>3695</v>
      </c>
      <c r="C3700" s="2" t="s">
        <v>7808</v>
      </c>
      <c r="D3700">
        <v>40000</v>
      </c>
      <c r="E3700">
        <v>42311</v>
      </c>
      <c r="F3700" t="s">
        <v>8219</v>
      </c>
      <c r="G3700" t="s">
        <v>8224</v>
      </c>
      <c r="H3700" t="s">
        <v>8246</v>
      </c>
      <c r="I3700">
        <v>1477841138</v>
      </c>
      <c r="J3700" s="7">
        <f t="shared" si="280"/>
        <v>42643.642800925925</v>
      </c>
      <c r="K3700">
        <v>1475249138</v>
      </c>
      <c r="L3700" s="7">
        <f t="shared" si="281"/>
        <v>42673.642800925925</v>
      </c>
      <c r="M3700" t="b">
        <v>1</v>
      </c>
      <c r="N3700">
        <v>403</v>
      </c>
      <c r="O3700" t="b">
        <v>1</v>
      </c>
      <c r="P3700" t="s">
        <v>8298</v>
      </c>
      <c r="Q3700">
        <f t="shared" si="282"/>
        <v>105.78</v>
      </c>
      <c r="R3700" s="12">
        <f t="shared" si="283"/>
        <v>104.99</v>
      </c>
      <c r="S3700" t="s">
        <v>8336</v>
      </c>
      <c r="T3700" t="s">
        <v>8352</v>
      </c>
    </row>
    <row r="3701" spans="1:20" ht="60" hidden="1">
      <c r="A3701">
        <v>3699</v>
      </c>
      <c r="B3701" s="2" t="s">
        <v>3696</v>
      </c>
      <c r="C3701" s="2" t="s">
        <v>7809</v>
      </c>
      <c r="D3701">
        <v>40000</v>
      </c>
      <c r="E3701">
        <v>57817</v>
      </c>
      <c r="F3701" t="s">
        <v>8219</v>
      </c>
      <c r="G3701" t="s">
        <v>8229</v>
      </c>
      <c r="H3701" t="s">
        <v>8251</v>
      </c>
      <c r="I3701">
        <v>1488390735</v>
      </c>
      <c r="J3701" s="7">
        <f t="shared" si="280"/>
        <v>42745.744618055556</v>
      </c>
      <c r="K3701">
        <v>1484070735</v>
      </c>
      <c r="L3701" s="7">
        <f t="shared" si="281"/>
        <v>42795.744618055556</v>
      </c>
      <c r="M3701" t="b">
        <v>0</v>
      </c>
      <c r="N3701">
        <v>113</v>
      </c>
      <c r="O3701" t="b">
        <v>1</v>
      </c>
      <c r="P3701" t="s">
        <v>8295</v>
      </c>
      <c r="Q3701">
        <f t="shared" si="282"/>
        <v>144.54</v>
      </c>
      <c r="R3701" s="12">
        <f t="shared" si="283"/>
        <v>511.65</v>
      </c>
      <c r="S3701" t="s">
        <v>8319</v>
      </c>
      <c r="T3701" t="s">
        <v>8349</v>
      </c>
    </row>
    <row r="3702" spans="1:20" ht="30" hidden="1">
      <c r="A3702">
        <v>3700</v>
      </c>
      <c r="B3702" s="2" t="s">
        <v>3697</v>
      </c>
      <c r="C3702" s="2" t="s">
        <v>7810</v>
      </c>
      <c r="D3702">
        <v>40000</v>
      </c>
      <c r="E3702">
        <v>45126</v>
      </c>
      <c r="F3702" t="s">
        <v>8219</v>
      </c>
      <c r="G3702" t="s">
        <v>8224</v>
      </c>
      <c r="H3702" t="s">
        <v>8246</v>
      </c>
      <c r="I3702">
        <v>1416089324</v>
      </c>
      <c r="J3702" s="7">
        <f t="shared" si="280"/>
        <v>41928.881064814814</v>
      </c>
      <c r="K3702">
        <v>1413493724</v>
      </c>
      <c r="L3702" s="7">
        <f t="shared" si="281"/>
        <v>41958.922731481478</v>
      </c>
      <c r="M3702" t="b">
        <v>0</v>
      </c>
      <c r="N3702">
        <v>277</v>
      </c>
      <c r="O3702" t="b">
        <v>1</v>
      </c>
      <c r="P3702" t="s">
        <v>8303</v>
      </c>
      <c r="Q3702">
        <f t="shared" si="282"/>
        <v>112.82</v>
      </c>
      <c r="R3702" s="12">
        <f t="shared" si="283"/>
        <v>162.91</v>
      </c>
      <c r="S3702" t="s">
        <v>8317</v>
      </c>
      <c r="T3702" t="s">
        <v>8357</v>
      </c>
    </row>
    <row r="3703" spans="1:20" ht="60" hidden="1">
      <c r="A3703">
        <v>3701</v>
      </c>
      <c r="B3703" s="2" t="s">
        <v>3698</v>
      </c>
      <c r="C3703" s="2" t="s">
        <v>7811</v>
      </c>
      <c r="D3703">
        <v>40000</v>
      </c>
      <c r="E3703">
        <v>52576</v>
      </c>
      <c r="F3703" t="s">
        <v>8219</v>
      </c>
      <c r="G3703" t="s">
        <v>8224</v>
      </c>
      <c r="H3703" t="s">
        <v>8246</v>
      </c>
      <c r="I3703">
        <v>1426866851</v>
      </c>
      <c r="J3703" s="7">
        <f t="shared" si="280"/>
        <v>42053.704293981486</v>
      </c>
      <c r="K3703">
        <v>1424278451</v>
      </c>
      <c r="L3703" s="7">
        <f t="shared" si="281"/>
        <v>42083.662627314814</v>
      </c>
      <c r="M3703" t="b">
        <v>0</v>
      </c>
      <c r="N3703">
        <v>320</v>
      </c>
      <c r="O3703" t="b">
        <v>1</v>
      </c>
      <c r="P3703" t="s">
        <v>8303</v>
      </c>
      <c r="Q3703">
        <f t="shared" si="282"/>
        <v>131.44</v>
      </c>
      <c r="R3703" s="12">
        <f t="shared" si="283"/>
        <v>164.3</v>
      </c>
      <c r="S3703" t="s">
        <v>8317</v>
      </c>
      <c r="T3703" t="s">
        <v>8357</v>
      </c>
    </row>
    <row r="3704" spans="1:20" ht="60" hidden="1">
      <c r="A3704">
        <v>3702</v>
      </c>
      <c r="B3704" s="2" t="s">
        <v>3699</v>
      </c>
      <c r="C3704" s="2" t="s">
        <v>7812</v>
      </c>
      <c r="D3704">
        <v>40000</v>
      </c>
      <c r="E3704">
        <v>40153</v>
      </c>
      <c r="F3704" t="s">
        <v>8219</v>
      </c>
      <c r="G3704" t="s">
        <v>8224</v>
      </c>
      <c r="H3704" t="s">
        <v>8246</v>
      </c>
      <c r="I3704">
        <v>1412492445</v>
      </c>
      <c r="J3704" s="7">
        <f t="shared" si="280"/>
        <v>41887.292187500003</v>
      </c>
      <c r="K3704">
        <v>1409900445</v>
      </c>
      <c r="L3704" s="7">
        <f t="shared" si="281"/>
        <v>41917.292187500003</v>
      </c>
      <c r="M3704" t="b">
        <v>0</v>
      </c>
      <c r="N3704">
        <v>73</v>
      </c>
      <c r="O3704" t="b">
        <v>1</v>
      </c>
      <c r="P3704" t="s">
        <v>8271</v>
      </c>
      <c r="Q3704">
        <f t="shared" si="282"/>
        <v>100.38</v>
      </c>
      <c r="R3704" s="12">
        <f t="shared" si="283"/>
        <v>550.04</v>
      </c>
      <c r="S3704" t="s">
        <v>8317</v>
      </c>
      <c r="T3704" t="s">
        <v>8318</v>
      </c>
    </row>
    <row r="3705" spans="1:20" ht="60" hidden="1">
      <c r="A3705">
        <v>3703</v>
      </c>
      <c r="B3705" s="2" t="s">
        <v>3700</v>
      </c>
      <c r="C3705" s="2" t="s">
        <v>7813</v>
      </c>
      <c r="D3705">
        <v>40000</v>
      </c>
      <c r="E3705">
        <v>51184</v>
      </c>
      <c r="F3705" t="s">
        <v>8219</v>
      </c>
      <c r="G3705" t="s">
        <v>8224</v>
      </c>
      <c r="H3705" t="s">
        <v>8246</v>
      </c>
      <c r="I3705">
        <v>1425272340</v>
      </c>
      <c r="J3705" s="7">
        <f t="shared" si="280"/>
        <v>42020.700567129628</v>
      </c>
      <c r="K3705">
        <v>1421426929</v>
      </c>
      <c r="L3705" s="7">
        <f t="shared" si="281"/>
        <v>42065.207638888889</v>
      </c>
      <c r="M3705" t="b">
        <v>0</v>
      </c>
      <c r="N3705">
        <v>274</v>
      </c>
      <c r="O3705" t="b">
        <v>1</v>
      </c>
      <c r="P3705" t="s">
        <v>8271</v>
      </c>
      <c r="Q3705">
        <f t="shared" si="282"/>
        <v>127.96</v>
      </c>
      <c r="R3705" s="12">
        <f t="shared" si="283"/>
        <v>186.8</v>
      </c>
      <c r="S3705" t="s">
        <v>8317</v>
      </c>
      <c r="T3705" t="s">
        <v>8318</v>
      </c>
    </row>
    <row r="3706" spans="1:20" ht="60" hidden="1">
      <c r="A3706">
        <v>3704</v>
      </c>
      <c r="B3706" s="2" t="s">
        <v>3701</v>
      </c>
      <c r="C3706" s="2" t="s">
        <v>7814</v>
      </c>
      <c r="D3706">
        <v>42000</v>
      </c>
      <c r="E3706">
        <v>49830</v>
      </c>
      <c r="F3706" t="s">
        <v>8219</v>
      </c>
      <c r="G3706" t="s">
        <v>8232</v>
      </c>
      <c r="H3706" t="s">
        <v>8253</v>
      </c>
      <c r="I3706">
        <v>1420648906</v>
      </c>
      <c r="J3706" s="7">
        <f t="shared" si="280"/>
        <v>41951.695671296293</v>
      </c>
      <c r="K3706">
        <v>1415464906</v>
      </c>
      <c r="L3706" s="7">
        <f t="shared" si="281"/>
        <v>42011.6956712963</v>
      </c>
      <c r="M3706" t="b">
        <v>0</v>
      </c>
      <c r="N3706">
        <v>144</v>
      </c>
      <c r="O3706" t="b">
        <v>1</v>
      </c>
      <c r="P3706" t="s">
        <v>8276</v>
      </c>
      <c r="Q3706">
        <f t="shared" si="282"/>
        <v>118.64</v>
      </c>
      <c r="R3706" s="12">
        <f t="shared" si="283"/>
        <v>346.04</v>
      </c>
      <c r="S3706" t="s">
        <v>8325</v>
      </c>
      <c r="T3706" t="s">
        <v>8326</v>
      </c>
    </row>
    <row r="3707" spans="1:20" ht="60" hidden="1">
      <c r="A3707">
        <v>3705</v>
      </c>
      <c r="B3707" s="2" t="s">
        <v>3702</v>
      </c>
      <c r="C3707" s="2" t="s">
        <v>7815</v>
      </c>
      <c r="D3707">
        <v>42000</v>
      </c>
      <c r="E3707">
        <v>167410.01999999999</v>
      </c>
      <c r="F3707" t="s">
        <v>8219</v>
      </c>
      <c r="G3707" t="s">
        <v>8224</v>
      </c>
      <c r="H3707" t="s">
        <v>8246</v>
      </c>
      <c r="I3707">
        <v>1337799600</v>
      </c>
      <c r="J3707" s="7">
        <f t="shared" si="280"/>
        <v>41020.271770833337</v>
      </c>
      <c r="K3707">
        <v>1334989881</v>
      </c>
      <c r="L3707" s="7">
        <f t="shared" si="281"/>
        <v>41052.791666666664</v>
      </c>
      <c r="M3707" t="b">
        <v>1</v>
      </c>
      <c r="N3707">
        <v>290</v>
      </c>
      <c r="O3707" t="b">
        <v>1</v>
      </c>
      <c r="P3707" t="s">
        <v>8295</v>
      </c>
      <c r="Q3707">
        <f t="shared" si="282"/>
        <v>398.6</v>
      </c>
      <c r="R3707" s="12">
        <f t="shared" si="283"/>
        <v>577.28</v>
      </c>
      <c r="S3707" t="s">
        <v>8319</v>
      </c>
      <c r="T3707" t="s">
        <v>8349</v>
      </c>
    </row>
    <row r="3708" spans="1:20" ht="45" hidden="1">
      <c r="A3708">
        <v>3706</v>
      </c>
      <c r="B3708" s="2" t="s">
        <v>3703</v>
      </c>
      <c r="C3708" s="2" t="s">
        <v>7816</v>
      </c>
      <c r="D3708">
        <v>43500</v>
      </c>
      <c r="E3708">
        <v>60450.1</v>
      </c>
      <c r="F3708" t="s">
        <v>8219</v>
      </c>
      <c r="G3708" t="s">
        <v>8224</v>
      </c>
      <c r="H3708" t="s">
        <v>8246</v>
      </c>
      <c r="I3708">
        <v>1413575739</v>
      </c>
      <c r="J3708" s="7">
        <f t="shared" si="280"/>
        <v>41899.830312500002</v>
      </c>
      <c r="K3708">
        <v>1410983739</v>
      </c>
      <c r="L3708" s="7">
        <f t="shared" si="281"/>
        <v>41929.830312500002</v>
      </c>
      <c r="M3708" t="b">
        <v>1</v>
      </c>
      <c r="N3708">
        <v>452</v>
      </c>
      <c r="O3708" t="b">
        <v>1</v>
      </c>
      <c r="P3708" t="s">
        <v>8285</v>
      </c>
      <c r="Q3708">
        <f t="shared" si="282"/>
        <v>138.97</v>
      </c>
      <c r="R3708" s="12">
        <f t="shared" si="283"/>
        <v>133.74</v>
      </c>
      <c r="S3708" t="s">
        <v>8338</v>
      </c>
      <c r="T3708" t="s">
        <v>8339</v>
      </c>
    </row>
    <row r="3709" spans="1:20" ht="45" hidden="1">
      <c r="A3709">
        <v>3707</v>
      </c>
      <c r="B3709" s="2" t="s">
        <v>3704</v>
      </c>
      <c r="C3709" s="2" t="s">
        <v>7817</v>
      </c>
      <c r="D3709">
        <v>44000</v>
      </c>
      <c r="E3709">
        <v>54116.28</v>
      </c>
      <c r="F3709" t="s">
        <v>8219</v>
      </c>
      <c r="G3709" t="s">
        <v>8224</v>
      </c>
      <c r="H3709" t="s">
        <v>8246</v>
      </c>
      <c r="I3709">
        <v>1450555279</v>
      </c>
      <c r="J3709" s="7">
        <f t="shared" si="280"/>
        <v>42327.834247685183</v>
      </c>
      <c r="K3709">
        <v>1447963279</v>
      </c>
      <c r="L3709" s="7">
        <f t="shared" si="281"/>
        <v>42357.834247685183</v>
      </c>
      <c r="M3709" t="b">
        <v>0</v>
      </c>
      <c r="N3709">
        <v>284</v>
      </c>
      <c r="O3709" t="b">
        <v>1</v>
      </c>
      <c r="P3709" t="s">
        <v>8265</v>
      </c>
      <c r="Q3709">
        <f t="shared" si="282"/>
        <v>122.99</v>
      </c>
      <c r="R3709" s="12">
        <f t="shared" si="283"/>
        <v>190.55</v>
      </c>
      <c r="S3709" t="s">
        <v>8310</v>
      </c>
      <c r="T3709" t="s">
        <v>8311</v>
      </c>
    </row>
    <row r="3710" spans="1:20" ht="60" hidden="1">
      <c r="A3710">
        <v>3708</v>
      </c>
      <c r="B3710" s="2" t="s">
        <v>3705</v>
      </c>
      <c r="C3710" s="2" t="s">
        <v>7818</v>
      </c>
      <c r="D3710">
        <v>44250</v>
      </c>
      <c r="E3710">
        <v>47978</v>
      </c>
      <c r="F3710" t="s">
        <v>8219</v>
      </c>
      <c r="G3710" t="s">
        <v>8224</v>
      </c>
      <c r="H3710" t="s">
        <v>8246</v>
      </c>
      <c r="I3710">
        <v>1360938109</v>
      </c>
      <c r="J3710" s="7">
        <f t="shared" si="280"/>
        <v>41290.598483796297</v>
      </c>
      <c r="K3710">
        <v>1358346109</v>
      </c>
      <c r="L3710" s="7">
        <f t="shared" si="281"/>
        <v>41320.598483796297</v>
      </c>
      <c r="M3710" t="b">
        <v>1</v>
      </c>
      <c r="N3710">
        <v>321</v>
      </c>
      <c r="O3710" t="b">
        <v>1</v>
      </c>
      <c r="P3710" t="s">
        <v>8288</v>
      </c>
      <c r="Q3710">
        <f t="shared" si="282"/>
        <v>108.42</v>
      </c>
      <c r="R3710" s="12">
        <f t="shared" si="283"/>
        <v>149.46</v>
      </c>
      <c r="S3710" t="s">
        <v>8322</v>
      </c>
      <c r="T3710" t="s">
        <v>8342</v>
      </c>
    </row>
    <row r="3711" spans="1:20" ht="45" hidden="1">
      <c r="A3711">
        <v>3709</v>
      </c>
      <c r="B3711" s="2" t="s">
        <v>3706</v>
      </c>
      <c r="C3711" s="2" t="s">
        <v>7819</v>
      </c>
      <c r="D3711">
        <v>45000</v>
      </c>
      <c r="E3711">
        <v>45535</v>
      </c>
      <c r="F3711" t="s">
        <v>8219</v>
      </c>
      <c r="G3711" t="s">
        <v>8224</v>
      </c>
      <c r="H3711" t="s">
        <v>8246</v>
      </c>
      <c r="I3711">
        <v>1266876000</v>
      </c>
      <c r="J3711" s="7">
        <f t="shared" si="280"/>
        <v>40194.920046296298</v>
      </c>
      <c r="K3711">
        <v>1263679492</v>
      </c>
      <c r="L3711" s="7">
        <f t="shared" si="281"/>
        <v>40231.916666666664</v>
      </c>
      <c r="M3711" t="b">
        <v>1</v>
      </c>
      <c r="N3711">
        <v>179</v>
      </c>
      <c r="O3711" t="b">
        <v>1</v>
      </c>
      <c r="P3711" t="s">
        <v>8269</v>
      </c>
      <c r="Q3711">
        <f t="shared" si="282"/>
        <v>101.19</v>
      </c>
      <c r="R3711" s="12">
        <f t="shared" si="283"/>
        <v>254.39</v>
      </c>
      <c r="S3711" t="s">
        <v>8310</v>
      </c>
      <c r="T3711" t="s">
        <v>8315</v>
      </c>
    </row>
    <row r="3712" spans="1:20" ht="30" hidden="1">
      <c r="A3712">
        <v>3710</v>
      </c>
      <c r="B3712" s="2" t="s">
        <v>3707</v>
      </c>
      <c r="C3712" s="2" t="s">
        <v>7820</v>
      </c>
      <c r="D3712">
        <v>45000</v>
      </c>
      <c r="E3712">
        <v>65313</v>
      </c>
      <c r="F3712" t="s">
        <v>8219</v>
      </c>
      <c r="G3712" t="s">
        <v>8224</v>
      </c>
      <c r="H3712" t="s">
        <v>8246</v>
      </c>
      <c r="I3712">
        <v>1462161540</v>
      </c>
      <c r="J3712" s="7">
        <f t="shared" si="280"/>
        <v>42443.00204861111</v>
      </c>
      <c r="K3712">
        <v>1457913777</v>
      </c>
      <c r="L3712" s="7">
        <f t="shared" si="281"/>
        <v>42492.165972222225</v>
      </c>
      <c r="M3712" t="b">
        <v>1</v>
      </c>
      <c r="N3712">
        <v>740</v>
      </c>
      <c r="O3712" t="b">
        <v>1</v>
      </c>
      <c r="P3712" t="s">
        <v>8285</v>
      </c>
      <c r="Q3712">
        <f t="shared" si="282"/>
        <v>145.13999999999999</v>
      </c>
      <c r="R3712" s="12">
        <f t="shared" si="283"/>
        <v>88.26</v>
      </c>
      <c r="S3712" t="s">
        <v>8338</v>
      </c>
      <c r="T3712" t="s">
        <v>8339</v>
      </c>
    </row>
    <row r="3713" spans="1:20" ht="30" hidden="1">
      <c r="A3713">
        <v>3711</v>
      </c>
      <c r="B3713" s="2" t="s">
        <v>3708</v>
      </c>
      <c r="C3713" s="2" t="s">
        <v>7821</v>
      </c>
      <c r="D3713">
        <v>45000</v>
      </c>
      <c r="E3713">
        <v>46100.69</v>
      </c>
      <c r="F3713" t="s">
        <v>8219</v>
      </c>
      <c r="G3713" t="s">
        <v>8224</v>
      </c>
      <c r="H3713" t="s">
        <v>8246</v>
      </c>
      <c r="I3713">
        <v>1410444068</v>
      </c>
      <c r="J3713" s="7">
        <f t="shared" si="280"/>
        <v>41863.584120370368</v>
      </c>
      <c r="K3713">
        <v>1407852068</v>
      </c>
      <c r="L3713" s="7">
        <f t="shared" si="281"/>
        <v>41893.584120370368</v>
      </c>
      <c r="M3713" t="b">
        <v>0</v>
      </c>
      <c r="N3713">
        <v>199</v>
      </c>
      <c r="O3713" t="b">
        <v>1</v>
      </c>
      <c r="P3713" t="s">
        <v>8305</v>
      </c>
      <c r="Q3713">
        <f t="shared" si="282"/>
        <v>102.45</v>
      </c>
      <c r="R3713" s="12">
        <f t="shared" si="283"/>
        <v>231.66</v>
      </c>
      <c r="S3713" t="s">
        <v>8317</v>
      </c>
      <c r="T3713" t="s">
        <v>8359</v>
      </c>
    </row>
    <row r="3714" spans="1:20" ht="60" hidden="1">
      <c r="A3714">
        <v>3712</v>
      </c>
      <c r="B3714" s="2" t="s">
        <v>3709</v>
      </c>
      <c r="C3714" s="2" t="s">
        <v>7822</v>
      </c>
      <c r="D3714">
        <v>47000</v>
      </c>
      <c r="E3714">
        <v>53771</v>
      </c>
      <c r="F3714" t="s">
        <v>8219</v>
      </c>
      <c r="G3714" t="s">
        <v>8224</v>
      </c>
      <c r="H3714" t="s">
        <v>8246</v>
      </c>
      <c r="I3714">
        <v>1417653540</v>
      </c>
      <c r="J3714" s="7">
        <f t="shared" ref="J3714:J3777" si="284">(((K3714/60)/60)/24)+DATE(1970,1,1)</f>
        <v>41946.029467592591</v>
      </c>
      <c r="K3714">
        <v>1414975346</v>
      </c>
      <c r="L3714" s="7">
        <f t="shared" ref="L3714:L3777" si="285">(((I3714/60)/60)/24)+DATE(1970,1,1)</f>
        <v>41977.027083333334</v>
      </c>
      <c r="M3714" t="b">
        <v>0</v>
      </c>
      <c r="N3714">
        <v>229</v>
      </c>
      <c r="O3714" t="b">
        <v>1</v>
      </c>
      <c r="P3714" t="s">
        <v>8274</v>
      </c>
      <c r="Q3714">
        <f t="shared" ref="Q3714:Q3777" si="286">ROUND(E3714/D3714*100,2)</f>
        <v>114.41</v>
      </c>
      <c r="R3714" s="12">
        <f t="shared" ref="R3714:R3777" si="287">IFERROR(ROUND(IFERROR(E3714/N3714,""),2),"No pledges")</f>
        <v>234.81</v>
      </c>
      <c r="S3714" t="s">
        <v>8322</v>
      </c>
      <c r="T3714" t="s">
        <v>8323</v>
      </c>
    </row>
    <row r="3715" spans="1:20" ht="45" hidden="1">
      <c r="A3715">
        <v>3713</v>
      </c>
      <c r="B3715" s="2" t="s">
        <v>3710</v>
      </c>
      <c r="C3715" s="2" t="s">
        <v>7823</v>
      </c>
      <c r="D3715">
        <v>48000</v>
      </c>
      <c r="E3715">
        <v>96248.960000000006</v>
      </c>
      <c r="F3715" t="s">
        <v>8219</v>
      </c>
      <c r="G3715" t="s">
        <v>8224</v>
      </c>
      <c r="H3715" t="s">
        <v>8246</v>
      </c>
      <c r="I3715">
        <v>1303446073</v>
      </c>
      <c r="J3715" s="7">
        <f t="shared" si="284"/>
        <v>40624.181400462963</v>
      </c>
      <c r="K3715">
        <v>1300767673</v>
      </c>
      <c r="L3715" s="7">
        <f t="shared" si="285"/>
        <v>40655.181400462963</v>
      </c>
      <c r="M3715" t="b">
        <v>1</v>
      </c>
      <c r="N3715">
        <v>1876</v>
      </c>
      <c r="O3715" t="b">
        <v>1</v>
      </c>
      <c r="P3715" t="s">
        <v>8295</v>
      </c>
      <c r="Q3715">
        <f t="shared" si="286"/>
        <v>200.52</v>
      </c>
      <c r="R3715" s="12">
        <f t="shared" si="287"/>
        <v>51.31</v>
      </c>
      <c r="S3715" t="s">
        <v>8319</v>
      </c>
      <c r="T3715" t="s">
        <v>8349</v>
      </c>
    </row>
    <row r="3716" spans="1:20" ht="60" hidden="1">
      <c r="A3716">
        <v>3714</v>
      </c>
      <c r="B3716" s="2" t="s">
        <v>3711</v>
      </c>
      <c r="C3716" s="2" t="s">
        <v>7824</v>
      </c>
      <c r="D3716">
        <v>48000</v>
      </c>
      <c r="E3716">
        <v>48434</v>
      </c>
      <c r="F3716" t="s">
        <v>8219</v>
      </c>
      <c r="G3716" t="s">
        <v>8224</v>
      </c>
      <c r="H3716" t="s">
        <v>8246</v>
      </c>
      <c r="I3716">
        <v>1349203203</v>
      </c>
      <c r="J3716" s="7">
        <f t="shared" si="284"/>
        <v>41136.777812500004</v>
      </c>
      <c r="K3716">
        <v>1345056003</v>
      </c>
      <c r="L3716" s="7">
        <f t="shared" si="285"/>
        <v>41184.777812500004</v>
      </c>
      <c r="M3716" t="b">
        <v>0</v>
      </c>
      <c r="N3716">
        <v>92</v>
      </c>
      <c r="O3716" t="b">
        <v>1</v>
      </c>
      <c r="P3716" t="s">
        <v>8279</v>
      </c>
      <c r="Q3716">
        <f t="shared" si="286"/>
        <v>100.9</v>
      </c>
      <c r="R3716" s="12">
        <f t="shared" si="287"/>
        <v>526.46</v>
      </c>
      <c r="S3716" t="s">
        <v>8325</v>
      </c>
      <c r="T3716" t="s">
        <v>8329</v>
      </c>
    </row>
    <row r="3717" spans="1:20" ht="60" hidden="1">
      <c r="A3717">
        <v>3715</v>
      </c>
      <c r="B3717" s="2" t="s">
        <v>3712</v>
      </c>
      <c r="C3717" s="2" t="s">
        <v>7825</v>
      </c>
      <c r="D3717">
        <v>50000</v>
      </c>
      <c r="E3717">
        <v>51605.31</v>
      </c>
      <c r="F3717" t="s">
        <v>8219</v>
      </c>
      <c r="G3717" t="s">
        <v>8224</v>
      </c>
      <c r="H3717" t="s">
        <v>8246</v>
      </c>
      <c r="I3717">
        <v>1340683393</v>
      </c>
      <c r="J3717" s="7">
        <f t="shared" si="284"/>
        <v>41051.168900462959</v>
      </c>
      <c r="K3717">
        <v>1337659393</v>
      </c>
      <c r="L3717" s="7">
        <f t="shared" si="285"/>
        <v>41086.168900462959</v>
      </c>
      <c r="M3717" t="b">
        <v>1</v>
      </c>
      <c r="N3717">
        <v>447</v>
      </c>
      <c r="O3717" t="b">
        <v>1</v>
      </c>
      <c r="P3717" t="s">
        <v>8269</v>
      </c>
      <c r="Q3717">
        <f t="shared" si="286"/>
        <v>103.21</v>
      </c>
      <c r="R3717" s="12">
        <f t="shared" si="287"/>
        <v>115.45</v>
      </c>
      <c r="S3717" t="s">
        <v>8310</v>
      </c>
      <c r="T3717" t="s">
        <v>8315</v>
      </c>
    </row>
    <row r="3718" spans="1:20" ht="45" hidden="1">
      <c r="A3718">
        <v>3716</v>
      </c>
      <c r="B3718" s="2" t="s">
        <v>3713</v>
      </c>
      <c r="C3718" s="2" t="s">
        <v>7826</v>
      </c>
      <c r="D3718">
        <v>50000</v>
      </c>
      <c r="E3718">
        <v>66554.559999999998</v>
      </c>
      <c r="F3718" t="s">
        <v>8219</v>
      </c>
      <c r="G3718" t="s">
        <v>8224</v>
      </c>
      <c r="H3718" t="s">
        <v>8246</v>
      </c>
      <c r="I3718">
        <v>1383264000</v>
      </c>
      <c r="J3718" s="7">
        <f t="shared" si="284"/>
        <v>41519.004733796297</v>
      </c>
      <c r="K3718">
        <v>1378080409</v>
      </c>
      <c r="L3718" s="7">
        <f t="shared" si="285"/>
        <v>41579</v>
      </c>
      <c r="M3718" t="b">
        <v>1</v>
      </c>
      <c r="N3718">
        <v>665</v>
      </c>
      <c r="O3718" t="b">
        <v>1</v>
      </c>
      <c r="P3718" t="s">
        <v>8269</v>
      </c>
      <c r="Q3718">
        <f t="shared" si="286"/>
        <v>133.11000000000001</v>
      </c>
      <c r="R3718" s="12">
        <f t="shared" si="287"/>
        <v>100.08</v>
      </c>
      <c r="S3718" t="s">
        <v>8310</v>
      </c>
      <c r="T3718" t="s">
        <v>8315</v>
      </c>
    </row>
    <row r="3719" spans="1:20" ht="45" hidden="1">
      <c r="A3719">
        <v>3717</v>
      </c>
      <c r="B3719" s="2" t="s">
        <v>3714</v>
      </c>
      <c r="C3719" s="2" t="s">
        <v>7827</v>
      </c>
      <c r="D3719">
        <v>50000</v>
      </c>
      <c r="E3719">
        <v>52198</v>
      </c>
      <c r="F3719" t="s">
        <v>8219</v>
      </c>
      <c r="G3719" t="s">
        <v>8224</v>
      </c>
      <c r="H3719" t="s">
        <v>8246</v>
      </c>
      <c r="I3719">
        <v>1482208233</v>
      </c>
      <c r="J3719" s="7">
        <f t="shared" si="284"/>
        <v>42689.187881944439</v>
      </c>
      <c r="K3719">
        <v>1479184233</v>
      </c>
      <c r="L3719" s="7">
        <f t="shared" si="285"/>
        <v>42724.187881944439</v>
      </c>
      <c r="M3719" t="b">
        <v>1</v>
      </c>
      <c r="N3719">
        <v>736</v>
      </c>
      <c r="O3719" t="b">
        <v>1</v>
      </c>
      <c r="P3719" t="s">
        <v>8269</v>
      </c>
      <c r="Q3719">
        <f t="shared" si="286"/>
        <v>104.4</v>
      </c>
      <c r="R3719" s="12">
        <f t="shared" si="287"/>
        <v>70.92</v>
      </c>
      <c r="S3719" t="s">
        <v>8310</v>
      </c>
      <c r="T3719" t="s">
        <v>8315</v>
      </c>
    </row>
    <row r="3720" spans="1:20" ht="45" hidden="1">
      <c r="A3720">
        <v>3718</v>
      </c>
      <c r="B3720" s="2" t="s">
        <v>3715</v>
      </c>
      <c r="C3720" s="2" t="s">
        <v>7828</v>
      </c>
      <c r="D3720">
        <v>50000</v>
      </c>
      <c r="E3720">
        <v>51544</v>
      </c>
      <c r="F3720" t="s">
        <v>8219</v>
      </c>
      <c r="G3720" t="s">
        <v>8224</v>
      </c>
      <c r="H3720" t="s">
        <v>8246</v>
      </c>
      <c r="I3720">
        <v>1466002800</v>
      </c>
      <c r="J3720" s="7">
        <f t="shared" si="284"/>
        <v>42507.860196759255</v>
      </c>
      <c r="K3720">
        <v>1463517521</v>
      </c>
      <c r="L3720" s="7">
        <f t="shared" si="285"/>
        <v>42536.625</v>
      </c>
      <c r="M3720" t="b">
        <v>1</v>
      </c>
      <c r="N3720">
        <v>267</v>
      </c>
      <c r="O3720" t="b">
        <v>1</v>
      </c>
      <c r="P3720" t="s">
        <v>8269</v>
      </c>
      <c r="Q3720">
        <f t="shared" si="286"/>
        <v>103.09</v>
      </c>
      <c r="R3720" s="12">
        <f t="shared" si="287"/>
        <v>193.05</v>
      </c>
      <c r="S3720" t="s">
        <v>8310</v>
      </c>
      <c r="T3720" t="s">
        <v>8315</v>
      </c>
    </row>
    <row r="3721" spans="1:20" ht="30" hidden="1">
      <c r="A3721">
        <v>3719</v>
      </c>
      <c r="B3721" s="2" t="s">
        <v>3716</v>
      </c>
      <c r="C3721" s="2" t="s">
        <v>7829</v>
      </c>
      <c r="D3721">
        <v>50000</v>
      </c>
      <c r="E3721">
        <v>55223</v>
      </c>
      <c r="F3721" t="s">
        <v>8219</v>
      </c>
      <c r="G3721" t="s">
        <v>8224</v>
      </c>
      <c r="H3721" t="s">
        <v>8246</v>
      </c>
      <c r="I3721">
        <v>1381424452</v>
      </c>
      <c r="J3721" s="7">
        <f t="shared" si="284"/>
        <v>41526.708935185183</v>
      </c>
      <c r="K3721">
        <v>1378746052</v>
      </c>
      <c r="L3721" s="7">
        <f t="shared" si="285"/>
        <v>41557.708935185183</v>
      </c>
      <c r="M3721" t="b">
        <v>0</v>
      </c>
      <c r="N3721">
        <v>351</v>
      </c>
      <c r="O3721" t="b">
        <v>1</v>
      </c>
      <c r="P3721" t="s">
        <v>8269</v>
      </c>
      <c r="Q3721">
        <f t="shared" si="286"/>
        <v>110.45</v>
      </c>
      <c r="R3721" s="12">
        <f t="shared" si="287"/>
        <v>157.33000000000001</v>
      </c>
      <c r="S3721" t="s">
        <v>8310</v>
      </c>
      <c r="T3721" t="s">
        <v>8315</v>
      </c>
    </row>
    <row r="3722" spans="1:20" ht="30" hidden="1">
      <c r="A3722">
        <v>3720</v>
      </c>
      <c r="B3722" s="2" t="s">
        <v>3717</v>
      </c>
      <c r="C3722" s="2" t="s">
        <v>7830</v>
      </c>
      <c r="D3722">
        <v>50000</v>
      </c>
      <c r="E3722">
        <v>51906</v>
      </c>
      <c r="F3722" t="s">
        <v>8219</v>
      </c>
      <c r="G3722" t="s">
        <v>8224</v>
      </c>
      <c r="H3722" t="s">
        <v>8246</v>
      </c>
      <c r="I3722">
        <v>1312747970</v>
      </c>
      <c r="J3722" s="7">
        <f t="shared" si="284"/>
        <v>40732.842245370368</v>
      </c>
      <c r="K3722">
        <v>1310155970</v>
      </c>
      <c r="L3722" s="7">
        <f t="shared" si="285"/>
        <v>40762.842245370368</v>
      </c>
      <c r="M3722" t="b">
        <v>0</v>
      </c>
      <c r="N3722">
        <v>73</v>
      </c>
      <c r="O3722" t="b">
        <v>1</v>
      </c>
      <c r="P3722" t="s">
        <v>8269</v>
      </c>
      <c r="Q3722">
        <f t="shared" si="286"/>
        <v>103.81</v>
      </c>
      <c r="R3722" s="12">
        <f t="shared" si="287"/>
        <v>711.04</v>
      </c>
      <c r="S3722" t="s">
        <v>8310</v>
      </c>
      <c r="T3722" t="s">
        <v>8315</v>
      </c>
    </row>
    <row r="3723" spans="1:20" ht="60" hidden="1">
      <c r="A3723">
        <v>3721</v>
      </c>
      <c r="B3723" s="2" t="s">
        <v>3718</v>
      </c>
      <c r="C3723" s="2" t="s">
        <v>7831</v>
      </c>
      <c r="D3723">
        <v>50000</v>
      </c>
      <c r="E3723">
        <v>590807.11</v>
      </c>
      <c r="F3723" t="s">
        <v>8219</v>
      </c>
      <c r="G3723" t="s">
        <v>8224</v>
      </c>
      <c r="H3723" t="s">
        <v>8246</v>
      </c>
      <c r="I3723">
        <v>1368564913</v>
      </c>
      <c r="J3723" s="7">
        <f t="shared" si="284"/>
        <v>41394.871678240743</v>
      </c>
      <c r="K3723">
        <v>1367355313</v>
      </c>
      <c r="L3723" s="7">
        <f t="shared" si="285"/>
        <v>41408.871678240743</v>
      </c>
      <c r="M3723" t="b">
        <v>1</v>
      </c>
      <c r="N3723">
        <v>20242</v>
      </c>
      <c r="O3723" t="b">
        <v>1</v>
      </c>
      <c r="P3723" t="s">
        <v>8288</v>
      </c>
      <c r="Q3723">
        <f t="shared" si="286"/>
        <v>1181.6099999999999</v>
      </c>
      <c r="R3723" s="12">
        <f t="shared" si="287"/>
        <v>29.19</v>
      </c>
      <c r="S3723" t="s">
        <v>8322</v>
      </c>
      <c r="T3723" t="s">
        <v>8342</v>
      </c>
    </row>
    <row r="3724" spans="1:20" ht="60" hidden="1">
      <c r="A3724">
        <v>3722</v>
      </c>
      <c r="B3724" s="2" t="s">
        <v>3719</v>
      </c>
      <c r="C3724" s="2" t="s">
        <v>7832</v>
      </c>
      <c r="D3724">
        <v>50000</v>
      </c>
      <c r="E3724">
        <v>58520.2</v>
      </c>
      <c r="F3724" t="s">
        <v>8219</v>
      </c>
      <c r="G3724" t="s">
        <v>8224</v>
      </c>
      <c r="H3724" t="s">
        <v>8246</v>
      </c>
      <c r="I3724">
        <v>1374858000</v>
      </c>
      <c r="J3724" s="7">
        <f t="shared" si="284"/>
        <v>41464.934016203704</v>
      </c>
      <c r="K3724">
        <v>1373408699</v>
      </c>
      <c r="L3724" s="7">
        <f t="shared" si="285"/>
        <v>41481.708333333336</v>
      </c>
      <c r="M3724" t="b">
        <v>1</v>
      </c>
      <c r="N3724">
        <v>635</v>
      </c>
      <c r="O3724" t="b">
        <v>1</v>
      </c>
      <c r="P3724" t="s">
        <v>8288</v>
      </c>
      <c r="Q3724">
        <f t="shared" si="286"/>
        <v>117.04</v>
      </c>
      <c r="R3724" s="12">
        <f t="shared" si="287"/>
        <v>92.16</v>
      </c>
      <c r="S3724" t="s">
        <v>8322</v>
      </c>
      <c r="T3724" t="s">
        <v>8342</v>
      </c>
    </row>
    <row r="3725" spans="1:20" ht="30" hidden="1">
      <c r="A3725">
        <v>3723</v>
      </c>
      <c r="B3725" s="2" t="s">
        <v>3720</v>
      </c>
      <c r="C3725" s="2" t="s">
        <v>7833</v>
      </c>
      <c r="D3725">
        <v>50000</v>
      </c>
      <c r="E3725">
        <v>64974</v>
      </c>
      <c r="F3725" t="s">
        <v>8219</v>
      </c>
      <c r="G3725" t="s">
        <v>8229</v>
      </c>
      <c r="H3725" t="s">
        <v>8251</v>
      </c>
      <c r="I3725">
        <v>1441234143</v>
      </c>
      <c r="J3725" s="7">
        <f t="shared" si="284"/>
        <v>42219.950729166667</v>
      </c>
      <c r="K3725">
        <v>1438642143</v>
      </c>
      <c r="L3725" s="7">
        <f t="shared" si="285"/>
        <v>42249.950729166667</v>
      </c>
      <c r="M3725" t="b">
        <v>0</v>
      </c>
      <c r="N3725">
        <v>181</v>
      </c>
      <c r="O3725" t="b">
        <v>1</v>
      </c>
      <c r="P3725" t="s">
        <v>8285</v>
      </c>
      <c r="Q3725">
        <f t="shared" si="286"/>
        <v>129.94999999999999</v>
      </c>
      <c r="R3725" s="12">
        <f t="shared" si="287"/>
        <v>358.97</v>
      </c>
      <c r="S3725" t="s">
        <v>8338</v>
      </c>
      <c r="T3725" t="s">
        <v>8339</v>
      </c>
    </row>
    <row r="3726" spans="1:20" ht="60" hidden="1">
      <c r="A3726">
        <v>3724</v>
      </c>
      <c r="B3726" s="2" t="s">
        <v>3721</v>
      </c>
      <c r="C3726" s="2" t="s">
        <v>7834</v>
      </c>
      <c r="D3726">
        <v>50000</v>
      </c>
      <c r="E3726">
        <v>53001.3</v>
      </c>
      <c r="F3726" t="s">
        <v>8219</v>
      </c>
      <c r="G3726" t="s">
        <v>8225</v>
      </c>
      <c r="H3726" t="s">
        <v>8247</v>
      </c>
      <c r="I3726">
        <v>1404986951</v>
      </c>
      <c r="J3726" s="7">
        <f t="shared" si="284"/>
        <v>41800.423043981478</v>
      </c>
      <c r="K3726">
        <v>1402394951</v>
      </c>
      <c r="L3726" s="7">
        <f t="shared" si="285"/>
        <v>41830.423043981478</v>
      </c>
      <c r="M3726" t="b">
        <v>1</v>
      </c>
      <c r="N3726">
        <v>943</v>
      </c>
      <c r="O3726" t="b">
        <v>1</v>
      </c>
      <c r="P3726" t="s">
        <v>8295</v>
      </c>
      <c r="Q3726">
        <f t="shared" si="286"/>
        <v>106</v>
      </c>
      <c r="R3726" s="12">
        <f t="shared" si="287"/>
        <v>56.2</v>
      </c>
      <c r="S3726" t="s">
        <v>8319</v>
      </c>
      <c r="T3726" t="s">
        <v>8349</v>
      </c>
    </row>
    <row r="3727" spans="1:20" ht="60" hidden="1">
      <c r="A3727">
        <v>3725</v>
      </c>
      <c r="B3727" s="2" t="s">
        <v>3722</v>
      </c>
      <c r="C3727" s="2" t="s">
        <v>7835</v>
      </c>
      <c r="D3727">
        <v>50000</v>
      </c>
      <c r="E3727">
        <v>106222</v>
      </c>
      <c r="F3727" t="s">
        <v>8219</v>
      </c>
      <c r="G3727" t="s">
        <v>8224</v>
      </c>
      <c r="H3727" t="s">
        <v>8246</v>
      </c>
      <c r="I3727">
        <v>1478516737</v>
      </c>
      <c r="J3727" s="7">
        <f t="shared" si="284"/>
        <v>42651.420567129629</v>
      </c>
      <c r="K3727">
        <v>1475921137</v>
      </c>
      <c r="L3727" s="7">
        <f t="shared" si="285"/>
        <v>42681.462233796294</v>
      </c>
      <c r="M3727" t="b">
        <v>1</v>
      </c>
      <c r="N3727">
        <v>834</v>
      </c>
      <c r="O3727" t="b">
        <v>1</v>
      </c>
      <c r="P3727" t="s">
        <v>8295</v>
      </c>
      <c r="Q3727">
        <f t="shared" si="286"/>
        <v>212.44</v>
      </c>
      <c r="R3727" s="12">
        <f t="shared" si="287"/>
        <v>127.36</v>
      </c>
      <c r="S3727" t="s">
        <v>8319</v>
      </c>
      <c r="T3727" t="s">
        <v>8349</v>
      </c>
    </row>
    <row r="3728" spans="1:20" ht="45" hidden="1">
      <c r="A3728">
        <v>3726</v>
      </c>
      <c r="B3728" s="2" t="s">
        <v>3723</v>
      </c>
      <c r="C3728" s="2" t="s">
        <v>7836</v>
      </c>
      <c r="D3728">
        <v>50000</v>
      </c>
      <c r="E3728">
        <v>349474</v>
      </c>
      <c r="F3728" t="s">
        <v>8219</v>
      </c>
      <c r="G3728" t="s">
        <v>8224</v>
      </c>
      <c r="H3728" t="s">
        <v>8246</v>
      </c>
      <c r="I3728">
        <v>1457758800</v>
      </c>
      <c r="J3728" s="7">
        <f t="shared" si="284"/>
        <v>42394.580740740741</v>
      </c>
      <c r="K3728">
        <v>1453730176</v>
      </c>
      <c r="L3728" s="7">
        <f t="shared" si="285"/>
        <v>42441.208333333328</v>
      </c>
      <c r="M3728" t="b">
        <v>1</v>
      </c>
      <c r="N3728">
        <v>415</v>
      </c>
      <c r="O3728" t="b">
        <v>1</v>
      </c>
      <c r="P3728" t="s">
        <v>8295</v>
      </c>
      <c r="Q3728">
        <f t="shared" si="286"/>
        <v>698.95</v>
      </c>
      <c r="R3728" s="12">
        <f t="shared" si="287"/>
        <v>842.11</v>
      </c>
      <c r="S3728" t="s">
        <v>8319</v>
      </c>
      <c r="T3728" t="s">
        <v>8349</v>
      </c>
    </row>
    <row r="3729" spans="1:20" ht="45" hidden="1">
      <c r="A3729">
        <v>3727</v>
      </c>
      <c r="B3729" s="2" t="s">
        <v>3724</v>
      </c>
      <c r="C3729" s="2" t="s">
        <v>7837</v>
      </c>
      <c r="D3729">
        <v>50000</v>
      </c>
      <c r="E3729">
        <v>142483</v>
      </c>
      <c r="F3729" t="s">
        <v>8219</v>
      </c>
      <c r="G3729" t="s">
        <v>8224</v>
      </c>
      <c r="H3729" t="s">
        <v>8246</v>
      </c>
      <c r="I3729">
        <v>1480777515</v>
      </c>
      <c r="J3729" s="7">
        <f t="shared" si="284"/>
        <v>42676.586979166663</v>
      </c>
      <c r="K3729">
        <v>1478095515</v>
      </c>
      <c r="L3729" s="7">
        <f t="shared" si="285"/>
        <v>42707.628645833334</v>
      </c>
      <c r="M3729" t="b">
        <v>1</v>
      </c>
      <c r="N3729">
        <v>510</v>
      </c>
      <c r="O3729" t="b">
        <v>1</v>
      </c>
      <c r="P3729" t="s">
        <v>8295</v>
      </c>
      <c r="Q3729">
        <f t="shared" si="286"/>
        <v>284.97000000000003</v>
      </c>
      <c r="R3729" s="12">
        <f t="shared" si="287"/>
        <v>279.38</v>
      </c>
      <c r="S3729" t="s">
        <v>8319</v>
      </c>
      <c r="T3729" t="s">
        <v>8349</v>
      </c>
    </row>
    <row r="3730" spans="1:20" ht="45" hidden="1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7">
        <f t="shared" si="284"/>
        <v>42205.171018518522</v>
      </c>
      <c r="K3730">
        <v>1437365176</v>
      </c>
      <c r="L3730" s="7">
        <f t="shared" si="285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286"/>
        <v>9.31</v>
      </c>
      <c r="R3730" s="12">
        <f t="shared" si="287"/>
        <v>60.06</v>
      </c>
      <c r="S3730" t="s">
        <v>8317</v>
      </c>
      <c r="T3730" t="s">
        <v>8318</v>
      </c>
    </row>
    <row r="3731" spans="1:20" ht="60" hidden="1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7">
        <f t="shared" si="284"/>
        <v>42041.205000000002</v>
      </c>
      <c r="K3731">
        <v>1423198512</v>
      </c>
      <c r="L3731" s="7">
        <f t="shared" si="285"/>
        <v>42086.16333333333</v>
      </c>
      <c r="M3731" t="b">
        <v>0</v>
      </c>
      <c r="N3731">
        <v>5</v>
      </c>
      <c r="O3731" t="b">
        <v>0</v>
      </c>
      <c r="P3731" t="s">
        <v>8271</v>
      </c>
      <c r="Q3731">
        <f t="shared" si="286"/>
        <v>7.24</v>
      </c>
      <c r="R3731" s="12">
        <f t="shared" si="287"/>
        <v>72.400000000000006</v>
      </c>
      <c r="S3731" t="s">
        <v>8317</v>
      </c>
      <c r="T3731" t="s">
        <v>8318</v>
      </c>
    </row>
    <row r="3732" spans="1:20" ht="15" customHeight="1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7">
        <f>(((I3732/60)/60)/24)+DATE(1970,1,1)</f>
        <v>42233.677766203706</v>
      </c>
      <c r="K3732">
        <v>1437236159</v>
      </c>
      <c r="L3732" s="7">
        <f>(((K3732/60)/60)/24)+DATE(1970,1,1)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286"/>
        <v>10</v>
      </c>
      <c r="R3732" s="12">
        <f t="shared" si="287"/>
        <v>100</v>
      </c>
      <c r="S3732" t="s">
        <v>8317</v>
      </c>
      <c r="T3732" t="s">
        <v>8318</v>
      </c>
    </row>
    <row r="3733" spans="1:20" ht="60" hidden="1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7">
        <f t="shared" si="284"/>
        <v>41983.752847222218</v>
      </c>
      <c r="K3733">
        <v>1418234646</v>
      </c>
      <c r="L3733" s="7">
        <f t="shared" si="285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>
        <f t="shared" si="286"/>
        <v>11.27</v>
      </c>
      <c r="R3733" s="12">
        <f t="shared" si="287"/>
        <v>51.67</v>
      </c>
      <c r="S3733" t="s">
        <v>8317</v>
      </c>
      <c r="T3733" t="s">
        <v>8318</v>
      </c>
    </row>
    <row r="3734" spans="1:20" ht="45" hidden="1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7">
        <f t="shared" si="284"/>
        <v>41968.677465277782</v>
      </c>
      <c r="K3734">
        <v>1416932133</v>
      </c>
      <c r="L3734" s="7">
        <f t="shared" si="285"/>
        <v>42028.5</v>
      </c>
      <c r="M3734" t="b">
        <v>0</v>
      </c>
      <c r="N3734">
        <v>4</v>
      </c>
      <c r="O3734" t="b">
        <v>0</v>
      </c>
      <c r="P3734" t="s">
        <v>8271</v>
      </c>
      <c r="Q3734">
        <f t="shared" si="286"/>
        <v>15.41</v>
      </c>
      <c r="R3734" s="12">
        <f t="shared" si="287"/>
        <v>32.75</v>
      </c>
      <c r="S3734" t="s">
        <v>8317</v>
      </c>
      <c r="T3734" t="s">
        <v>8318</v>
      </c>
    </row>
    <row r="3735" spans="1:20" ht="15" customHeight="1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7">
        <f t="shared" ref="J3735:J3736" si="288">(((I3735/60)/60)/24)+DATE(1970,1,1)</f>
        <v>42112.9375</v>
      </c>
      <c r="K3735">
        <v>1428539708</v>
      </c>
      <c r="L3735" s="7">
        <f t="shared" ref="L3735:L3736" si="289">(((K3735/60)/60)/24)+DATE(1970,1,1)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286"/>
        <v>0</v>
      </c>
      <c r="R3735" s="12" t="str">
        <f t="shared" si="287"/>
        <v>No pledges</v>
      </c>
      <c r="S3735" t="s">
        <v>8317</v>
      </c>
      <c r="T3735" t="s">
        <v>8318</v>
      </c>
    </row>
    <row r="3736" spans="1:20" ht="15" customHeight="1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7">
        <f t="shared" si="288"/>
        <v>42149.901574074072</v>
      </c>
      <c r="K3736">
        <v>1427405896</v>
      </c>
      <c r="L3736" s="7">
        <f t="shared" si="28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286"/>
        <v>28.47</v>
      </c>
      <c r="R3736" s="12">
        <f t="shared" si="287"/>
        <v>61</v>
      </c>
      <c r="S3736" t="s">
        <v>8317</v>
      </c>
      <c r="T3736" t="s">
        <v>8318</v>
      </c>
    </row>
    <row r="3737" spans="1:20" ht="30" hidden="1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7">
        <f t="shared" si="284"/>
        <v>42122.693159722221</v>
      </c>
      <c r="K3737">
        <v>1430239089</v>
      </c>
      <c r="L3737" s="7">
        <f t="shared" si="285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286"/>
        <v>13.33</v>
      </c>
      <c r="R3737" s="12">
        <f t="shared" si="287"/>
        <v>10</v>
      </c>
      <c r="S3737" t="s">
        <v>8317</v>
      </c>
      <c r="T3737" t="s">
        <v>8318</v>
      </c>
    </row>
    <row r="3738" spans="1:20" ht="15" customHeight="1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7">
        <f>(((I3738/60)/60)/24)+DATE(1970,1,1)</f>
        <v>42086.75</v>
      </c>
      <c r="K3738">
        <v>1423847093</v>
      </c>
      <c r="L3738" s="7">
        <f>(((K3738/60)/60)/24)+DATE(1970,1,1)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286"/>
        <v>0.67</v>
      </c>
      <c r="R3738" s="12">
        <f t="shared" si="287"/>
        <v>10</v>
      </c>
      <c r="S3738" t="s">
        <v>8317</v>
      </c>
      <c r="T3738" t="s">
        <v>8318</v>
      </c>
    </row>
    <row r="3739" spans="1:20" ht="45" hidden="1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7">
        <f t="shared" si="284"/>
        <v>42297.691006944442</v>
      </c>
      <c r="K3739">
        <v>1445358903</v>
      </c>
      <c r="L3739" s="7">
        <f t="shared" si="285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>
        <f t="shared" si="286"/>
        <v>21.43</v>
      </c>
      <c r="R3739" s="12">
        <f t="shared" si="287"/>
        <v>37.5</v>
      </c>
      <c r="S3739" t="s">
        <v>8317</v>
      </c>
      <c r="T3739" t="s">
        <v>8318</v>
      </c>
    </row>
    <row r="3740" spans="1:20" ht="15" customHeight="1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7">
        <f t="shared" ref="J3740:J3742" si="290">(((I3740/60)/60)/24)+DATE(1970,1,1)</f>
        <v>41835.916666666664</v>
      </c>
      <c r="K3740">
        <v>1403562705</v>
      </c>
      <c r="L3740" s="7">
        <f t="shared" ref="L3740:L3742" si="291">(((K3740/60)/60)/24)+DATE(1970,1,1)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286"/>
        <v>18</v>
      </c>
      <c r="R3740" s="12">
        <f t="shared" si="287"/>
        <v>45</v>
      </c>
      <c r="S3740" t="s">
        <v>8317</v>
      </c>
      <c r="T3740" t="s">
        <v>8318</v>
      </c>
    </row>
    <row r="3741" spans="1:20" ht="15" customHeight="1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7">
        <f t="shared" si="290"/>
        <v>42568.449861111112</v>
      </c>
      <c r="K3741">
        <v>1467024468</v>
      </c>
      <c r="L3741" s="7">
        <f t="shared" si="29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286"/>
        <v>20.13</v>
      </c>
      <c r="R3741" s="12">
        <f t="shared" si="287"/>
        <v>100.63</v>
      </c>
      <c r="S3741" t="s">
        <v>8317</v>
      </c>
      <c r="T3741" t="s">
        <v>8318</v>
      </c>
    </row>
    <row r="3742" spans="1:20" ht="15" customHeight="1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7">
        <f t="shared" si="290"/>
        <v>41863.079143518517</v>
      </c>
      <c r="K3742">
        <v>1405217355</v>
      </c>
      <c r="L3742" s="7">
        <f t="shared" si="29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286"/>
        <v>17.899999999999999</v>
      </c>
      <c r="R3742" s="12">
        <f t="shared" si="287"/>
        <v>25.57</v>
      </c>
      <c r="S3742" t="s">
        <v>8317</v>
      </c>
      <c r="T3742" t="s">
        <v>8318</v>
      </c>
    </row>
    <row r="3743" spans="1:20" ht="45" hidden="1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7">
        <f t="shared" si="284"/>
        <v>42325.920717592591</v>
      </c>
      <c r="K3743">
        <v>1447797950</v>
      </c>
      <c r="L3743" s="7">
        <f t="shared" si="285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286"/>
        <v>0</v>
      </c>
      <c r="R3743" s="12" t="str">
        <f t="shared" si="287"/>
        <v>No pledges</v>
      </c>
      <c r="S3743" t="s">
        <v>8317</v>
      </c>
      <c r="T3743" t="s">
        <v>8318</v>
      </c>
    </row>
    <row r="3744" spans="1:20" ht="60" hidden="1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7">
        <f t="shared" si="284"/>
        <v>41858.214629629627</v>
      </c>
      <c r="K3744">
        <v>1407388144</v>
      </c>
      <c r="L3744" s="7">
        <f t="shared" si="285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286"/>
        <v>2</v>
      </c>
      <c r="R3744" s="12">
        <f t="shared" si="287"/>
        <v>25</v>
      </c>
      <c r="S3744" t="s">
        <v>8317</v>
      </c>
      <c r="T3744" t="s">
        <v>8318</v>
      </c>
    </row>
    <row r="3745" spans="1:20" ht="15" customHeight="1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7">
        <f t="shared" ref="J3745:J3746" si="292">(((I3745/60)/60)/24)+DATE(1970,1,1)</f>
        <v>41823.710231481484</v>
      </c>
      <c r="K3745">
        <v>1401814964</v>
      </c>
      <c r="L3745" s="7">
        <f t="shared" ref="L3745:L3746" si="293">(((K3745/60)/60)/24)+DATE(1970,1,1)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286"/>
        <v>0</v>
      </c>
      <c r="R3745" s="12" t="str">
        <f t="shared" si="287"/>
        <v>No pledges</v>
      </c>
      <c r="S3745" t="s">
        <v>8317</v>
      </c>
      <c r="T3745" t="s">
        <v>8318</v>
      </c>
    </row>
    <row r="3746" spans="1:20" ht="15" customHeight="1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7">
        <f t="shared" si="292"/>
        <v>41825.165972222225</v>
      </c>
      <c r="K3746">
        <v>1401823952</v>
      </c>
      <c r="L3746" s="7">
        <f t="shared" si="29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286"/>
        <v>0</v>
      </c>
      <c r="R3746" s="12" t="str">
        <f t="shared" si="287"/>
        <v>No pledges</v>
      </c>
      <c r="S3746" t="s">
        <v>8317</v>
      </c>
      <c r="T3746" t="s">
        <v>8318</v>
      </c>
    </row>
    <row r="3747" spans="1:20" ht="45" hidden="1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7">
        <f t="shared" si="284"/>
        <v>41831.697939814818</v>
      </c>
      <c r="K3747">
        <v>1405097102</v>
      </c>
      <c r="L3747" s="7">
        <f t="shared" si="285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>
        <f t="shared" si="286"/>
        <v>10</v>
      </c>
      <c r="R3747" s="12">
        <f t="shared" si="287"/>
        <v>10</v>
      </c>
      <c r="S3747" t="s">
        <v>8317</v>
      </c>
      <c r="T3747" t="s">
        <v>8318</v>
      </c>
    </row>
    <row r="3748" spans="1:20" ht="30" hidden="1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7">
        <f t="shared" si="284"/>
        <v>42621.389340277776</v>
      </c>
      <c r="K3748">
        <v>1473326439</v>
      </c>
      <c r="L3748" s="7">
        <f t="shared" si="285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286"/>
        <v>2.38</v>
      </c>
      <c r="R3748" s="12">
        <f t="shared" si="287"/>
        <v>202</v>
      </c>
      <c r="S3748" t="s">
        <v>8317</v>
      </c>
      <c r="T3748" t="s">
        <v>8318</v>
      </c>
    </row>
    <row r="3749" spans="1:20" ht="15" customHeight="1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7">
        <f>(((I3749/60)/60)/24)+DATE(1970,1,1)</f>
        <v>42190.957638888889</v>
      </c>
      <c r="K3749">
        <v>1433833896</v>
      </c>
      <c r="L3749" s="7">
        <f>(((K3749/60)/60)/24)+DATE(1970,1,1)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286"/>
        <v>1</v>
      </c>
      <c r="R3749" s="12">
        <f t="shared" si="287"/>
        <v>25</v>
      </c>
      <c r="S3749" t="s">
        <v>8317</v>
      </c>
      <c r="T3749" t="s">
        <v>8318</v>
      </c>
    </row>
    <row r="3750" spans="1:20" ht="60" hidden="1">
      <c r="A3750">
        <v>3748</v>
      </c>
      <c r="B3750" s="2" t="s">
        <v>3745</v>
      </c>
      <c r="C3750" s="2" t="s">
        <v>7858</v>
      </c>
      <c r="D3750">
        <v>50000</v>
      </c>
      <c r="E3750">
        <v>201165</v>
      </c>
      <c r="F3750" t="s">
        <v>8219</v>
      </c>
      <c r="G3750" t="s">
        <v>8224</v>
      </c>
      <c r="H3750" t="s">
        <v>8246</v>
      </c>
      <c r="I3750">
        <v>1450511940</v>
      </c>
      <c r="J3750" s="7">
        <f t="shared" si="284"/>
        <v>42311.216898148152</v>
      </c>
      <c r="K3750">
        <v>1446527540</v>
      </c>
      <c r="L3750" s="7">
        <f t="shared" si="285"/>
        <v>42357.332638888889</v>
      </c>
      <c r="M3750" t="b">
        <v>1</v>
      </c>
      <c r="N3750">
        <v>821</v>
      </c>
      <c r="O3750" t="b">
        <v>1</v>
      </c>
      <c r="P3750" t="s">
        <v>8295</v>
      </c>
      <c r="Q3750">
        <f t="shared" si="286"/>
        <v>402.33</v>
      </c>
      <c r="R3750" s="12">
        <f t="shared" si="287"/>
        <v>245.02</v>
      </c>
      <c r="S3750" t="s">
        <v>8319</v>
      </c>
      <c r="T3750" t="s">
        <v>8349</v>
      </c>
    </row>
    <row r="3751" spans="1:20" ht="45" hidden="1">
      <c r="A3751">
        <v>3749</v>
      </c>
      <c r="B3751" s="2" t="s">
        <v>3746</v>
      </c>
      <c r="C3751" s="2" t="s">
        <v>7859</v>
      </c>
      <c r="D3751">
        <v>50000</v>
      </c>
      <c r="E3751">
        <v>513422.57</v>
      </c>
      <c r="F3751" t="s">
        <v>8219</v>
      </c>
      <c r="G3751" t="s">
        <v>8224</v>
      </c>
      <c r="H3751" t="s">
        <v>8246</v>
      </c>
      <c r="I3751">
        <v>1339484400</v>
      </c>
      <c r="J3751" s="7">
        <f t="shared" si="284"/>
        <v>41039.225601851853</v>
      </c>
      <c r="K3751">
        <v>1336627492</v>
      </c>
      <c r="L3751" s="7">
        <f t="shared" si="285"/>
        <v>41072.291666666664</v>
      </c>
      <c r="M3751" t="b">
        <v>1</v>
      </c>
      <c r="N3751">
        <v>388</v>
      </c>
      <c r="O3751" t="b">
        <v>1</v>
      </c>
      <c r="P3751" t="s">
        <v>8295</v>
      </c>
      <c r="Q3751">
        <f t="shared" si="286"/>
        <v>1026.8499999999999</v>
      </c>
      <c r="R3751" s="12">
        <f t="shared" si="287"/>
        <v>1323.25</v>
      </c>
      <c r="S3751" t="s">
        <v>8319</v>
      </c>
      <c r="T3751" t="s">
        <v>8349</v>
      </c>
    </row>
    <row r="3752" spans="1:20" ht="105" hidden="1">
      <c r="A3752">
        <v>3750</v>
      </c>
      <c r="B3752" s="2" t="s">
        <v>3747</v>
      </c>
      <c r="C3752" s="2" t="s">
        <v>7860</v>
      </c>
      <c r="D3752">
        <v>50000</v>
      </c>
      <c r="E3752">
        <v>177412.01</v>
      </c>
      <c r="F3752" t="s">
        <v>8219</v>
      </c>
      <c r="G3752" t="s">
        <v>8236</v>
      </c>
      <c r="H3752" t="s">
        <v>8249</v>
      </c>
      <c r="I3752">
        <v>1459684862</v>
      </c>
      <c r="J3752" s="7">
        <f t="shared" si="284"/>
        <v>42423.542384259257</v>
      </c>
      <c r="K3752">
        <v>1456232462</v>
      </c>
      <c r="L3752" s="7">
        <f t="shared" si="285"/>
        <v>42463.500717592593</v>
      </c>
      <c r="M3752" t="b">
        <v>1</v>
      </c>
      <c r="N3752">
        <v>1945</v>
      </c>
      <c r="O3752" t="b">
        <v>1</v>
      </c>
      <c r="P3752" t="s">
        <v>8295</v>
      </c>
      <c r="Q3752">
        <f t="shared" si="286"/>
        <v>354.82</v>
      </c>
      <c r="R3752" s="12">
        <f t="shared" si="287"/>
        <v>91.21</v>
      </c>
      <c r="S3752" t="s">
        <v>8319</v>
      </c>
      <c r="T3752" t="s">
        <v>8349</v>
      </c>
    </row>
    <row r="3753" spans="1:20" ht="45" hidden="1">
      <c r="A3753">
        <v>3751</v>
      </c>
      <c r="B3753" s="2" t="s">
        <v>3748</v>
      </c>
      <c r="C3753" s="2" t="s">
        <v>7861</v>
      </c>
      <c r="D3753">
        <v>50000</v>
      </c>
      <c r="E3753">
        <v>108397.11</v>
      </c>
      <c r="F3753" t="s">
        <v>8219</v>
      </c>
      <c r="G3753" t="s">
        <v>8224</v>
      </c>
      <c r="H3753" t="s">
        <v>8246</v>
      </c>
      <c r="I3753">
        <v>1485191143</v>
      </c>
      <c r="J3753" s="7">
        <f t="shared" si="284"/>
        <v>42728.71230324074</v>
      </c>
      <c r="K3753">
        <v>1482599143</v>
      </c>
      <c r="L3753" s="7">
        <f t="shared" si="285"/>
        <v>42758.71230324074</v>
      </c>
      <c r="M3753" t="b">
        <v>1</v>
      </c>
      <c r="N3753">
        <v>1375</v>
      </c>
      <c r="O3753" t="b">
        <v>1</v>
      </c>
      <c r="P3753" t="s">
        <v>8295</v>
      </c>
      <c r="Q3753">
        <f t="shared" si="286"/>
        <v>216.79</v>
      </c>
      <c r="R3753" s="12">
        <f t="shared" si="287"/>
        <v>78.83</v>
      </c>
      <c r="S3753" t="s">
        <v>8319</v>
      </c>
      <c r="T3753" t="s">
        <v>8349</v>
      </c>
    </row>
    <row r="3754" spans="1:20" ht="60" hidden="1">
      <c r="A3754">
        <v>3752</v>
      </c>
      <c r="B3754" s="2" t="s">
        <v>3749</v>
      </c>
      <c r="C3754" s="2" t="s">
        <v>7862</v>
      </c>
      <c r="D3754">
        <v>50000</v>
      </c>
      <c r="E3754">
        <v>117210.24000000001</v>
      </c>
      <c r="F3754" t="s">
        <v>8219</v>
      </c>
      <c r="G3754" t="s">
        <v>8224</v>
      </c>
      <c r="H3754" t="s">
        <v>8246</v>
      </c>
      <c r="I3754">
        <v>1405002663</v>
      </c>
      <c r="J3754" s="7">
        <f t="shared" si="284"/>
        <v>41800.604895833334</v>
      </c>
      <c r="K3754">
        <v>1402410663</v>
      </c>
      <c r="L3754" s="7">
        <f t="shared" si="285"/>
        <v>41830.604895833334</v>
      </c>
      <c r="M3754" t="b">
        <v>1</v>
      </c>
      <c r="N3754">
        <v>354</v>
      </c>
      <c r="O3754" t="b">
        <v>1</v>
      </c>
      <c r="P3754" t="s">
        <v>8295</v>
      </c>
      <c r="Q3754">
        <f t="shared" si="286"/>
        <v>234.42</v>
      </c>
      <c r="R3754" s="12">
        <f t="shared" si="287"/>
        <v>331.1</v>
      </c>
      <c r="S3754" t="s">
        <v>8319</v>
      </c>
      <c r="T3754" t="s">
        <v>8349</v>
      </c>
    </row>
    <row r="3755" spans="1:20" ht="60" hidden="1">
      <c r="A3755">
        <v>3753</v>
      </c>
      <c r="B3755" s="2" t="s">
        <v>3750</v>
      </c>
      <c r="C3755" s="2" t="s">
        <v>7863</v>
      </c>
      <c r="D3755">
        <v>50000</v>
      </c>
      <c r="E3755">
        <v>123920</v>
      </c>
      <c r="F3755" t="s">
        <v>8219</v>
      </c>
      <c r="G3755" t="s">
        <v>8224</v>
      </c>
      <c r="H3755" t="s">
        <v>8246</v>
      </c>
      <c r="I3755">
        <v>1417611645</v>
      </c>
      <c r="J3755" s="7">
        <f t="shared" si="284"/>
        <v>41941.500520833331</v>
      </c>
      <c r="K3755">
        <v>1414584045</v>
      </c>
      <c r="L3755" s="7">
        <f t="shared" si="285"/>
        <v>41976.542187500003</v>
      </c>
      <c r="M3755" t="b">
        <v>1</v>
      </c>
      <c r="N3755">
        <v>303</v>
      </c>
      <c r="O3755" t="b">
        <v>1</v>
      </c>
      <c r="P3755" t="s">
        <v>8295</v>
      </c>
      <c r="Q3755">
        <f t="shared" si="286"/>
        <v>247.84</v>
      </c>
      <c r="R3755" s="12">
        <f t="shared" si="287"/>
        <v>408.98</v>
      </c>
      <c r="S3755" t="s">
        <v>8319</v>
      </c>
      <c r="T3755" t="s">
        <v>8349</v>
      </c>
    </row>
    <row r="3756" spans="1:20" ht="45" hidden="1">
      <c r="A3756">
        <v>3754</v>
      </c>
      <c r="B3756" s="2" t="s">
        <v>3751</v>
      </c>
      <c r="C3756" s="2" t="s">
        <v>7864</v>
      </c>
      <c r="D3756">
        <v>50000</v>
      </c>
      <c r="E3756">
        <v>152579</v>
      </c>
      <c r="F3756" t="s">
        <v>8219</v>
      </c>
      <c r="G3756" t="s">
        <v>8236</v>
      </c>
      <c r="H3756" t="s">
        <v>8249</v>
      </c>
      <c r="I3756">
        <v>1479890743</v>
      </c>
      <c r="J3756" s="7">
        <f t="shared" si="284"/>
        <v>42661.323414351849</v>
      </c>
      <c r="K3756">
        <v>1476776743</v>
      </c>
      <c r="L3756" s="7">
        <f t="shared" si="285"/>
        <v>42697.365081018521</v>
      </c>
      <c r="M3756" t="b">
        <v>1</v>
      </c>
      <c r="N3756">
        <v>398</v>
      </c>
      <c r="O3756" t="b">
        <v>1</v>
      </c>
      <c r="P3756" t="s">
        <v>8295</v>
      </c>
      <c r="Q3756">
        <f t="shared" si="286"/>
        <v>305.16000000000003</v>
      </c>
      <c r="R3756" s="12">
        <f t="shared" si="287"/>
        <v>383.36</v>
      </c>
      <c r="S3756" t="s">
        <v>8319</v>
      </c>
      <c r="T3756" t="s">
        <v>8349</v>
      </c>
    </row>
    <row r="3757" spans="1:20" ht="60" hidden="1">
      <c r="A3757">
        <v>3755</v>
      </c>
      <c r="B3757" s="2" t="s">
        <v>3752</v>
      </c>
      <c r="C3757" s="2" t="s">
        <v>7865</v>
      </c>
      <c r="D3757">
        <v>50000</v>
      </c>
      <c r="E3757">
        <v>409782</v>
      </c>
      <c r="F3757" t="s">
        <v>8219</v>
      </c>
      <c r="G3757" t="s">
        <v>8239</v>
      </c>
      <c r="H3757" t="s">
        <v>8249</v>
      </c>
      <c r="I3757">
        <v>1452553200</v>
      </c>
      <c r="J3757" s="7">
        <f t="shared" si="284"/>
        <v>42347.358483796299</v>
      </c>
      <c r="K3757">
        <v>1449650173</v>
      </c>
      <c r="L3757" s="7">
        <f t="shared" si="285"/>
        <v>42380.958333333328</v>
      </c>
      <c r="M3757" t="b">
        <v>1</v>
      </c>
      <c r="N3757">
        <v>971</v>
      </c>
      <c r="O3757" t="b">
        <v>1</v>
      </c>
      <c r="P3757" t="s">
        <v>8295</v>
      </c>
      <c r="Q3757">
        <f t="shared" si="286"/>
        <v>819.56</v>
      </c>
      <c r="R3757" s="12">
        <f t="shared" si="287"/>
        <v>422.02</v>
      </c>
      <c r="S3757" t="s">
        <v>8319</v>
      </c>
      <c r="T3757" t="s">
        <v>8349</v>
      </c>
    </row>
    <row r="3758" spans="1:20" ht="60" hidden="1">
      <c r="A3758">
        <v>3756</v>
      </c>
      <c r="B3758" s="2" t="s">
        <v>3753</v>
      </c>
      <c r="C3758" s="2" t="s">
        <v>7866</v>
      </c>
      <c r="D3758">
        <v>50000</v>
      </c>
      <c r="E3758">
        <v>60175</v>
      </c>
      <c r="F3758" t="s">
        <v>8219</v>
      </c>
      <c r="G3758" t="s">
        <v>8233</v>
      </c>
      <c r="H3758" t="s">
        <v>8249</v>
      </c>
      <c r="I3758">
        <v>1420765200</v>
      </c>
      <c r="J3758" s="7">
        <f t="shared" si="284"/>
        <v>41975.329317129625</v>
      </c>
      <c r="K3758">
        <v>1417506853</v>
      </c>
      <c r="L3758" s="7">
        <f t="shared" si="285"/>
        <v>42013.041666666672</v>
      </c>
      <c r="M3758" t="b">
        <v>1</v>
      </c>
      <c r="N3758">
        <v>508</v>
      </c>
      <c r="O3758" t="b">
        <v>1</v>
      </c>
      <c r="P3758" t="s">
        <v>8295</v>
      </c>
      <c r="Q3758">
        <f t="shared" si="286"/>
        <v>120.35</v>
      </c>
      <c r="R3758" s="12">
        <f t="shared" si="287"/>
        <v>118.45</v>
      </c>
      <c r="S3758" t="s">
        <v>8319</v>
      </c>
      <c r="T3758" t="s">
        <v>8349</v>
      </c>
    </row>
    <row r="3759" spans="1:20" ht="45" hidden="1">
      <c r="A3759">
        <v>3757</v>
      </c>
      <c r="B3759" s="2" t="s">
        <v>3754</v>
      </c>
      <c r="C3759" s="2" t="s">
        <v>7867</v>
      </c>
      <c r="D3759">
        <v>50000</v>
      </c>
      <c r="E3759">
        <v>60095.35</v>
      </c>
      <c r="F3759" t="s">
        <v>8219</v>
      </c>
      <c r="G3759" t="s">
        <v>8225</v>
      </c>
      <c r="H3759" t="s">
        <v>8247</v>
      </c>
      <c r="I3759">
        <v>1386025140</v>
      </c>
      <c r="J3759" s="7">
        <f t="shared" si="284"/>
        <v>41575.527349537035</v>
      </c>
      <c r="K3759">
        <v>1382963963</v>
      </c>
      <c r="L3759" s="7">
        <f t="shared" si="285"/>
        <v>41610.957638888889</v>
      </c>
      <c r="M3759" t="b">
        <v>0</v>
      </c>
      <c r="N3759">
        <v>742</v>
      </c>
      <c r="O3759" t="b">
        <v>1</v>
      </c>
      <c r="P3759" t="s">
        <v>8295</v>
      </c>
      <c r="Q3759">
        <f t="shared" si="286"/>
        <v>120.19</v>
      </c>
      <c r="R3759" s="12">
        <f t="shared" si="287"/>
        <v>80.989999999999995</v>
      </c>
      <c r="S3759" t="s">
        <v>8319</v>
      </c>
      <c r="T3759" t="s">
        <v>8349</v>
      </c>
    </row>
    <row r="3760" spans="1:20" ht="30" hidden="1">
      <c r="A3760">
        <v>3758</v>
      </c>
      <c r="B3760" s="2" t="s">
        <v>3755</v>
      </c>
      <c r="C3760" s="2" t="s">
        <v>7868</v>
      </c>
      <c r="D3760">
        <v>50000</v>
      </c>
      <c r="E3760">
        <v>176524</v>
      </c>
      <c r="F3760" t="s">
        <v>8219</v>
      </c>
      <c r="G3760" t="s">
        <v>8224</v>
      </c>
      <c r="H3760" t="s">
        <v>8246</v>
      </c>
      <c r="I3760">
        <v>1455933653</v>
      </c>
      <c r="J3760" s="7">
        <f t="shared" si="284"/>
        <v>42375.08394675926</v>
      </c>
      <c r="K3760">
        <v>1452045653</v>
      </c>
      <c r="L3760" s="7">
        <f t="shared" si="285"/>
        <v>42420.08394675926</v>
      </c>
      <c r="M3760" t="b">
        <v>0</v>
      </c>
      <c r="N3760">
        <v>541</v>
      </c>
      <c r="O3760" t="b">
        <v>1</v>
      </c>
      <c r="P3760" t="s">
        <v>8295</v>
      </c>
      <c r="Q3760">
        <f t="shared" si="286"/>
        <v>353.05</v>
      </c>
      <c r="R3760" s="12">
        <f t="shared" si="287"/>
        <v>326.29000000000002</v>
      </c>
      <c r="S3760" t="s">
        <v>8319</v>
      </c>
      <c r="T3760" t="s">
        <v>8349</v>
      </c>
    </row>
    <row r="3761" spans="1:20" ht="30" hidden="1">
      <c r="A3761">
        <v>3759</v>
      </c>
      <c r="B3761" s="2" t="s">
        <v>3756</v>
      </c>
      <c r="C3761" s="2" t="s">
        <v>7869</v>
      </c>
      <c r="D3761">
        <v>50000</v>
      </c>
      <c r="E3761">
        <v>76726</v>
      </c>
      <c r="F3761" t="s">
        <v>8219</v>
      </c>
      <c r="G3761" t="s">
        <v>8224</v>
      </c>
      <c r="H3761" t="s">
        <v>8246</v>
      </c>
      <c r="I3761">
        <v>1366222542</v>
      </c>
      <c r="J3761" s="7">
        <f t="shared" si="284"/>
        <v>41351.76090277778</v>
      </c>
      <c r="K3761">
        <v>1363630542</v>
      </c>
      <c r="L3761" s="7">
        <f t="shared" si="285"/>
        <v>41381.76090277778</v>
      </c>
      <c r="M3761" t="b">
        <v>0</v>
      </c>
      <c r="N3761">
        <v>554</v>
      </c>
      <c r="O3761" t="b">
        <v>1</v>
      </c>
      <c r="P3761" t="s">
        <v>8295</v>
      </c>
      <c r="Q3761">
        <f t="shared" si="286"/>
        <v>153.44999999999999</v>
      </c>
      <c r="R3761" s="12">
        <f t="shared" si="287"/>
        <v>138.49</v>
      </c>
      <c r="S3761" t="s">
        <v>8319</v>
      </c>
      <c r="T3761" t="s">
        <v>8349</v>
      </c>
    </row>
    <row r="3762" spans="1:20" ht="60" hidden="1">
      <c r="A3762">
        <v>3760</v>
      </c>
      <c r="B3762" s="2" t="s">
        <v>3757</v>
      </c>
      <c r="C3762" s="2" t="s">
        <v>7870</v>
      </c>
      <c r="D3762">
        <v>50000</v>
      </c>
      <c r="E3762">
        <v>64203.33</v>
      </c>
      <c r="F3762" t="s">
        <v>8219</v>
      </c>
      <c r="G3762" t="s">
        <v>8224</v>
      </c>
      <c r="H3762" t="s">
        <v>8246</v>
      </c>
      <c r="I3762">
        <v>1451776791</v>
      </c>
      <c r="J3762" s="7">
        <f t="shared" si="284"/>
        <v>42340.972118055557</v>
      </c>
      <c r="K3762">
        <v>1449098391</v>
      </c>
      <c r="L3762" s="7">
        <f t="shared" si="285"/>
        <v>42371.972118055557</v>
      </c>
      <c r="M3762" t="b">
        <v>0</v>
      </c>
      <c r="N3762">
        <v>263</v>
      </c>
      <c r="O3762" t="b">
        <v>1</v>
      </c>
      <c r="P3762" t="s">
        <v>8295</v>
      </c>
      <c r="Q3762">
        <f t="shared" si="286"/>
        <v>128.41</v>
      </c>
      <c r="R3762" s="12">
        <f t="shared" si="287"/>
        <v>244.12</v>
      </c>
      <c r="S3762" t="s">
        <v>8319</v>
      </c>
      <c r="T3762" t="s">
        <v>8349</v>
      </c>
    </row>
    <row r="3763" spans="1:20" ht="60" hidden="1">
      <c r="A3763">
        <v>3761</v>
      </c>
      <c r="B3763" s="2" t="s">
        <v>3758</v>
      </c>
      <c r="C3763" s="2" t="s">
        <v>7871</v>
      </c>
      <c r="D3763">
        <v>50000</v>
      </c>
      <c r="E3763">
        <v>57754</v>
      </c>
      <c r="F3763" t="s">
        <v>8219</v>
      </c>
      <c r="G3763" t="s">
        <v>8224</v>
      </c>
      <c r="H3763" t="s">
        <v>8246</v>
      </c>
      <c r="I3763">
        <v>1433538000</v>
      </c>
      <c r="J3763" s="7">
        <f t="shared" si="284"/>
        <v>42103.042546296296</v>
      </c>
      <c r="K3763">
        <v>1428541276</v>
      </c>
      <c r="L3763" s="7">
        <f t="shared" si="285"/>
        <v>42160.875</v>
      </c>
      <c r="M3763" t="b">
        <v>0</v>
      </c>
      <c r="N3763">
        <v>188</v>
      </c>
      <c r="O3763" t="b">
        <v>1</v>
      </c>
      <c r="P3763" t="s">
        <v>8295</v>
      </c>
      <c r="Q3763">
        <f t="shared" si="286"/>
        <v>115.51</v>
      </c>
      <c r="R3763" s="12">
        <f t="shared" si="287"/>
        <v>307.2</v>
      </c>
      <c r="S3763" t="s">
        <v>8319</v>
      </c>
      <c r="T3763" t="s">
        <v>8349</v>
      </c>
    </row>
    <row r="3764" spans="1:20" ht="45" hidden="1">
      <c r="A3764">
        <v>3762</v>
      </c>
      <c r="B3764" s="2" t="s">
        <v>3759</v>
      </c>
      <c r="C3764" s="2" t="s">
        <v>7872</v>
      </c>
      <c r="D3764">
        <v>50000</v>
      </c>
      <c r="E3764">
        <v>50653.11</v>
      </c>
      <c r="F3764" t="s">
        <v>8219</v>
      </c>
      <c r="G3764" t="s">
        <v>8224</v>
      </c>
      <c r="H3764" t="s">
        <v>8246</v>
      </c>
      <c r="I3764">
        <v>1409274000</v>
      </c>
      <c r="J3764" s="7">
        <f t="shared" si="284"/>
        <v>41851.962916666671</v>
      </c>
      <c r="K3764">
        <v>1406847996</v>
      </c>
      <c r="L3764" s="7">
        <f t="shared" si="285"/>
        <v>41880.041666666664</v>
      </c>
      <c r="M3764" t="b">
        <v>1</v>
      </c>
      <c r="N3764">
        <v>614</v>
      </c>
      <c r="O3764" t="b">
        <v>1</v>
      </c>
      <c r="P3764" t="s">
        <v>8279</v>
      </c>
      <c r="Q3764">
        <f t="shared" si="286"/>
        <v>101.31</v>
      </c>
      <c r="R3764" s="12">
        <f t="shared" si="287"/>
        <v>82.5</v>
      </c>
      <c r="S3764" t="s">
        <v>8325</v>
      </c>
      <c r="T3764" t="s">
        <v>8329</v>
      </c>
    </row>
    <row r="3765" spans="1:20" ht="30" hidden="1">
      <c r="A3765">
        <v>3763</v>
      </c>
      <c r="B3765" s="2" t="s">
        <v>3760</v>
      </c>
      <c r="C3765" s="2" t="s">
        <v>7873</v>
      </c>
      <c r="D3765">
        <v>50000</v>
      </c>
      <c r="E3765">
        <v>50803</v>
      </c>
      <c r="F3765" t="s">
        <v>8219</v>
      </c>
      <c r="G3765" t="s">
        <v>8224</v>
      </c>
      <c r="H3765" t="s">
        <v>8246</v>
      </c>
      <c r="I3765">
        <v>1475553540</v>
      </c>
      <c r="J3765" s="7">
        <f t="shared" si="284"/>
        <v>42612.149780092594</v>
      </c>
      <c r="K3765">
        <v>1472528141</v>
      </c>
      <c r="L3765" s="7">
        <f t="shared" si="285"/>
        <v>42647.165972222225</v>
      </c>
      <c r="M3765" t="b">
        <v>1</v>
      </c>
      <c r="N3765">
        <v>308</v>
      </c>
      <c r="O3765" t="b">
        <v>1</v>
      </c>
      <c r="P3765" t="s">
        <v>8303</v>
      </c>
      <c r="Q3765">
        <f t="shared" si="286"/>
        <v>101.61</v>
      </c>
      <c r="R3765" s="12">
        <f t="shared" si="287"/>
        <v>164.94</v>
      </c>
      <c r="S3765" t="s">
        <v>8317</v>
      </c>
      <c r="T3765" t="s">
        <v>8357</v>
      </c>
    </row>
    <row r="3766" spans="1:20" ht="45" hidden="1">
      <c r="A3766">
        <v>3764</v>
      </c>
      <c r="B3766" s="2" t="s">
        <v>3761</v>
      </c>
      <c r="C3766" s="2" t="s">
        <v>7874</v>
      </c>
      <c r="D3766">
        <v>50000</v>
      </c>
      <c r="E3766">
        <v>53769</v>
      </c>
      <c r="F3766" t="s">
        <v>8219</v>
      </c>
      <c r="G3766" t="s">
        <v>8224</v>
      </c>
      <c r="H3766" t="s">
        <v>8246</v>
      </c>
      <c r="I3766">
        <v>1428643974</v>
      </c>
      <c r="J3766" s="7">
        <f t="shared" si="284"/>
        <v>42044.272847222222</v>
      </c>
      <c r="K3766">
        <v>1423463574</v>
      </c>
      <c r="L3766" s="7">
        <f t="shared" si="285"/>
        <v>42104.231180555551</v>
      </c>
      <c r="M3766" t="b">
        <v>0</v>
      </c>
      <c r="N3766">
        <v>119</v>
      </c>
      <c r="O3766" t="b">
        <v>1</v>
      </c>
      <c r="P3766" t="s">
        <v>8295</v>
      </c>
      <c r="Q3766">
        <f t="shared" si="286"/>
        <v>107.54</v>
      </c>
      <c r="R3766" s="12">
        <f t="shared" si="287"/>
        <v>451.84</v>
      </c>
      <c r="S3766" t="s">
        <v>8319</v>
      </c>
      <c r="T3766" t="s">
        <v>8349</v>
      </c>
    </row>
    <row r="3767" spans="1:20" ht="60" hidden="1">
      <c r="A3767">
        <v>3765</v>
      </c>
      <c r="B3767" s="2" t="s">
        <v>3762</v>
      </c>
      <c r="C3767" s="2" t="s">
        <v>7875</v>
      </c>
      <c r="D3767">
        <v>50000</v>
      </c>
      <c r="E3767">
        <v>51514.5</v>
      </c>
      <c r="F3767" t="s">
        <v>8219</v>
      </c>
      <c r="G3767" t="s">
        <v>8224</v>
      </c>
      <c r="H3767" t="s">
        <v>8246</v>
      </c>
      <c r="I3767">
        <v>1402892700</v>
      </c>
      <c r="J3767" s="7">
        <f t="shared" si="284"/>
        <v>41778.193622685183</v>
      </c>
      <c r="K3767">
        <v>1400474329</v>
      </c>
      <c r="L3767" s="7">
        <f t="shared" si="285"/>
        <v>41806.184027777781</v>
      </c>
      <c r="M3767" t="b">
        <v>0</v>
      </c>
      <c r="N3767">
        <v>433</v>
      </c>
      <c r="O3767" t="b">
        <v>1</v>
      </c>
      <c r="P3767" t="s">
        <v>8303</v>
      </c>
      <c r="Q3767">
        <f t="shared" si="286"/>
        <v>103.03</v>
      </c>
      <c r="R3767" s="12">
        <f t="shared" si="287"/>
        <v>118.97</v>
      </c>
      <c r="S3767" t="s">
        <v>8317</v>
      </c>
      <c r="T3767" t="s">
        <v>8357</v>
      </c>
    </row>
    <row r="3768" spans="1:20" ht="45" hidden="1">
      <c r="A3768">
        <v>3766</v>
      </c>
      <c r="B3768" s="2" t="s">
        <v>3763</v>
      </c>
      <c r="C3768" s="2" t="s">
        <v>7876</v>
      </c>
      <c r="D3768">
        <v>52000</v>
      </c>
      <c r="E3768">
        <v>86492</v>
      </c>
      <c r="F3768" t="s">
        <v>8219</v>
      </c>
      <c r="G3768" t="s">
        <v>8229</v>
      </c>
      <c r="H3768" t="s">
        <v>8251</v>
      </c>
      <c r="I3768">
        <v>1436364023</v>
      </c>
      <c r="J3768" s="7">
        <f t="shared" si="284"/>
        <v>42163.583599537036</v>
      </c>
      <c r="K3768">
        <v>1433772023</v>
      </c>
      <c r="L3768" s="7">
        <f t="shared" si="285"/>
        <v>42193.583599537036</v>
      </c>
      <c r="M3768" t="b">
        <v>1</v>
      </c>
      <c r="N3768">
        <v>885</v>
      </c>
      <c r="O3768" t="b">
        <v>1</v>
      </c>
      <c r="P3768" t="s">
        <v>8285</v>
      </c>
      <c r="Q3768">
        <f t="shared" si="286"/>
        <v>166.33</v>
      </c>
      <c r="R3768" s="12">
        <f t="shared" si="287"/>
        <v>97.73</v>
      </c>
      <c r="S3768" t="s">
        <v>8338</v>
      </c>
      <c r="T3768" t="s">
        <v>8339</v>
      </c>
    </row>
    <row r="3769" spans="1:20" ht="60" hidden="1">
      <c r="A3769">
        <v>3767</v>
      </c>
      <c r="B3769" s="2" t="s">
        <v>3764</v>
      </c>
      <c r="C3769" s="2" t="s">
        <v>7877</v>
      </c>
      <c r="D3769">
        <v>55000</v>
      </c>
      <c r="E3769">
        <v>55201.52</v>
      </c>
      <c r="F3769" t="s">
        <v>8219</v>
      </c>
      <c r="G3769" t="s">
        <v>8224</v>
      </c>
      <c r="H3769" t="s">
        <v>8246</v>
      </c>
      <c r="I3769">
        <v>1461955465</v>
      </c>
      <c r="J3769" s="7">
        <f t="shared" si="284"/>
        <v>42459.780844907407</v>
      </c>
      <c r="K3769">
        <v>1459363465</v>
      </c>
      <c r="L3769" s="7">
        <f t="shared" si="285"/>
        <v>42489.780844907407</v>
      </c>
      <c r="M3769" t="b">
        <v>1</v>
      </c>
      <c r="N3769">
        <v>325</v>
      </c>
      <c r="O3769" t="b">
        <v>1</v>
      </c>
      <c r="P3769" t="s">
        <v>8269</v>
      </c>
      <c r="Q3769">
        <f t="shared" si="286"/>
        <v>100.37</v>
      </c>
      <c r="R3769" s="12">
        <f t="shared" si="287"/>
        <v>169.85</v>
      </c>
      <c r="S3769" t="s">
        <v>8310</v>
      </c>
      <c r="T3769" t="s">
        <v>8315</v>
      </c>
    </row>
    <row r="3770" spans="1:20" ht="60" hidden="1">
      <c r="A3770">
        <v>3768</v>
      </c>
      <c r="B3770" s="2" t="s">
        <v>3765</v>
      </c>
      <c r="C3770" s="2" t="s">
        <v>7878</v>
      </c>
      <c r="D3770">
        <v>55000</v>
      </c>
      <c r="E3770">
        <v>210171</v>
      </c>
      <c r="F3770" t="s">
        <v>8219</v>
      </c>
      <c r="G3770" t="s">
        <v>8236</v>
      </c>
      <c r="H3770" t="s">
        <v>8249</v>
      </c>
      <c r="I3770">
        <v>1434139200</v>
      </c>
      <c r="J3770" s="7">
        <f t="shared" si="284"/>
        <v>42136.209675925929</v>
      </c>
      <c r="K3770">
        <v>1431406916</v>
      </c>
      <c r="L3770" s="7">
        <f t="shared" si="285"/>
        <v>42167.833333333328</v>
      </c>
      <c r="M3770" t="b">
        <v>1</v>
      </c>
      <c r="N3770">
        <v>1637</v>
      </c>
      <c r="O3770" t="b">
        <v>1</v>
      </c>
      <c r="P3770" t="s">
        <v>8295</v>
      </c>
      <c r="Q3770">
        <f t="shared" si="286"/>
        <v>382.13</v>
      </c>
      <c r="R3770" s="12">
        <f t="shared" si="287"/>
        <v>128.38999999999999</v>
      </c>
      <c r="S3770" t="s">
        <v>8319</v>
      </c>
      <c r="T3770" t="s">
        <v>8349</v>
      </c>
    </row>
    <row r="3771" spans="1:20" ht="45" hidden="1">
      <c r="A3771">
        <v>3769</v>
      </c>
      <c r="B3771" s="2" t="s">
        <v>3766</v>
      </c>
      <c r="C3771" s="2" t="s">
        <v>7879</v>
      </c>
      <c r="D3771">
        <v>58425</v>
      </c>
      <c r="E3771">
        <v>63460.18</v>
      </c>
      <c r="F3771" t="s">
        <v>8219</v>
      </c>
      <c r="G3771" t="s">
        <v>8224</v>
      </c>
      <c r="H3771" t="s">
        <v>8246</v>
      </c>
      <c r="I3771">
        <v>1447963219</v>
      </c>
      <c r="J3771" s="7">
        <f t="shared" si="284"/>
        <v>42297.791886574079</v>
      </c>
      <c r="K3771">
        <v>1445367619</v>
      </c>
      <c r="L3771" s="7">
        <f t="shared" si="285"/>
        <v>42327.833553240736</v>
      </c>
      <c r="M3771" t="b">
        <v>1</v>
      </c>
      <c r="N3771">
        <v>613</v>
      </c>
      <c r="O3771" t="b">
        <v>1</v>
      </c>
      <c r="P3771" t="s">
        <v>8269</v>
      </c>
      <c r="Q3771">
        <f t="shared" si="286"/>
        <v>108.62</v>
      </c>
      <c r="R3771" s="12">
        <f t="shared" si="287"/>
        <v>103.52</v>
      </c>
      <c r="S3771" t="s">
        <v>8310</v>
      </c>
      <c r="T3771" t="s">
        <v>8315</v>
      </c>
    </row>
    <row r="3772" spans="1:20" ht="60" hidden="1">
      <c r="A3772">
        <v>3770</v>
      </c>
      <c r="B3772" s="2" t="s">
        <v>3767</v>
      </c>
      <c r="C3772" s="2" t="s">
        <v>7880</v>
      </c>
      <c r="D3772">
        <v>60000</v>
      </c>
      <c r="E3772">
        <v>176420</v>
      </c>
      <c r="F3772" t="s">
        <v>8219</v>
      </c>
      <c r="G3772" t="s">
        <v>8224</v>
      </c>
      <c r="H3772" t="s">
        <v>8246</v>
      </c>
      <c r="I3772">
        <v>1429391405</v>
      </c>
      <c r="J3772" s="7">
        <f t="shared" si="284"/>
        <v>42067.923668981486</v>
      </c>
      <c r="K3772">
        <v>1425507005</v>
      </c>
      <c r="L3772" s="7">
        <f t="shared" si="285"/>
        <v>42112.882002314815</v>
      </c>
      <c r="M3772" t="b">
        <v>1</v>
      </c>
      <c r="N3772">
        <v>365</v>
      </c>
      <c r="O3772" t="b">
        <v>1</v>
      </c>
      <c r="P3772" t="s">
        <v>8295</v>
      </c>
      <c r="Q3772">
        <f t="shared" si="286"/>
        <v>294.02999999999997</v>
      </c>
      <c r="R3772" s="12">
        <f t="shared" si="287"/>
        <v>483.34</v>
      </c>
      <c r="S3772" t="s">
        <v>8319</v>
      </c>
      <c r="T3772" t="s">
        <v>8349</v>
      </c>
    </row>
    <row r="3773" spans="1:20" ht="30" hidden="1">
      <c r="A3773">
        <v>3771</v>
      </c>
      <c r="B3773" s="2" t="s">
        <v>3768</v>
      </c>
      <c r="C3773" s="2" t="s">
        <v>7881</v>
      </c>
      <c r="D3773">
        <v>60000</v>
      </c>
      <c r="E3773">
        <v>92340.21</v>
      </c>
      <c r="F3773" t="s">
        <v>8219</v>
      </c>
      <c r="G3773" t="s">
        <v>8224</v>
      </c>
      <c r="H3773" t="s">
        <v>8246</v>
      </c>
      <c r="I3773">
        <v>1407549600</v>
      </c>
      <c r="J3773" s="7">
        <f t="shared" si="284"/>
        <v>41828.229490740741</v>
      </c>
      <c r="K3773">
        <v>1404797428</v>
      </c>
      <c r="L3773" s="7">
        <f t="shared" si="285"/>
        <v>41860.083333333336</v>
      </c>
      <c r="M3773" t="b">
        <v>1</v>
      </c>
      <c r="N3773">
        <v>1088</v>
      </c>
      <c r="O3773" t="b">
        <v>1</v>
      </c>
      <c r="P3773" t="s">
        <v>8303</v>
      </c>
      <c r="Q3773">
        <f t="shared" si="286"/>
        <v>153.9</v>
      </c>
      <c r="R3773" s="12">
        <f t="shared" si="287"/>
        <v>84.87</v>
      </c>
      <c r="S3773" t="s">
        <v>8317</v>
      </c>
      <c r="T3773" t="s">
        <v>8357</v>
      </c>
    </row>
    <row r="3774" spans="1:20" ht="45" hidden="1">
      <c r="A3774">
        <v>3772</v>
      </c>
      <c r="B3774" s="2" t="s">
        <v>3769</v>
      </c>
      <c r="C3774" s="2" t="s">
        <v>7882</v>
      </c>
      <c r="D3774">
        <v>65000</v>
      </c>
      <c r="E3774">
        <v>71748</v>
      </c>
      <c r="F3774" t="s">
        <v>8219</v>
      </c>
      <c r="G3774" t="s">
        <v>8224</v>
      </c>
      <c r="H3774" t="s">
        <v>8246</v>
      </c>
      <c r="I3774">
        <v>1432416219</v>
      </c>
      <c r="J3774" s="7">
        <f t="shared" si="284"/>
        <v>42117.891423611116</v>
      </c>
      <c r="K3774">
        <v>1429824219</v>
      </c>
      <c r="L3774" s="7">
        <f t="shared" si="285"/>
        <v>42147.891423611116</v>
      </c>
      <c r="M3774" t="b">
        <v>1</v>
      </c>
      <c r="N3774">
        <v>951</v>
      </c>
      <c r="O3774" t="b">
        <v>1</v>
      </c>
      <c r="P3774" t="s">
        <v>8269</v>
      </c>
      <c r="Q3774">
        <f t="shared" si="286"/>
        <v>110.38</v>
      </c>
      <c r="R3774" s="12">
        <f t="shared" si="287"/>
        <v>75.44</v>
      </c>
      <c r="S3774" t="s">
        <v>8310</v>
      </c>
      <c r="T3774" t="s">
        <v>8315</v>
      </c>
    </row>
    <row r="3775" spans="1:20" ht="30" hidden="1">
      <c r="A3775">
        <v>3773</v>
      </c>
      <c r="B3775" s="2" t="s">
        <v>3770</v>
      </c>
      <c r="C3775" s="2" t="s">
        <v>7883</v>
      </c>
      <c r="D3775">
        <v>65000</v>
      </c>
      <c r="E3775">
        <v>66458.23</v>
      </c>
      <c r="F3775" t="s">
        <v>8219</v>
      </c>
      <c r="G3775" t="s">
        <v>8241</v>
      </c>
      <c r="H3775" t="s">
        <v>8249</v>
      </c>
      <c r="I3775">
        <v>1439455609</v>
      </c>
      <c r="J3775" s="7">
        <f t="shared" si="284"/>
        <v>42199.365844907406</v>
      </c>
      <c r="K3775">
        <v>1436863609</v>
      </c>
      <c r="L3775" s="7">
        <f t="shared" si="285"/>
        <v>42229.365844907406</v>
      </c>
      <c r="M3775" t="b">
        <v>1</v>
      </c>
      <c r="N3775">
        <v>450</v>
      </c>
      <c r="O3775" t="b">
        <v>1</v>
      </c>
      <c r="P3775" t="s">
        <v>8295</v>
      </c>
      <c r="Q3775">
        <f t="shared" si="286"/>
        <v>102.24</v>
      </c>
      <c r="R3775" s="12">
        <f t="shared" si="287"/>
        <v>147.68</v>
      </c>
      <c r="S3775" t="s">
        <v>8319</v>
      </c>
      <c r="T3775" t="s">
        <v>8349</v>
      </c>
    </row>
    <row r="3776" spans="1:20" ht="60" hidden="1">
      <c r="A3776">
        <v>3774</v>
      </c>
      <c r="B3776" s="2" t="s">
        <v>3771</v>
      </c>
      <c r="C3776" s="2" t="s">
        <v>7884</v>
      </c>
      <c r="D3776">
        <v>65000</v>
      </c>
      <c r="E3776">
        <v>93374</v>
      </c>
      <c r="F3776" t="s">
        <v>8219</v>
      </c>
      <c r="G3776" t="s">
        <v>8226</v>
      </c>
      <c r="H3776" t="s">
        <v>8248</v>
      </c>
      <c r="I3776">
        <v>1444525200</v>
      </c>
      <c r="J3776" s="7">
        <f t="shared" si="284"/>
        <v>42251.16715277778</v>
      </c>
      <c r="K3776">
        <v>1441339242</v>
      </c>
      <c r="L3776" s="7">
        <f t="shared" si="285"/>
        <v>42288.041666666672</v>
      </c>
      <c r="M3776" t="b">
        <v>1</v>
      </c>
      <c r="N3776">
        <v>1251</v>
      </c>
      <c r="O3776" t="b">
        <v>1</v>
      </c>
      <c r="P3776" t="s">
        <v>8301</v>
      </c>
      <c r="Q3776">
        <f t="shared" si="286"/>
        <v>143.65</v>
      </c>
      <c r="R3776" s="12">
        <f t="shared" si="287"/>
        <v>74.64</v>
      </c>
      <c r="S3776" t="s">
        <v>8319</v>
      </c>
      <c r="T3776" t="s">
        <v>8355</v>
      </c>
    </row>
    <row r="3777" spans="1:20" ht="45" hidden="1">
      <c r="A3777">
        <v>3775</v>
      </c>
      <c r="B3777" s="2" t="s">
        <v>3772</v>
      </c>
      <c r="C3777" s="2" t="s">
        <v>7885</v>
      </c>
      <c r="D3777">
        <v>68000</v>
      </c>
      <c r="E3777">
        <v>123444.12</v>
      </c>
      <c r="F3777" t="s">
        <v>8219</v>
      </c>
      <c r="G3777" t="s">
        <v>8224</v>
      </c>
      <c r="H3777" t="s">
        <v>8246</v>
      </c>
      <c r="I3777">
        <v>1394233140</v>
      </c>
      <c r="J3777" s="7">
        <f t="shared" si="284"/>
        <v>41674.063078703701</v>
      </c>
      <c r="K3777">
        <v>1391477450</v>
      </c>
      <c r="L3777" s="7">
        <f t="shared" si="285"/>
        <v>41705.957638888889</v>
      </c>
      <c r="M3777" t="b">
        <v>0</v>
      </c>
      <c r="N3777">
        <v>1510</v>
      </c>
      <c r="O3777" t="b">
        <v>1</v>
      </c>
      <c r="P3777" t="s">
        <v>8269</v>
      </c>
      <c r="Q3777">
        <f t="shared" si="286"/>
        <v>181.54</v>
      </c>
      <c r="R3777" s="12">
        <f t="shared" si="287"/>
        <v>81.75</v>
      </c>
      <c r="S3777" t="s">
        <v>8310</v>
      </c>
      <c r="T3777" t="s">
        <v>8315</v>
      </c>
    </row>
    <row r="3778" spans="1:20" ht="60" hidden="1">
      <c r="A3778">
        <v>3776</v>
      </c>
      <c r="B3778" s="2" t="s">
        <v>3773</v>
      </c>
      <c r="C3778" s="2" t="s">
        <v>7886</v>
      </c>
      <c r="D3778">
        <v>70000</v>
      </c>
      <c r="E3778">
        <v>76949.820000000007</v>
      </c>
      <c r="F3778" t="s">
        <v>8219</v>
      </c>
      <c r="G3778" t="s">
        <v>8224</v>
      </c>
      <c r="H3778" t="s">
        <v>8246</v>
      </c>
      <c r="I3778">
        <v>1426532437</v>
      </c>
      <c r="J3778" s="7">
        <f t="shared" ref="J3778:J3841" si="294">(((K3778/60)/60)/24)+DATE(1970,1,1)</f>
        <v>42049.833761574075</v>
      </c>
      <c r="K3778">
        <v>1423944037</v>
      </c>
      <c r="L3778" s="7">
        <f t="shared" ref="L3778:L3842" si="295">(((I3778/60)/60)/24)+DATE(1970,1,1)</f>
        <v>42079.792094907403</v>
      </c>
      <c r="M3778" t="b">
        <v>1</v>
      </c>
      <c r="N3778">
        <v>1071</v>
      </c>
      <c r="O3778" t="b">
        <v>1</v>
      </c>
      <c r="P3778" t="s">
        <v>8280</v>
      </c>
      <c r="Q3778">
        <f t="shared" ref="Q3778:Q3842" si="296">ROUND(E3778/D3778*100,2)</f>
        <v>109.93</v>
      </c>
      <c r="R3778" s="12">
        <f t="shared" ref="R3778:R3842" si="297">IFERROR(ROUND(IFERROR(E3778/N3778,""),2),"No pledges")</f>
        <v>71.849999999999994</v>
      </c>
      <c r="S3778" t="s">
        <v>8325</v>
      </c>
      <c r="T3778" t="s">
        <v>8330</v>
      </c>
    </row>
    <row r="3779" spans="1:20" ht="45" hidden="1">
      <c r="A3779">
        <v>3777</v>
      </c>
      <c r="B3779" s="2" t="s">
        <v>3774</v>
      </c>
      <c r="C3779" s="2" t="s">
        <v>7887</v>
      </c>
      <c r="D3779">
        <v>70000</v>
      </c>
      <c r="E3779">
        <v>82532</v>
      </c>
      <c r="F3779" t="s">
        <v>8219</v>
      </c>
      <c r="G3779" t="s">
        <v>8235</v>
      </c>
      <c r="H3779" t="s">
        <v>8255</v>
      </c>
      <c r="I3779">
        <v>1419151341</v>
      </c>
      <c r="J3779" s="7">
        <f t="shared" si="294"/>
        <v>41964.362743055557</v>
      </c>
      <c r="K3779">
        <v>1416559341</v>
      </c>
      <c r="L3779" s="7">
        <f t="shared" si="295"/>
        <v>41994.362743055557</v>
      </c>
      <c r="M3779" t="b">
        <v>1</v>
      </c>
      <c r="N3779">
        <v>33</v>
      </c>
      <c r="O3779" t="b">
        <v>1</v>
      </c>
      <c r="P3779" t="s">
        <v>8295</v>
      </c>
      <c r="Q3779">
        <f t="shared" si="296"/>
        <v>117.9</v>
      </c>
      <c r="R3779" s="12">
        <f t="shared" si="297"/>
        <v>2500.9699999999998</v>
      </c>
      <c r="S3779" t="s">
        <v>8319</v>
      </c>
      <c r="T3779" t="s">
        <v>8349</v>
      </c>
    </row>
    <row r="3780" spans="1:20" ht="30" hidden="1">
      <c r="A3780">
        <v>3778</v>
      </c>
      <c r="B3780" s="2" t="s">
        <v>3775</v>
      </c>
      <c r="C3780" s="2" t="s">
        <v>7888</v>
      </c>
      <c r="D3780">
        <v>71500</v>
      </c>
      <c r="E3780">
        <v>79173</v>
      </c>
      <c r="F3780" t="s">
        <v>8219</v>
      </c>
      <c r="G3780" t="s">
        <v>8224</v>
      </c>
      <c r="H3780" t="s">
        <v>8246</v>
      </c>
      <c r="I3780">
        <v>1462629432</v>
      </c>
      <c r="J3780" s="7">
        <f t="shared" si="294"/>
        <v>42467.581388888888</v>
      </c>
      <c r="K3780">
        <v>1460037432</v>
      </c>
      <c r="L3780" s="7">
        <f t="shared" si="295"/>
        <v>42497.581388888888</v>
      </c>
      <c r="M3780" t="b">
        <v>0</v>
      </c>
      <c r="N3780">
        <v>350</v>
      </c>
      <c r="O3780" t="b">
        <v>1</v>
      </c>
      <c r="P3780" t="s">
        <v>8295</v>
      </c>
      <c r="Q3780">
        <f t="shared" si="296"/>
        <v>110.73</v>
      </c>
      <c r="R3780" s="12">
        <f t="shared" si="297"/>
        <v>226.21</v>
      </c>
      <c r="S3780" t="s">
        <v>8319</v>
      </c>
      <c r="T3780" t="s">
        <v>8349</v>
      </c>
    </row>
    <row r="3781" spans="1:20" ht="30" hidden="1">
      <c r="A3781">
        <v>3779</v>
      </c>
      <c r="B3781" s="2" t="s">
        <v>3776</v>
      </c>
      <c r="C3781" s="2" t="s">
        <v>7889</v>
      </c>
      <c r="D3781">
        <v>75000</v>
      </c>
      <c r="E3781">
        <v>98953.42</v>
      </c>
      <c r="F3781" t="s">
        <v>8219</v>
      </c>
      <c r="G3781" t="s">
        <v>8224</v>
      </c>
      <c r="H3781" t="s">
        <v>8246</v>
      </c>
      <c r="I3781">
        <v>1428514969</v>
      </c>
      <c r="J3781" s="7">
        <f t="shared" si="294"/>
        <v>42072.738067129627</v>
      </c>
      <c r="K3781">
        <v>1425922969</v>
      </c>
      <c r="L3781" s="7">
        <f t="shared" si="295"/>
        <v>42102.738067129627</v>
      </c>
      <c r="M3781" t="b">
        <v>1</v>
      </c>
      <c r="N3781">
        <v>942</v>
      </c>
      <c r="O3781" t="b">
        <v>1</v>
      </c>
      <c r="P3781" t="s">
        <v>8269</v>
      </c>
      <c r="Q3781">
        <f t="shared" si="296"/>
        <v>131.94</v>
      </c>
      <c r="R3781" s="12">
        <f t="shared" si="297"/>
        <v>105.05</v>
      </c>
      <c r="S3781" t="s">
        <v>8310</v>
      </c>
      <c r="T3781" t="s">
        <v>8315</v>
      </c>
    </row>
    <row r="3782" spans="1:20" ht="45" hidden="1">
      <c r="A3782">
        <v>3780</v>
      </c>
      <c r="B3782" s="2" t="s">
        <v>3777</v>
      </c>
      <c r="C3782" s="2" t="s">
        <v>7890</v>
      </c>
      <c r="D3782">
        <v>75000</v>
      </c>
      <c r="E3782">
        <v>117108</v>
      </c>
      <c r="F3782" t="s">
        <v>8219</v>
      </c>
      <c r="G3782" t="s">
        <v>8224</v>
      </c>
      <c r="H3782" t="s">
        <v>8246</v>
      </c>
      <c r="I3782">
        <v>1401459035</v>
      </c>
      <c r="J3782" s="7">
        <f t="shared" si="294"/>
        <v>41744.590682870366</v>
      </c>
      <c r="K3782">
        <v>1397571035</v>
      </c>
      <c r="L3782" s="7">
        <f t="shared" si="295"/>
        <v>41789.590682870366</v>
      </c>
      <c r="M3782" t="b">
        <v>1</v>
      </c>
      <c r="N3782">
        <v>2139</v>
      </c>
      <c r="O3782" t="b">
        <v>1</v>
      </c>
      <c r="P3782" t="s">
        <v>8269</v>
      </c>
      <c r="Q3782">
        <f t="shared" si="296"/>
        <v>156.13999999999999</v>
      </c>
      <c r="R3782" s="12">
        <f t="shared" si="297"/>
        <v>54.75</v>
      </c>
      <c r="S3782" t="s">
        <v>8310</v>
      </c>
      <c r="T3782" t="s">
        <v>8315</v>
      </c>
    </row>
    <row r="3783" spans="1:20" ht="60" hidden="1">
      <c r="A3783">
        <v>3781</v>
      </c>
      <c r="B3783" s="2" t="s">
        <v>3778</v>
      </c>
      <c r="C3783" s="2" t="s">
        <v>7891</v>
      </c>
      <c r="D3783">
        <v>75000</v>
      </c>
      <c r="E3783">
        <v>76130.2</v>
      </c>
      <c r="F3783" t="s">
        <v>8219</v>
      </c>
      <c r="G3783" t="s">
        <v>8224</v>
      </c>
      <c r="H3783" t="s">
        <v>8246</v>
      </c>
      <c r="I3783">
        <v>1319860740</v>
      </c>
      <c r="J3783" s="7">
        <f t="shared" si="294"/>
        <v>40812.803229166668</v>
      </c>
      <c r="K3783">
        <v>1317064599</v>
      </c>
      <c r="L3783" s="7">
        <f t="shared" si="295"/>
        <v>40845.165972222225</v>
      </c>
      <c r="M3783" t="b">
        <v>1</v>
      </c>
      <c r="N3783">
        <v>493</v>
      </c>
      <c r="O3783" t="b">
        <v>1</v>
      </c>
      <c r="P3783" t="s">
        <v>8269</v>
      </c>
      <c r="Q3783">
        <f t="shared" si="296"/>
        <v>101.51</v>
      </c>
      <c r="R3783" s="12">
        <f t="shared" si="297"/>
        <v>154.41999999999999</v>
      </c>
      <c r="S3783" t="s">
        <v>8310</v>
      </c>
      <c r="T3783" t="s">
        <v>8315</v>
      </c>
    </row>
    <row r="3784" spans="1:20" ht="60" hidden="1">
      <c r="A3784">
        <v>3782</v>
      </c>
      <c r="B3784" s="2" t="s">
        <v>3779</v>
      </c>
      <c r="C3784" s="2" t="s">
        <v>7892</v>
      </c>
      <c r="D3784">
        <v>75000</v>
      </c>
      <c r="E3784">
        <v>77710.8</v>
      </c>
      <c r="F3784" t="s">
        <v>8219</v>
      </c>
      <c r="G3784" t="s">
        <v>8224</v>
      </c>
      <c r="H3784" t="s">
        <v>8246</v>
      </c>
      <c r="I3784">
        <v>1446350400</v>
      </c>
      <c r="J3784" s="7">
        <f t="shared" si="294"/>
        <v>42278.946620370371</v>
      </c>
      <c r="K3784">
        <v>1443739388</v>
      </c>
      <c r="L3784" s="7">
        <f t="shared" si="295"/>
        <v>42309.166666666672</v>
      </c>
      <c r="M3784" t="b">
        <v>1</v>
      </c>
      <c r="N3784">
        <v>498</v>
      </c>
      <c r="O3784" t="b">
        <v>1</v>
      </c>
      <c r="P3784" t="s">
        <v>8269</v>
      </c>
      <c r="Q3784">
        <f t="shared" si="296"/>
        <v>103.61</v>
      </c>
      <c r="R3784" s="12">
        <f t="shared" si="297"/>
        <v>156.05000000000001</v>
      </c>
      <c r="S3784" t="s">
        <v>8310</v>
      </c>
      <c r="T3784" t="s">
        <v>8315</v>
      </c>
    </row>
    <row r="3785" spans="1:20" ht="45" hidden="1">
      <c r="A3785">
        <v>3783</v>
      </c>
      <c r="B3785" s="2" t="s">
        <v>3780</v>
      </c>
      <c r="C3785" s="2" t="s">
        <v>7893</v>
      </c>
      <c r="D3785">
        <v>75000</v>
      </c>
      <c r="E3785">
        <v>106084.5</v>
      </c>
      <c r="F3785" t="s">
        <v>8219</v>
      </c>
      <c r="G3785" t="s">
        <v>8224</v>
      </c>
      <c r="H3785" t="s">
        <v>8246</v>
      </c>
      <c r="I3785">
        <v>1440082240</v>
      </c>
      <c r="J3785" s="7">
        <f t="shared" si="294"/>
        <v>42199.618518518517</v>
      </c>
      <c r="K3785">
        <v>1436885440</v>
      </c>
      <c r="L3785" s="7">
        <f t="shared" si="295"/>
        <v>42236.618518518517</v>
      </c>
      <c r="M3785" t="b">
        <v>0</v>
      </c>
      <c r="N3785">
        <v>1107</v>
      </c>
      <c r="O3785" t="b">
        <v>1</v>
      </c>
      <c r="P3785" t="s">
        <v>8273</v>
      </c>
      <c r="Q3785">
        <f t="shared" si="296"/>
        <v>141.44999999999999</v>
      </c>
      <c r="R3785" s="12">
        <f t="shared" si="297"/>
        <v>95.83</v>
      </c>
      <c r="S3785" t="s">
        <v>8319</v>
      </c>
      <c r="T3785" t="s">
        <v>8321</v>
      </c>
    </row>
    <row r="3786" spans="1:20" ht="60" hidden="1">
      <c r="A3786">
        <v>3784</v>
      </c>
      <c r="B3786" s="2" t="s">
        <v>3781</v>
      </c>
      <c r="C3786" s="2" t="s">
        <v>7894</v>
      </c>
      <c r="D3786">
        <v>78000</v>
      </c>
      <c r="E3786">
        <v>301719.59000000003</v>
      </c>
      <c r="F3786" t="s">
        <v>8219</v>
      </c>
      <c r="G3786" t="s">
        <v>8224</v>
      </c>
      <c r="H3786" t="s">
        <v>8246</v>
      </c>
      <c r="I3786">
        <v>1430981880</v>
      </c>
      <c r="J3786" s="7">
        <f t="shared" si="294"/>
        <v>42076.130011574074</v>
      </c>
      <c r="K3786">
        <v>1426216033</v>
      </c>
      <c r="L3786" s="7">
        <f t="shared" si="295"/>
        <v>42131.290277777778</v>
      </c>
      <c r="M3786" t="b">
        <v>1</v>
      </c>
      <c r="N3786">
        <v>508</v>
      </c>
      <c r="O3786" t="b">
        <v>1</v>
      </c>
      <c r="P3786" t="s">
        <v>8295</v>
      </c>
      <c r="Q3786">
        <f t="shared" si="296"/>
        <v>386.82</v>
      </c>
      <c r="R3786" s="12">
        <f t="shared" si="297"/>
        <v>593.94000000000005</v>
      </c>
      <c r="S3786" t="s">
        <v>8319</v>
      </c>
      <c r="T3786" t="s">
        <v>8349</v>
      </c>
    </row>
    <row r="3787" spans="1:20" ht="60" hidden="1">
      <c r="A3787">
        <v>3785</v>
      </c>
      <c r="B3787" s="2" t="s">
        <v>3782</v>
      </c>
      <c r="C3787" s="2" t="s">
        <v>7895</v>
      </c>
      <c r="D3787">
        <v>80000</v>
      </c>
      <c r="E3787">
        <v>160920</v>
      </c>
      <c r="F3787" t="s">
        <v>8219</v>
      </c>
      <c r="G3787" t="s">
        <v>8236</v>
      </c>
      <c r="H3787" t="s">
        <v>8249</v>
      </c>
      <c r="I3787">
        <v>1433996746</v>
      </c>
      <c r="J3787" s="7">
        <f t="shared" si="294"/>
        <v>42136.184560185182</v>
      </c>
      <c r="K3787">
        <v>1431404746</v>
      </c>
      <c r="L3787" s="7">
        <f t="shared" si="295"/>
        <v>42166.184560185182</v>
      </c>
      <c r="M3787" t="b">
        <v>1</v>
      </c>
      <c r="N3787">
        <v>729</v>
      </c>
      <c r="O3787" t="b">
        <v>1</v>
      </c>
      <c r="P3787" t="s">
        <v>8295</v>
      </c>
      <c r="Q3787">
        <f t="shared" si="296"/>
        <v>201.15</v>
      </c>
      <c r="R3787" s="12">
        <f t="shared" si="297"/>
        <v>220.74</v>
      </c>
      <c r="S3787" t="s">
        <v>8319</v>
      </c>
      <c r="T3787" t="s">
        <v>8349</v>
      </c>
    </row>
    <row r="3788" spans="1:20" ht="45" hidden="1">
      <c r="A3788">
        <v>3786</v>
      </c>
      <c r="B3788" s="2" t="s">
        <v>3783</v>
      </c>
      <c r="C3788" s="2" t="s">
        <v>7896</v>
      </c>
      <c r="D3788">
        <v>80000</v>
      </c>
      <c r="E3788">
        <v>168829.14</v>
      </c>
      <c r="F3788" t="s">
        <v>8219</v>
      </c>
      <c r="G3788" t="s">
        <v>8224</v>
      </c>
      <c r="H3788" t="s">
        <v>8246</v>
      </c>
      <c r="I3788">
        <v>1450486800</v>
      </c>
      <c r="J3788" s="7">
        <f t="shared" si="294"/>
        <v>42311.625081018516</v>
      </c>
      <c r="K3788">
        <v>1446562807</v>
      </c>
      <c r="L3788" s="7">
        <f t="shared" si="295"/>
        <v>42357.041666666672</v>
      </c>
      <c r="M3788" t="b">
        <v>1</v>
      </c>
      <c r="N3788">
        <v>644</v>
      </c>
      <c r="O3788" t="b">
        <v>1</v>
      </c>
      <c r="P3788" t="s">
        <v>8295</v>
      </c>
      <c r="Q3788">
        <f t="shared" si="296"/>
        <v>211.04</v>
      </c>
      <c r="R3788" s="12">
        <f t="shared" si="297"/>
        <v>262.16000000000003</v>
      </c>
      <c r="S3788" t="s">
        <v>8319</v>
      </c>
      <c r="T3788" t="s">
        <v>8349</v>
      </c>
    </row>
    <row r="3789" spans="1:20" ht="45" hidden="1">
      <c r="A3789">
        <v>3787</v>
      </c>
      <c r="B3789" s="2" t="s">
        <v>3784</v>
      </c>
      <c r="C3789" s="2" t="s">
        <v>7897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 s="7">
        <f t="shared" si="294"/>
        <v>40870.774409722224</v>
      </c>
      <c r="K3789">
        <v>1322073309</v>
      </c>
      <c r="L3789" s="7">
        <f t="shared" si="295"/>
        <v>40915.774409722224</v>
      </c>
      <c r="M3789" t="b">
        <v>1</v>
      </c>
      <c r="N3789">
        <v>146</v>
      </c>
      <c r="O3789" t="b">
        <v>1</v>
      </c>
      <c r="P3789" t="s">
        <v>8269</v>
      </c>
      <c r="Q3789">
        <f t="shared" si="296"/>
        <v>101.33</v>
      </c>
      <c r="R3789" s="12">
        <f t="shared" si="297"/>
        <v>589.95000000000005</v>
      </c>
      <c r="S3789" t="s">
        <v>8310</v>
      </c>
      <c r="T3789" t="s">
        <v>8315</v>
      </c>
    </row>
    <row r="3790" spans="1:20" ht="75" hidden="1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7">
        <f t="shared" si="294"/>
        <v>42333.695821759262</v>
      </c>
      <c r="K3790">
        <v>1448469719</v>
      </c>
      <c r="L3790" s="7">
        <f t="shared" si="29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>
        <f t="shared" si="296"/>
        <v>0.67</v>
      </c>
      <c r="R3790" s="12">
        <f t="shared" si="297"/>
        <v>500</v>
      </c>
      <c r="S3790" t="s">
        <v>8317</v>
      </c>
      <c r="T3790" t="s">
        <v>8359</v>
      </c>
    </row>
    <row r="3791" spans="1:20" ht="45" hidden="1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7">
        <f t="shared" si="294"/>
        <v>42138.798819444448</v>
      </c>
      <c r="K3791">
        <v>1431630618</v>
      </c>
      <c r="L3791" s="7">
        <f t="shared" si="29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296"/>
        <v>3.27</v>
      </c>
      <c r="R3791" s="12">
        <f t="shared" si="297"/>
        <v>29</v>
      </c>
      <c r="S3791" t="s">
        <v>8317</v>
      </c>
      <c r="T3791" t="s">
        <v>8359</v>
      </c>
    </row>
    <row r="3792" spans="1:20" ht="60" hidden="1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7">
        <f t="shared" si="294"/>
        <v>42666.666932870372</v>
      </c>
      <c r="K3792">
        <v>1477238423</v>
      </c>
      <c r="L3792" s="7">
        <f t="shared" si="29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>
        <f t="shared" si="296"/>
        <v>0</v>
      </c>
      <c r="R3792" s="12" t="str">
        <f t="shared" si="297"/>
        <v>No pledges</v>
      </c>
      <c r="S3792" t="s">
        <v>8317</v>
      </c>
      <c r="T3792" t="s">
        <v>8359</v>
      </c>
    </row>
    <row r="3793" spans="1:20" ht="15" customHeight="1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7">
        <f>(((I3793/60)/60)/24)+DATE(1970,1,1)</f>
        <v>41826.692037037035</v>
      </c>
      <c r="K3793">
        <v>1399480592</v>
      </c>
      <c r="L3793" s="7">
        <f>(((K3793/60)/60)/24)+DATE(1970,1,1)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296"/>
        <v>0</v>
      </c>
      <c r="R3793" s="12" t="str">
        <f t="shared" si="297"/>
        <v>No pledges</v>
      </c>
      <c r="S3793" t="s">
        <v>8317</v>
      </c>
      <c r="T3793" t="s">
        <v>8359</v>
      </c>
    </row>
    <row r="3794" spans="1:20" ht="30" hidden="1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7">
        <f t="shared" si="294"/>
        <v>42170.447013888886</v>
      </c>
      <c r="K3794">
        <v>1434365022</v>
      </c>
      <c r="L3794" s="7">
        <f t="shared" si="29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296"/>
        <v>0.28000000000000003</v>
      </c>
      <c r="R3794" s="12">
        <f t="shared" si="297"/>
        <v>17.5</v>
      </c>
      <c r="S3794" t="s">
        <v>8317</v>
      </c>
      <c r="T3794" t="s">
        <v>8359</v>
      </c>
    </row>
    <row r="3795" spans="1:20" ht="60" hidden="1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7">
        <f t="shared" si="294"/>
        <v>41968.938993055555</v>
      </c>
      <c r="K3795">
        <v>1416954729</v>
      </c>
      <c r="L3795" s="7">
        <f t="shared" si="29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296"/>
        <v>59.66</v>
      </c>
      <c r="R3795" s="12">
        <f t="shared" si="297"/>
        <v>174</v>
      </c>
      <c r="S3795" t="s">
        <v>8317</v>
      </c>
      <c r="T3795" t="s">
        <v>8359</v>
      </c>
    </row>
    <row r="3796" spans="1:20" ht="60" hidden="1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7">
        <f t="shared" si="294"/>
        <v>42132.58048611111</v>
      </c>
      <c r="K3796">
        <v>1431093354</v>
      </c>
      <c r="L3796" s="7">
        <f t="shared" si="29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296"/>
        <v>1</v>
      </c>
      <c r="R3796" s="12">
        <f t="shared" si="297"/>
        <v>50</v>
      </c>
      <c r="S3796" t="s">
        <v>8317</v>
      </c>
      <c r="T3796" t="s">
        <v>8359</v>
      </c>
    </row>
    <row r="3797" spans="1:20" ht="45" hidden="1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7">
        <f t="shared" si="294"/>
        <v>42201.436226851853</v>
      </c>
      <c r="K3797">
        <v>1437042490</v>
      </c>
      <c r="L3797" s="7">
        <f t="shared" si="295"/>
        <v>42244.9375</v>
      </c>
      <c r="M3797" t="b">
        <v>0</v>
      </c>
      <c r="N3797">
        <v>2</v>
      </c>
      <c r="O3797" t="b">
        <v>0</v>
      </c>
      <c r="P3797" t="s">
        <v>8305</v>
      </c>
      <c r="Q3797">
        <f t="shared" si="296"/>
        <v>1.67</v>
      </c>
      <c r="R3797" s="12">
        <f t="shared" si="297"/>
        <v>5</v>
      </c>
      <c r="S3797" t="s">
        <v>8317</v>
      </c>
      <c r="T3797" t="s">
        <v>8359</v>
      </c>
    </row>
    <row r="3798" spans="1:20" ht="60" hidden="1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7">
        <f t="shared" si="294"/>
        <v>42689.029583333337</v>
      </c>
      <c r="K3798">
        <v>1479170556</v>
      </c>
      <c r="L3798" s="7">
        <f t="shared" si="29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296"/>
        <v>0</v>
      </c>
      <c r="R3798" s="12">
        <f t="shared" si="297"/>
        <v>1</v>
      </c>
      <c r="S3798" t="s">
        <v>8317</v>
      </c>
      <c r="T3798" t="s">
        <v>8359</v>
      </c>
    </row>
    <row r="3799" spans="1:20" ht="60" hidden="1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7">
        <f t="shared" si="294"/>
        <v>42084.881539351853</v>
      </c>
      <c r="K3799">
        <v>1426972165</v>
      </c>
      <c r="L3799" s="7">
        <f t="shared" si="29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296"/>
        <v>89.67</v>
      </c>
      <c r="R3799" s="12">
        <f t="shared" si="297"/>
        <v>145.41</v>
      </c>
      <c r="S3799" t="s">
        <v>8317</v>
      </c>
      <c r="T3799" t="s">
        <v>8359</v>
      </c>
    </row>
    <row r="3800" spans="1:20" ht="60" hidden="1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7">
        <f t="shared" si="294"/>
        <v>41831.722777777781</v>
      </c>
      <c r="K3800">
        <v>1405099248</v>
      </c>
      <c r="L3800" s="7">
        <f t="shared" si="29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>
        <f t="shared" si="296"/>
        <v>1.46</v>
      </c>
      <c r="R3800" s="12">
        <f t="shared" si="297"/>
        <v>205</v>
      </c>
      <c r="S3800" t="s">
        <v>8317</v>
      </c>
      <c r="T3800" t="s">
        <v>8359</v>
      </c>
    </row>
    <row r="3801" spans="1:20" ht="45" hidden="1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7">
        <f t="shared" si="294"/>
        <v>42410.93105324074</v>
      </c>
      <c r="K3801">
        <v>1455142843</v>
      </c>
      <c r="L3801" s="7">
        <f t="shared" si="29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296"/>
        <v>4.0199999999999996</v>
      </c>
      <c r="R3801" s="12">
        <f t="shared" si="297"/>
        <v>100.5</v>
      </c>
      <c r="S3801" t="s">
        <v>8317</v>
      </c>
      <c r="T3801" t="s">
        <v>8359</v>
      </c>
    </row>
    <row r="3802" spans="1:20" ht="60" hidden="1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7">
        <f t="shared" si="294"/>
        <v>41982.737071759257</v>
      </c>
      <c r="K3802">
        <v>1418146883</v>
      </c>
      <c r="L3802" s="7">
        <f t="shared" si="29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>
        <f t="shared" si="296"/>
        <v>4</v>
      </c>
      <c r="R3802" s="12">
        <f t="shared" si="297"/>
        <v>55.06</v>
      </c>
      <c r="S3802" t="s">
        <v>8317</v>
      </c>
      <c r="T3802" t="s">
        <v>8359</v>
      </c>
    </row>
    <row r="3803" spans="1:20" ht="45" hidden="1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7">
        <f t="shared" si="294"/>
        <v>41975.676111111112</v>
      </c>
      <c r="K3803">
        <v>1417536816</v>
      </c>
      <c r="L3803" s="7">
        <f t="shared" si="29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296"/>
        <v>8.52</v>
      </c>
      <c r="R3803" s="12">
        <f t="shared" si="297"/>
        <v>47.33</v>
      </c>
      <c r="S3803" t="s">
        <v>8317</v>
      </c>
      <c r="T3803" t="s">
        <v>8359</v>
      </c>
    </row>
    <row r="3804" spans="1:20" ht="15" customHeight="1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7">
        <f>(((I3804/60)/60)/24)+DATE(1970,1,1)</f>
        <v>42299.126226851848</v>
      </c>
      <c r="K3804">
        <v>1442890906</v>
      </c>
      <c r="L3804" s="7">
        <f>(((K3804/60)/60)/24)+DATE(1970,1,1)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296"/>
        <v>0</v>
      </c>
      <c r="R3804" s="12" t="str">
        <f t="shared" si="297"/>
        <v>No pledges</v>
      </c>
      <c r="S3804" t="s">
        <v>8317</v>
      </c>
      <c r="T3804" t="s">
        <v>8359</v>
      </c>
    </row>
    <row r="3805" spans="1:20" ht="30" hidden="1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7">
        <f t="shared" si="294"/>
        <v>42403.971851851849</v>
      </c>
      <c r="K3805">
        <v>1454541568</v>
      </c>
      <c r="L3805" s="7">
        <f t="shared" si="29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296"/>
        <v>19.649999999999999</v>
      </c>
      <c r="R3805" s="12">
        <f t="shared" si="297"/>
        <v>58.95</v>
      </c>
      <c r="S3805" t="s">
        <v>8317</v>
      </c>
      <c r="T3805" t="s">
        <v>8359</v>
      </c>
    </row>
    <row r="3806" spans="1:20" ht="60" hidden="1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7">
        <f t="shared" si="294"/>
        <v>42527.00953703704</v>
      </c>
      <c r="K3806">
        <v>1465172024</v>
      </c>
      <c r="L3806" s="7">
        <f t="shared" si="29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>
        <f t="shared" si="296"/>
        <v>0</v>
      </c>
      <c r="R3806" s="12" t="str">
        <f t="shared" si="297"/>
        <v>No pledges</v>
      </c>
      <c r="S3806" t="s">
        <v>8317</v>
      </c>
      <c r="T3806" t="s">
        <v>8359</v>
      </c>
    </row>
    <row r="3807" spans="1:20" ht="45" hidden="1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7">
        <f t="shared" si="294"/>
        <v>41849.887037037035</v>
      </c>
      <c r="K3807">
        <v>1406668640</v>
      </c>
      <c r="L3807" s="7">
        <f t="shared" si="29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296"/>
        <v>0</v>
      </c>
      <c r="R3807" s="12">
        <f t="shared" si="297"/>
        <v>1.5</v>
      </c>
      <c r="S3807" t="s">
        <v>8317</v>
      </c>
      <c r="T3807" t="s">
        <v>8359</v>
      </c>
    </row>
    <row r="3808" spans="1:20" ht="60" hidden="1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7">
        <f t="shared" si="294"/>
        <v>41799.259039351848</v>
      </c>
      <c r="K3808">
        <v>1402294381</v>
      </c>
      <c r="L3808" s="7">
        <f t="shared" si="29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296"/>
        <v>7.0000000000000007E-2</v>
      </c>
      <c r="R3808" s="12">
        <f t="shared" si="297"/>
        <v>5</v>
      </c>
      <c r="S3808" t="s">
        <v>8317</v>
      </c>
      <c r="T3808" t="s">
        <v>8359</v>
      </c>
    </row>
    <row r="3809" spans="1:20" ht="15" customHeight="1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7">
        <f>(((I3809/60)/60)/24)+DATE(1970,1,1)</f>
        <v>42097.909016203703</v>
      </c>
      <c r="K3809">
        <v>1427492939</v>
      </c>
      <c r="L3809" s="7">
        <f>(((K3809/60)/60)/24)+DATE(1970,1,1)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296"/>
        <v>30.33</v>
      </c>
      <c r="R3809" s="12">
        <f t="shared" si="297"/>
        <v>50.56</v>
      </c>
      <c r="S3809" t="s">
        <v>8317</v>
      </c>
      <c r="T3809" t="s">
        <v>8359</v>
      </c>
    </row>
    <row r="3810" spans="1:20" ht="45" hidden="1">
      <c r="A3810">
        <v>3808</v>
      </c>
      <c r="B3810" s="2" t="s">
        <v>3805</v>
      </c>
      <c r="C3810" s="2" t="s">
        <v>7918</v>
      </c>
      <c r="D3810">
        <v>85000</v>
      </c>
      <c r="E3810">
        <v>126082.45</v>
      </c>
      <c r="F3810" t="s">
        <v>8219</v>
      </c>
      <c r="G3810" t="s">
        <v>8224</v>
      </c>
      <c r="H3810" t="s">
        <v>8246</v>
      </c>
      <c r="I3810">
        <v>1369323491</v>
      </c>
      <c r="J3810" s="7">
        <f t="shared" si="294"/>
        <v>41387.651516203703</v>
      </c>
      <c r="K3810">
        <v>1366731491</v>
      </c>
      <c r="L3810" s="7">
        <f t="shared" si="295"/>
        <v>41417.651516203703</v>
      </c>
      <c r="M3810" t="b">
        <v>0</v>
      </c>
      <c r="N3810">
        <v>1373</v>
      </c>
      <c r="O3810" t="b">
        <v>1</v>
      </c>
      <c r="P3810" t="s">
        <v>8295</v>
      </c>
      <c r="Q3810">
        <f t="shared" si="296"/>
        <v>148.33000000000001</v>
      </c>
      <c r="R3810" s="12">
        <f t="shared" si="297"/>
        <v>91.83</v>
      </c>
      <c r="S3810" t="s">
        <v>8319</v>
      </c>
      <c r="T3810" t="s">
        <v>8349</v>
      </c>
    </row>
    <row r="3811" spans="1:20" ht="60" hidden="1">
      <c r="A3811">
        <v>3809</v>
      </c>
      <c r="B3811" s="2" t="s">
        <v>3806</v>
      </c>
      <c r="C3811" s="2" t="s">
        <v>7919</v>
      </c>
      <c r="D3811">
        <v>89200</v>
      </c>
      <c r="E3811">
        <v>231543.12</v>
      </c>
      <c r="F3811" t="s">
        <v>8219</v>
      </c>
      <c r="G3811" t="s">
        <v>8237</v>
      </c>
      <c r="H3811" t="s">
        <v>8249</v>
      </c>
      <c r="I3811">
        <v>1461306772</v>
      </c>
      <c r="J3811" s="7">
        <f t="shared" si="294"/>
        <v>42452.272824074069</v>
      </c>
      <c r="K3811">
        <v>1458714772</v>
      </c>
      <c r="L3811" s="7">
        <f t="shared" si="295"/>
        <v>42482.272824074069</v>
      </c>
      <c r="M3811" t="b">
        <v>1</v>
      </c>
      <c r="N3811">
        <v>1281</v>
      </c>
      <c r="O3811" t="b">
        <v>1</v>
      </c>
      <c r="P3811" t="s">
        <v>8295</v>
      </c>
      <c r="Q3811">
        <f t="shared" si="296"/>
        <v>259.58</v>
      </c>
      <c r="R3811" s="12">
        <f t="shared" si="297"/>
        <v>180.75</v>
      </c>
      <c r="S3811" t="s">
        <v>8319</v>
      </c>
      <c r="T3811" t="s">
        <v>8349</v>
      </c>
    </row>
    <row r="3812" spans="1:20" ht="60" hidden="1">
      <c r="A3812">
        <v>3810</v>
      </c>
      <c r="B3812" s="2" t="s">
        <v>3807</v>
      </c>
      <c r="C3812" s="2" t="s">
        <v>7920</v>
      </c>
      <c r="D3812">
        <v>98000</v>
      </c>
      <c r="E3812">
        <v>100939</v>
      </c>
      <c r="F3812" t="s">
        <v>8219</v>
      </c>
      <c r="G3812" t="s">
        <v>8226</v>
      </c>
      <c r="H3812" t="s">
        <v>8248</v>
      </c>
      <c r="I3812">
        <v>1429228800</v>
      </c>
      <c r="J3812" s="7">
        <f t="shared" si="294"/>
        <v>42081.903587962966</v>
      </c>
      <c r="K3812">
        <v>1426714870</v>
      </c>
      <c r="L3812" s="7">
        <f t="shared" si="295"/>
        <v>42111</v>
      </c>
      <c r="M3812" t="b">
        <v>0</v>
      </c>
      <c r="N3812">
        <v>443</v>
      </c>
      <c r="O3812" t="b">
        <v>1</v>
      </c>
      <c r="P3812" t="s">
        <v>8295</v>
      </c>
      <c r="Q3812">
        <f t="shared" si="296"/>
        <v>103</v>
      </c>
      <c r="R3812" s="12">
        <f t="shared" si="297"/>
        <v>227.85</v>
      </c>
      <c r="S3812" t="s">
        <v>8319</v>
      </c>
      <c r="T3812" t="s">
        <v>8349</v>
      </c>
    </row>
    <row r="3813" spans="1:20" ht="60" hidden="1">
      <c r="A3813">
        <v>3811</v>
      </c>
      <c r="B3813" s="2" t="s">
        <v>3808</v>
      </c>
      <c r="C3813" s="2" t="s">
        <v>7921</v>
      </c>
      <c r="D3813">
        <v>100000</v>
      </c>
      <c r="E3813">
        <v>147233.76999999999</v>
      </c>
      <c r="F3813" t="s">
        <v>8219</v>
      </c>
      <c r="G3813" t="s">
        <v>8226</v>
      </c>
      <c r="H3813" t="s">
        <v>8248</v>
      </c>
      <c r="I3813">
        <v>1487738622</v>
      </c>
      <c r="J3813" s="7">
        <f t="shared" si="294"/>
        <v>42758.197013888886</v>
      </c>
      <c r="K3813">
        <v>1485146622</v>
      </c>
      <c r="L3813" s="7">
        <f t="shared" si="295"/>
        <v>42788.197013888886</v>
      </c>
      <c r="M3813" t="b">
        <v>1</v>
      </c>
      <c r="N3813">
        <v>1596</v>
      </c>
      <c r="O3813" t="b">
        <v>1</v>
      </c>
      <c r="P3813" t="s">
        <v>8269</v>
      </c>
      <c r="Q3813">
        <f t="shared" si="296"/>
        <v>147.22999999999999</v>
      </c>
      <c r="R3813" s="12">
        <f t="shared" si="297"/>
        <v>92.25</v>
      </c>
      <c r="S3813" t="s">
        <v>8310</v>
      </c>
      <c r="T3813" t="s">
        <v>8315</v>
      </c>
    </row>
    <row r="3814" spans="1:20" ht="60" hidden="1">
      <c r="A3814">
        <v>3812</v>
      </c>
      <c r="B3814" s="2" t="s">
        <v>3809</v>
      </c>
      <c r="C3814" s="2" t="s">
        <v>7922</v>
      </c>
      <c r="D3814">
        <v>100000</v>
      </c>
      <c r="E3814">
        <v>113015</v>
      </c>
      <c r="F3814" t="s">
        <v>8219</v>
      </c>
      <c r="G3814" t="s">
        <v>8224</v>
      </c>
      <c r="H3814" t="s">
        <v>8246</v>
      </c>
      <c r="I3814">
        <v>1446019200</v>
      </c>
      <c r="J3814" s="7">
        <f t="shared" si="294"/>
        <v>42263.680289351847</v>
      </c>
      <c r="K3814">
        <v>1442420377</v>
      </c>
      <c r="L3814" s="7">
        <f t="shared" si="295"/>
        <v>42305.333333333328</v>
      </c>
      <c r="M3814" t="b">
        <v>1</v>
      </c>
      <c r="N3814">
        <v>555</v>
      </c>
      <c r="O3814" t="b">
        <v>1</v>
      </c>
      <c r="P3814" t="s">
        <v>8269</v>
      </c>
      <c r="Q3814">
        <f t="shared" si="296"/>
        <v>113.02</v>
      </c>
      <c r="R3814" s="12">
        <f t="shared" si="297"/>
        <v>203.63</v>
      </c>
      <c r="S3814" t="s">
        <v>8310</v>
      </c>
      <c r="T3814" t="s">
        <v>8315</v>
      </c>
    </row>
    <row r="3815" spans="1:20" ht="60" hidden="1">
      <c r="A3815">
        <v>3813</v>
      </c>
      <c r="B3815" s="2" t="s">
        <v>3810</v>
      </c>
      <c r="C3815" s="2" t="s">
        <v>7923</v>
      </c>
      <c r="D3815">
        <v>100000</v>
      </c>
      <c r="E3815">
        <v>348018</v>
      </c>
      <c r="F3815" t="s">
        <v>8219</v>
      </c>
      <c r="G3815" t="s">
        <v>8227</v>
      </c>
      <c r="H3815" t="s">
        <v>8249</v>
      </c>
      <c r="I3815">
        <v>1436680958</v>
      </c>
      <c r="J3815" s="7">
        <f t="shared" si="294"/>
        <v>42157.251828703709</v>
      </c>
      <c r="K3815">
        <v>1433224958</v>
      </c>
      <c r="L3815" s="7">
        <f t="shared" si="295"/>
        <v>42197.251828703709</v>
      </c>
      <c r="M3815" t="b">
        <v>1</v>
      </c>
      <c r="N3815">
        <v>680</v>
      </c>
      <c r="O3815" t="b">
        <v>1</v>
      </c>
      <c r="P3815" t="s">
        <v>8295</v>
      </c>
      <c r="Q3815">
        <f t="shared" si="296"/>
        <v>348.02</v>
      </c>
      <c r="R3815" s="12">
        <f t="shared" si="297"/>
        <v>511.79</v>
      </c>
      <c r="S3815" t="s">
        <v>8319</v>
      </c>
      <c r="T3815" t="s">
        <v>8349</v>
      </c>
    </row>
    <row r="3816" spans="1:20" ht="60" hidden="1">
      <c r="A3816">
        <v>3814</v>
      </c>
      <c r="B3816" s="2" t="s">
        <v>3811</v>
      </c>
      <c r="C3816" s="2" t="s">
        <v>7924</v>
      </c>
      <c r="D3816">
        <v>100000</v>
      </c>
      <c r="E3816">
        <v>800211</v>
      </c>
      <c r="F3816" t="s">
        <v>8219</v>
      </c>
      <c r="G3816" t="s">
        <v>8224</v>
      </c>
      <c r="H3816" t="s">
        <v>8246</v>
      </c>
      <c r="I3816">
        <v>1465232520</v>
      </c>
      <c r="J3816" s="7">
        <f t="shared" si="294"/>
        <v>42473.604270833333</v>
      </c>
      <c r="K3816">
        <v>1460557809</v>
      </c>
      <c r="L3816" s="7">
        <f t="shared" si="295"/>
        <v>42527.709722222222</v>
      </c>
      <c r="M3816" t="b">
        <v>1</v>
      </c>
      <c r="N3816">
        <v>4245</v>
      </c>
      <c r="O3816" t="b">
        <v>1</v>
      </c>
      <c r="P3816" t="s">
        <v>8295</v>
      </c>
      <c r="Q3816">
        <f t="shared" si="296"/>
        <v>800.21</v>
      </c>
      <c r="R3816" s="12">
        <f t="shared" si="297"/>
        <v>188.51</v>
      </c>
      <c r="S3816" t="s">
        <v>8319</v>
      </c>
      <c r="T3816" t="s">
        <v>8349</v>
      </c>
    </row>
    <row r="3817" spans="1:20" ht="30" hidden="1">
      <c r="A3817">
        <v>3815</v>
      </c>
      <c r="B3817" s="2" t="s">
        <v>3812</v>
      </c>
      <c r="C3817" s="2" t="s">
        <v>7925</v>
      </c>
      <c r="D3817">
        <v>100000</v>
      </c>
      <c r="E3817">
        <v>206743.09</v>
      </c>
      <c r="F3817" t="s">
        <v>8219</v>
      </c>
      <c r="G3817" t="s">
        <v>8224</v>
      </c>
      <c r="H3817" t="s">
        <v>8246</v>
      </c>
      <c r="I3817">
        <v>1408021098</v>
      </c>
      <c r="J3817" s="7">
        <f t="shared" si="294"/>
        <v>41835.540486111109</v>
      </c>
      <c r="K3817">
        <v>1405429098</v>
      </c>
      <c r="L3817" s="7">
        <f t="shared" si="295"/>
        <v>41865.540486111109</v>
      </c>
      <c r="M3817" t="b">
        <v>1</v>
      </c>
      <c r="N3817">
        <v>1513</v>
      </c>
      <c r="O3817" t="b">
        <v>1</v>
      </c>
      <c r="P3817" t="s">
        <v>8295</v>
      </c>
      <c r="Q3817">
        <f t="shared" si="296"/>
        <v>206.74</v>
      </c>
      <c r="R3817" s="12">
        <f t="shared" si="297"/>
        <v>136.63999999999999</v>
      </c>
      <c r="S3817" t="s">
        <v>8319</v>
      </c>
      <c r="T3817" t="s">
        <v>8349</v>
      </c>
    </row>
    <row r="3818" spans="1:20" ht="60" hidden="1">
      <c r="A3818">
        <v>3816</v>
      </c>
      <c r="B3818" s="2" t="s">
        <v>3813</v>
      </c>
      <c r="C3818" s="2" t="s">
        <v>7926</v>
      </c>
      <c r="D3818">
        <v>100000</v>
      </c>
      <c r="E3818">
        <v>125137</v>
      </c>
      <c r="F3818" t="s">
        <v>8219</v>
      </c>
      <c r="G3818" t="s">
        <v>8224</v>
      </c>
      <c r="H3818" t="s">
        <v>8246</v>
      </c>
      <c r="I3818">
        <v>1465652372</v>
      </c>
      <c r="J3818" s="7">
        <f t="shared" si="294"/>
        <v>42502.569120370375</v>
      </c>
      <c r="K3818">
        <v>1463060372</v>
      </c>
      <c r="L3818" s="7">
        <f t="shared" si="295"/>
        <v>42532.569120370375</v>
      </c>
      <c r="M3818" t="b">
        <v>1</v>
      </c>
      <c r="N3818">
        <v>325</v>
      </c>
      <c r="O3818" t="b">
        <v>1</v>
      </c>
      <c r="P3818" t="s">
        <v>8295</v>
      </c>
      <c r="Q3818">
        <f t="shared" si="296"/>
        <v>125.14</v>
      </c>
      <c r="R3818" s="12">
        <f t="shared" si="297"/>
        <v>385.04</v>
      </c>
      <c r="S3818" t="s">
        <v>8319</v>
      </c>
      <c r="T3818" t="s">
        <v>8349</v>
      </c>
    </row>
    <row r="3819" spans="1:20" ht="60" hidden="1">
      <c r="A3819">
        <v>3817</v>
      </c>
      <c r="B3819" s="2" t="s">
        <v>3814</v>
      </c>
      <c r="C3819" s="2" t="s">
        <v>7927</v>
      </c>
      <c r="D3819">
        <v>100000</v>
      </c>
      <c r="E3819">
        <v>161459</v>
      </c>
      <c r="F3819" t="s">
        <v>8219</v>
      </c>
      <c r="G3819" t="s">
        <v>8224</v>
      </c>
      <c r="H3819" t="s">
        <v>8246</v>
      </c>
      <c r="I3819">
        <v>1434017153</v>
      </c>
      <c r="J3819" s="7">
        <f t="shared" si="294"/>
        <v>42136.420752314814</v>
      </c>
      <c r="K3819">
        <v>1431425153</v>
      </c>
      <c r="L3819" s="7">
        <f t="shared" si="295"/>
        <v>42166.420752314814</v>
      </c>
      <c r="M3819" t="b">
        <v>1</v>
      </c>
      <c r="N3819">
        <v>353</v>
      </c>
      <c r="O3819" t="b">
        <v>1</v>
      </c>
      <c r="P3819" t="s">
        <v>8295</v>
      </c>
      <c r="Q3819">
        <f t="shared" si="296"/>
        <v>161.46</v>
      </c>
      <c r="R3819" s="12">
        <f t="shared" si="297"/>
        <v>457.39</v>
      </c>
      <c r="S3819" t="s">
        <v>8319</v>
      </c>
      <c r="T3819" t="s">
        <v>8349</v>
      </c>
    </row>
    <row r="3820" spans="1:20" ht="45" hidden="1">
      <c r="A3820">
        <v>3818</v>
      </c>
      <c r="B3820" s="2" t="s">
        <v>3815</v>
      </c>
      <c r="C3820" s="2" t="s">
        <v>7928</v>
      </c>
      <c r="D3820">
        <v>100000</v>
      </c>
      <c r="E3820">
        <v>120249</v>
      </c>
      <c r="F3820" t="s">
        <v>8219</v>
      </c>
      <c r="G3820" t="s">
        <v>8224</v>
      </c>
      <c r="H3820" t="s">
        <v>8246</v>
      </c>
      <c r="I3820">
        <v>1427740319</v>
      </c>
      <c r="J3820" s="7">
        <f t="shared" si="294"/>
        <v>42048.813877314817</v>
      </c>
      <c r="K3820">
        <v>1423855919</v>
      </c>
      <c r="L3820" s="7">
        <f t="shared" si="295"/>
        <v>42093.772210648152</v>
      </c>
      <c r="M3820" t="b">
        <v>1</v>
      </c>
      <c r="N3820">
        <v>539</v>
      </c>
      <c r="O3820" t="b">
        <v>1</v>
      </c>
      <c r="P3820" t="s">
        <v>8295</v>
      </c>
      <c r="Q3820">
        <f t="shared" si="296"/>
        <v>120.25</v>
      </c>
      <c r="R3820" s="12">
        <f t="shared" si="297"/>
        <v>223.1</v>
      </c>
      <c r="S3820" t="s">
        <v>8319</v>
      </c>
      <c r="T3820" t="s">
        <v>8349</v>
      </c>
    </row>
    <row r="3821" spans="1:20" ht="45" hidden="1">
      <c r="A3821">
        <v>3819</v>
      </c>
      <c r="B3821" s="2" t="s">
        <v>3816</v>
      </c>
      <c r="C3821" s="2" t="s">
        <v>7817</v>
      </c>
      <c r="D3821">
        <v>100000</v>
      </c>
      <c r="E3821">
        <v>114977</v>
      </c>
      <c r="F3821" t="s">
        <v>8219</v>
      </c>
      <c r="G3821" t="s">
        <v>8232</v>
      </c>
      <c r="H3821" t="s">
        <v>8253</v>
      </c>
      <c r="I3821">
        <v>1458807098</v>
      </c>
      <c r="J3821" s="7">
        <f t="shared" si="294"/>
        <v>42423.3830787037</v>
      </c>
      <c r="K3821">
        <v>1456218698</v>
      </c>
      <c r="L3821" s="7">
        <f t="shared" si="295"/>
        <v>42453.341412037036</v>
      </c>
      <c r="M3821" t="b">
        <v>0</v>
      </c>
      <c r="N3821">
        <v>203</v>
      </c>
      <c r="O3821" t="b">
        <v>1</v>
      </c>
      <c r="P3821" t="s">
        <v>8295</v>
      </c>
      <c r="Q3821">
        <f t="shared" si="296"/>
        <v>114.98</v>
      </c>
      <c r="R3821" s="12">
        <f t="shared" si="297"/>
        <v>566.39</v>
      </c>
      <c r="S3821" t="s">
        <v>8319</v>
      </c>
      <c r="T3821" t="s">
        <v>8349</v>
      </c>
    </row>
    <row r="3822" spans="1:20" ht="45" hidden="1">
      <c r="A3822">
        <v>3820</v>
      </c>
      <c r="B3822" s="2" t="s">
        <v>3817</v>
      </c>
      <c r="C3822" s="2" t="s">
        <v>7929</v>
      </c>
      <c r="D3822">
        <v>100000</v>
      </c>
      <c r="E3822">
        <v>152604.29999999999</v>
      </c>
      <c r="F3822" t="s">
        <v>8219</v>
      </c>
      <c r="G3822" t="s">
        <v>8224</v>
      </c>
      <c r="H3822" t="s">
        <v>8246</v>
      </c>
      <c r="I3822">
        <v>1431100918</v>
      </c>
      <c r="J3822" s="7">
        <f t="shared" si="294"/>
        <v>42087.668032407411</v>
      </c>
      <c r="K3822">
        <v>1427212918</v>
      </c>
      <c r="L3822" s="7">
        <f t="shared" si="295"/>
        <v>42132.668032407411</v>
      </c>
      <c r="M3822" t="b">
        <v>0</v>
      </c>
      <c r="N3822">
        <v>470</v>
      </c>
      <c r="O3822" t="b">
        <v>1</v>
      </c>
      <c r="P3822" t="s">
        <v>8295</v>
      </c>
      <c r="Q3822">
        <f t="shared" si="296"/>
        <v>152.6</v>
      </c>
      <c r="R3822" s="12">
        <f t="shared" si="297"/>
        <v>324.69</v>
      </c>
      <c r="S3822" t="s">
        <v>8319</v>
      </c>
      <c r="T3822" t="s">
        <v>8349</v>
      </c>
    </row>
    <row r="3823" spans="1:20" ht="60" hidden="1">
      <c r="A3823">
        <v>3821</v>
      </c>
      <c r="B3823" s="2" t="s">
        <v>3818</v>
      </c>
      <c r="C3823" s="2" t="s">
        <v>7930</v>
      </c>
      <c r="D3823">
        <v>100000</v>
      </c>
      <c r="E3823">
        <v>107421.57</v>
      </c>
      <c r="F3823" t="s">
        <v>8219</v>
      </c>
      <c r="G3823" t="s">
        <v>8224</v>
      </c>
      <c r="H3823" t="s">
        <v>8246</v>
      </c>
      <c r="I3823">
        <v>1466168390</v>
      </c>
      <c r="J3823" s="7">
        <f t="shared" si="294"/>
        <v>42508.541550925926</v>
      </c>
      <c r="K3823">
        <v>1463576390</v>
      </c>
      <c r="L3823" s="7">
        <f t="shared" si="295"/>
        <v>42538.541550925926</v>
      </c>
      <c r="M3823" t="b">
        <v>1</v>
      </c>
      <c r="N3823">
        <v>1762</v>
      </c>
      <c r="O3823" t="b">
        <v>1</v>
      </c>
      <c r="P3823" t="s">
        <v>8301</v>
      </c>
      <c r="Q3823">
        <f t="shared" si="296"/>
        <v>107.42</v>
      </c>
      <c r="R3823" s="12">
        <f t="shared" si="297"/>
        <v>60.97</v>
      </c>
      <c r="S3823" t="s">
        <v>8319</v>
      </c>
      <c r="T3823" t="s">
        <v>8355</v>
      </c>
    </row>
    <row r="3824" spans="1:20" ht="60" hidden="1">
      <c r="A3824">
        <v>3822</v>
      </c>
      <c r="B3824" s="2" t="s">
        <v>3819</v>
      </c>
      <c r="C3824" s="2" t="s">
        <v>7931</v>
      </c>
      <c r="D3824">
        <v>100000</v>
      </c>
      <c r="E3824">
        <v>105745</v>
      </c>
      <c r="F3824" t="s">
        <v>8219</v>
      </c>
      <c r="G3824" t="s">
        <v>8224</v>
      </c>
      <c r="H3824" t="s">
        <v>8246</v>
      </c>
      <c r="I3824">
        <v>1461333311</v>
      </c>
      <c r="J3824" s="7">
        <f t="shared" si="294"/>
        <v>42452.579988425925</v>
      </c>
      <c r="K3824">
        <v>1458741311</v>
      </c>
      <c r="L3824" s="7">
        <f t="shared" si="295"/>
        <v>42482.579988425925</v>
      </c>
      <c r="M3824" t="b">
        <v>0</v>
      </c>
      <c r="N3824">
        <v>404</v>
      </c>
      <c r="O3824" t="b">
        <v>1</v>
      </c>
      <c r="P3824" t="s">
        <v>8295</v>
      </c>
      <c r="Q3824">
        <f t="shared" si="296"/>
        <v>105.75</v>
      </c>
      <c r="R3824" s="12">
        <f t="shared" si="297"/>
        <v>261.75</v>
      </c>
      <c r="S3824" t="s">
        <v>8319</v>
      </c>
      <c r="T3824" t="s">
        <v>8349</v>
      </c>
    </row>
    <row r="3825" spans="1:20" ht="60" hidden="1">
      <c r="A3825">
        <v>3823</v>
      </c>
      <c r="B3825" s="2" t="s">
        <v>3820</v>
      </c>
      <c r="C3825" s="2" t="s">
        <v>7932</v>
      </c>
      <c r="D3825">
        <v>100000</v>
      </c>
      <c r="E3825">
        <v>112536</v>
      </c>
      <c r="F3825" t="s">
        <v>8219</v>
      </c>
      <c r="G3825" t="s">
        <v>8224</v>
      </c>
      <c r="H3825" t="s">
        <v>8246</v>
      </c>
      <c r="I3825">
        <v>1477972740</v>
      </c>
      <c r="J3825" s="7">
        <f t="shared" si="294"/>
        <v>42644.535358796296</v>
      </c>
      <c r="K3825">
        <v>1475326255</v>
      </c>
      <c r="L3825" s="7">
        <f t="shared" si="295"/>
        <v>42675.165972222225</v>
      </c>
      <c r="M3825" t="b">
        <v>0</v>
      </c>
      <c r="N3825">
        <v>1260</v>
      </c>
      <c r="O3825" t="b">
        <v>1</v>
      </c>
      <c r="P3825" t="s">
        <v>8303</v>
      </c>
      <c r="Q3825">
        <f t="shared" si="296"/>
        <v>112.54</v>
      </c>
      <c r="R3825" s="12">
        <f t="shared" si="297"/>
        <v>89.31</v>
      </c>
      <c r="S3825" t="s">
        <v>8317</v>
      </c>
      <c r="T3825" t="s">
        <v>8357</v>
      </c>
    </row>
    <row r="3826" spans="1:20" ht="60" hidden="1">
      <c r="A3826">
        <v>3824</v>
      </c>
      <c r="B3826" s="2" t="s">
        <v>3821</v>
      </c>
      <c r="C3826" s="2" t="s">
        <v>7933</v>
      </c>
      <c r="D3826">
        <v>100000</v>
      </c>
      <c r="E3826">
        <v>100036</v>
      </c>
      <c r="F3826" t="s">
        <v>8219</v>
      </c>
      <c r="G3826" t="s">
        <v>8224</v>
      </c>
      <c r="H3826" t="s">
        <v>8246</v>
      </c>
      <c r="I3826">
        <v>1399271911</v>
      </c>
      <c r="J3826" s="7">
        <f t="shared" si="294"/>
        <v>41730.276747685188</v>
      </c>
      <c r="K3826">
        <v>1396334311</v>
      </c>
      <c r="L3826" s="7">
        <f t="shared" si="295"/>
        <v>41764.276747685188</v>
      </c>
      <c r="M3826" t="b">
        <v>0</v>
      </c>
      <c r="N3826">
        <v>558</v>
      </c>
      <c r="O3826" t="b">
        <v>1</v>
      </c>
      <c r="P3826" t="s">
        <v>8271</v>
      </c>
      <c r="Q3826">
        <f t="shared" si="296"/>
        <v>100.04</v>
      </c>
      <c r="R3826" s="12">
        <f t="shared" si="297"/>
        <v>179.28</v>
      </c>
      <c r="S3826" t="s">
        <v>8317</v>
      </c>
      <c r="T3826" t="s">
        <v>8318</v>
      </c>
    </row>
    <row r="3827" spans="1:20" ht="60" hidden="1">
      <c r="A3827">
        <v>3825</v>
      </c>
      <c r="B3827" s="2" t="s">
        <v>3822</v>
      </c>
      <c r="C3827" s="2" t="s">
        <v>7934</v>
      </c>
      <c r="D3827">
        <v>100000</v>
      </c>
      <c r="E3827">
        <v>100824</v>
      </c>
      <c r="F3827" t="s">
        <v>8219</v>
      </c>
      <c r="G3827" t="s">
        <v>8235</v>
      </c>
      <c r="H3827" t="s">
        <v>8255</v>
      </c>
      <c r="I3827">
        <v>1432314209</v>
      </c>
      <c r="J3827" s="7">
        <f t="shared" si="294"/>
        <v>42116.710752314815</v>
      </c>
      <c r="K3827">
        <v>1429722209</v>
      </c>
      <c r="L3827" s="7">
        <f t="shared" si="295"/>
        <v>42146.710752314815</v>
      </c>
      <c r="M3827" t="b">
        <v>0</v>
      </c>
      <c r="N3827">
        <v>100</v>
      </c>
      <c r="O3827" t="b">
        <v>1</v>
      </c>
      <c r="P3827" t="s">
        <v>8271</v>
      </c>
      <c r="Q3827">
        <f t="shared" si="296"/>
        <v>100.82</v>
      </c>
      <c r="R3827" s="12">
        <f t="shared" si="297"/>
        <v>1008.24</v>
      </c>
      <c r="S3827" t="s">
        <v>8317</v>
      </c>
      <c r="T3827" t="s">
        <v>8318</v>
      </c>
    </row>
    <row r="3828" spans="1:20" ht="45" hidden="1">
      <c r="A3828">
        <v>3826</v>
      </c>
      <c r="B3828" s="2" t="s">
        <v>3823</v>
      </c>
      <c r="C3828" s="2" t="s">
        <v>7935</v>
      </c>
      <c r="D3828">
        <v>116000</v>
      </c>
      <c r="E3828">
        <v>169985.91</v>
      </c>
      <c r="F3828" t="s">
        <v>8219</v>
      </c>
      <c r="G3828" t="s">
        <v>8224</v>
      </c>
      <c r="H3828" t="s">
        <v>8246</v>
      </c>
      <c r="I3828">
        <v>1415722236</v>
      </c>
      <c r="J3828" s="7">
        <f t="shared" si="294"/>
        <v>41894.632361111115</v>
      </c>
      <c r="K3828">
        <v>1410534636</v>
      </c>
      <c r="L3828" s="7">
        <f t="shared" si="295"/>
        <v>41954.674027777779</v>
      </c>
      <c r="M3828" t="b">
        <v>1</v>
      </c>
      <c r="N3828">
        <v>1095</v>
      </c>
      <c r="O3828" t="b">
        <v>1</v>
      </c>
      <c r="P3828" t="s">
        <v>8303</v>
      </c>
      <c r="Q3828">
        <f t="shared" si="296"/>
        <v>146.54</v>
      </c>
      <c r="R3828" s="12">
        <f t="shared" si="297"/>
        <v>155.24</v>
      </c>
      <c r="S3828" t="s">
        <v>8317</v>
      </c>
      <c r="T3828" t="s">
        <v>8357</v>
      </c>
    </row>
    <row r="3829" spans="1:20" ht="60" hidden="1">
      <c r="A3829">
        <v>3827</v>
      </c>
      <c r="B3829" s="2" t="s">
        <v>3824</v>
      </c>
      <c r="C3829" s="2" t="s">
        <v>7936</v>
      </c>
      <c r="D3829">
        <v>125000</v>
      </c>
      <c r="E3829">
        <v>170271</v>
      </c>
      <c r="F3829" t="s">
        <v>8219</v>
      </c>
      <c r="G3829" t="s">
        <v>8224</v>
      </c>
      <c r="H3829" t="s">
        <v>8246</v>
      </c>
      <c r="I3829">
        <v>1480568340</v>
      </c>
      <c r="J3829" s="7">
        <f t="shared" si="294"/>
        <v>42675.438946759255</v>
      </c>
      <c r="K3829">
        <v>1477996325</v>
      </c>
      <c r="L3829" s="7">
        <f t="shared" si="295"/>
        <v>42705.207638888889</v>
      </c>
      <c r="M3829" t="b">
        <v>1</v>
      </c>
      <c r="N3829">
        <v>379</v>
      </c>
      <c r="O3829" t="b">
        <v>1</v>
      </c>
      <c r="P3829" t="s">
        <v>8295</v>
      </c>
      <c r="Q3829">
        <f t="shared" si="296"/>
        <v>136.22</v>
      </c>
      <c r="R3829" s="12">
        <f t="shared" si="297"/>
        <v>449.26</v>
      </c>
      <c r="S3829" t="s">
        <v>8319</v>
      </c>
      <c r="T3829" t="s">
        <v>8349</v>
      </c>
    </row>
    <row r="3830" spans="1:20" ht="60" hidden="1">
      <c r="A3830">
        <v>3828</v>
      </c>
      <c r="B3830" s="2" t="s">
        <v>3825</v>
      </c>
      <c r="C3830" s="2" t="s">
        <v>7937</v>
      </c>
      <c r="D3830">
        <v>125000</v>
      </c>
      <c r="E3830">
        <v>396659</v>
      </c>
      <c r="F3830" t="s">
        <v>8219</v>
      </c>
      <c r="G3830" t="s">
        <v>8236</v>
      </c>
      <c r="H3830" t="s">
        <v>8249</v>
      </c>
      <c r="I3830">
        <v>1467128723</v>
      </c>
      <c r="J3830" s="7">
        <f t="shared" si="294"/>
        <v>42519.6565162037</v>
      </c>
      <c r="K3830">
        <v>1464536723</v>
      </c>
      <c r="L3830" s="7">
        <f t="shared" si="295"/>
        <v>42549.6565162037</v>
      </c>
      <c r="M3830" t="b">
        <v>0</v>
      </c>
      <c r="N3830">
        <v>1530</v>
      </c>
      <c r="O3830" t="b">
        <v>1</v>
      </c>
      <c r="P3830" t="s">
        <v>8295</v>
      </c>
      <c r="Q3830">
        <f t="shared" si="296"/>
        <v>317.33</v>
      </c>
      <c r="R3830" s="12">
        <f t="shared" si="297"/>
        <v>259.25</v>
      </c>
      <c r="S3830" t="s">
        <v>8319</v>
      </c>
      <c r="T3830" t="s">
        <v>8349</v>
      </c>
    </row>
    <row r="3831" spans="1:20" ht="60" hidden="1">
      <c r="A3831">
        <v>3829</v>
      </c>
      <c r="B3831" s="2" t="s">
        <v>3826</v>
      </c>
      <c r="C3831" s="2" t="s">
        <v>7938</v>
      </c>
      <c r="D3831">
        <v>126000</v>
      </c>
      <c r="E3831">
        <v>137254.84</v>
      </c>
      <c r="F3831" t="s">
        <v>8219</v>
      </c>
      <c r="G3831" t="s">
        <v>8224</v>
      </c>
      <c r="H3831" t="s">
        <v>8246</v>
      </c>
      <c r="I3831">
        <v>1399669200</v>
      </c>
      <c r="J3831" s="7">
        <f t="shared" si="294"/>
        <v>41709.463518518518</v>
      </c>
      <c r="K3831">
        <v>1394536048</v>
      </c>
      <c r="L3831" s="7">
        <f t="shared" si="295"/>
        <v>41768.875</v>
      </c>
      <c r="M3831" t="b">
        <v>1</v>
      </c>
      <c r="N3831">
        <v>2436</v>
      </c>
      <c r="O3831" t="b">
        <v>1</v>
      </c>
      <c r="P3831" t="s">
        <v>8269</v>
      </c>
      <c r="Q3831">
        <f t="shared" si="296"/>
        <v>108.93</v>
      </c>
      <c r="R3831" s="12">
        <f t="shared" si="297"/>
        <v>56.34</v>
      </c>
      <c r="S3831" t="s">
        <v>8310</v>
      </c>
      <c r="T3831" t="s">
        <v>8315</v>
      </c>
    </row>
    <row r="3832" spans="1:20" ht="45" hidden="1">
      <c r="A3832">
        <v>3830</v>
      </c>
      <c r="B3832" s="2" t="s">
        <v>3827</v>
      </c>
      <c r="C3832" s="2" t="s">
        <v>7939</v>
      </c>
      <c r="D3832">
        <v>150000</v>
      </c>
      <c r="E3832">
        <v>169394.6</v>
      </c>
      <c r="F3832" t="s">
        <v>8219</v>
      </c>
      <c r="G3832" t="s">
        <v>8224</v>
      </c>
      <c r="H3832" t="s">
        <v>8246</v>
      </c>
      <c r="I3832">
        <v>1489532220</v>
      </c>
      <c r="J3832" s="7">
        <f t="shared" si="294"/>
        <v>42775.314884259264</v>
      </c>
      <c r="K3832">
        <v>1486625606</v>
      </c>
      <c r="L3832" s="7">
        <f t="shared" si="295"/>
        <v>42808.956250000003</v>
      </c>
      <c r="M3832" t="b">
        <v>1</v>
      </c>
      <c r="N3832">
        <v>1151</v>
      </c>
      <c r="O3832" t="b">
        <v>1</v>
      </c>
      <c r="P3832" t="s">
        <v>8269</v>
      </c>
      <c r="Q3832">
        <f t="shared" si="296"/>
        <v>112.93</v>
      </c>
      <c r="R3832" s="12">
        <f t="shared" si="297"/>
        <v>147.16999999999999</v>
      </c>
      <c r="S3832" t="s">
        <v>8310</v>
      </c>
      <c r="T3832" t="s">
        <v>8315</v>
      </c>
    </row>
    <row r="3833" spans="1:20" ht="60" hidden="1">
      <c r="A3833">
        <v>3831</v>
      </c>
      <c r="B3833" s="2" t="s">
        <v>3828</v>
      </c>
      <c r="C3833" s="2" t="s">
        <v>7940</v>
      </c>
      <c r="D3833">
        <v>150000</v>
      </c>
      <c r="E3833">
        <v>171253</v>
      </c>
      <c r="F3833" t="s">
        <v>8219</v>
      </c>
      <c r="G3833" t="s">
        <v>8224</v>
      </c>
      <c r="H3833" t="s">
        <v>8246</v>
      </c>
      <c r="I3833">
        <v>1359743139</v>
      </c>
      <c r="J3833" s="7">
        <f t="shared" si="294"/>
        <v>41261.767812500002</v>
      </c>
      <c r="K3833">
        <v>1355855139</v>
      </c>
      <c r="L3833" s="7">
        <f t="shared" si="295"/>
        <v>41306.767812500002</v>
      </c>
      <c r="M3833" t="b">
        <v>0</v>
      </c>
      <c r="N3833">
        <v>1062</v>
      </c>
      <c r="O3833" t="b">
        <v>1</v>
      </c>
      <c r="P3833" t="s">
        <v>8269</v>
      </c>
      <c r="Q3833">
        <f t="shared" si="296"/>
        <v>114.17</v>
      </c>
      <c r="R3833" s="12">
        <f t="shared" si="297"/>
        <v>161.26</v>
      </c>
      <c r="S3833" t="s">
        <v>8310</v>
      </c>
      <c r="T3833" t="s">
        <v>8315</v>
      </c>
    </row>
    <row r="3834" spans="1:20" ht="60" hidden="1">
      <c r="A3834">
        <v>3832</v>
      </c>
      <c r="B3834" s="2" t="s">
        <v>3829</v>
      </c>
      <c r="C3834" s="2" t="s">
        <v>7941</v>
      </c>
      <c r="D3834">
        <v>150000</v>
      </c>
      <c r="E3834">
        <v>153362</v>
      </c>
      <c r="F3834" t="s">
        <v>8219</v>
      </c>
      <c r="G3834" t="s">
        <v>8224</v>
      </c>
      <c r="H3834" t="s">
        <v>8246</v>
      </c>
      <c r="I3834">
        <v>1450971684</v>
      </c>
      <c r="J3834" s="7">
        <f t="shared" si="294"/>
        <v>42322.653749999998</v>
      </c>
      <c r="K3834">
        <v>1447515684</v>
      </c>
      <c r="L3834" s="7">
        <f t="shared" si="295"/>
        <v>42362.653749999998</v>
      </c>
      <c r="M3834" t="b">
        <v>1</v>
      </c>
      <c r="N3834">
        <v>1420</v>
      </c>
      <c r="O3834" t="b">
        <v>1</v>
      </c>
      <c r="P3834" t="s">
        <v>8303</v>
      </c>
      <c r="Q3834">
        <f t="shared" si="296"/>
        <v>102.24</v>
      </c>
      <c r="R3834" s="12">
        <f t="shared" si="297"/>
        <v>108</v>
      </c>
      <c r="S3834" t="s">
        <v>8317</v>
      </c>
      <c r="T3834" t="s">
        <v>8357</v>
      </c>
    </row>
    <row r="3835" spans="1:20" ht="60" hidden="1">
      <c r="A3835">
        <v>3833</v>
      </c>
      <c r="B3835" s="2" t="s">
        <v>3830</v>
      </c>
      <c r="C3835" s="2" t="s">
        <v>7942</v>
      </c>
      <c r="D3835">
        <v>160000</v>
      </c>
      <c r="E3835">
        <v>791862</v>
      </c>
      <c r="F3835" t="s">
        <v>8219</v>
      </c>
      <c r="G3835" t="s">
        <v>8224</v>
      </c>
      <c r="H3835" t="s">
        <v>8246</v>
      </c>
      <c r="I3835">
        <v>1468019014</v>
      </c>
      <c r="J3835" s="7">
        <f t="shared" si="294"/>
        <v>42499.960810185185</v>
      </c>
      <c r="K3835">
        <v>1462835014</v>
      </c>
      <c r="L3835" s="7">
        <f t="shared" si="295"/>
        <v>42559.960810185185</v>
      </c>
      <c r="M3835" t="b">
        <v>1</v>
      </c>
      <c r="N3835">
        <v>4562</v>
      </c>
      <c r="O3835" t="b">
        <v>1</v>
      </c>
      <c r="P3835" t="s">
        <v>8295</v>
      </c>
      <c r="Q3835">
        <f t="shared" si="296"/>
        <v>494.91</v>
      </c>
      <c r="R3835" s="12">
        <f t="shared" si="297"/>
        <v>173.58</v>
      </c>
      <c r="S3835" t="s">
        <v>8319</v>
      </c>
      <c r="T3835" t="s">
        <v>8349</v>
      </c>
    </row>
    <row r="3836" spans="1:20" ht="60" hidden="1">
      <c r="A3836">
        <v>3834</v>
      </c>
      <c r="B3836" s="2" t="s">
        <v>3831</v>
      </c>
      <c r="C3836" s="2" t="s">
        <v>7943</v>
      </c>
      <c r="D3836">
        <v>179000</v>
      </c>
      <c r="E3836">
        <v>972594.99</v>
      </c>
      <c r="F3836" t="s">
        <v>8219</v>
      </c>
      <c r="G3836" t="s">
        <v>8225</v>
      </c>
      <c r="H3836" t="s">
        <v>8247</v>
      </c>
      <c r="I3836">
        <v>1406149689</v>
      </c>
      <c r="J3836" s="7">
        <f t="shared" si="294"/>
        <v>41803.880659722221</v>
      </c>
      <c r="K3836">
        <v>1402693689</v>
      </c>
      <c r="L3836" s="7">
        <f t="shared" si="295"/>
        <v>41843.880659722221</v>
      </c>
      <c r="M3836" t="b">
        <v>0</v>
      </c>
      <c r="N3836">
        <v>8359</v>
      </c>
      <c r="O3836" t="b">
        <v>1</v>
      </c>
      <c r="P3836" t="s">
        <v>8295</v>
      </c>
      <c r="Q3836">
        <f t="shared" si="296"/>
        <v>543.35</v>
      </c>
      <c r="R3836" s="12">
        <f t="shared" si="297"/>
        <v>116.35</v>
      </c>
      <c r="S3836" t="s">
        <v>8319</v>
      </c>
      <c r="T3836" t="s">
        <v>8349</v>
      </c>
    </row>
    <row r="3837" spans="1:20" ht="60" hidden="1">
      <c r="A3837">
        <v>3835</v>
      </c>
      <c r="B3837" s="2" t="s">
        <v>3832</v>
      </c>
      <c r="C3837" s="2" t="s">
        <v>7944</v>
      </c>
      <c r="D3837">
        <v>198000</v>
      </c>
      <c r="E3837">
        <v>508525.01</v>
      </c>
      <c r="F3837" t="s">
        <v>8219</v>
      </c>
      <c r="G3837" t="s">
        <v>8224</v>
      </c>
      <c r="H3837" t="s">
        <v>8246</v>
      </c>
      <c r="I3837">
        <v>1470466800</v>
      </c>
      <c r="J3837" s="7">
        <f t="shared" si="294"/>
        <v>42549.722962962958</v>
      </c>
      <c r="K3837">
        <v>1467134464</v>
      </c>
      <c r="L3837" s="7">
        <f t="shared" si="295"/>
        <v>42588.291666666672</v>
      </c>
      <c r="M3837" t="b">
        <v>1</v>
      </c>
      <c r="N3837">
        <v>2051</v>
      </c>
      <c r="O3837" t="b">
        <v>1</v>
      </c>
      <c r="P3837" t="s">
        <v>8295</v>
      </c>
      <c r="Q3837">
        <f t="shared" si="296"/>
        <v>256.83</v>
      </c>
      <c r="R3837" s="12">
        <f t="shared" si="297"/>
        <v>247.94</v>
      </c>
      <c r="S3837" t="s">
        <v>8319</v>
      </c>
      <c r="T3837" t="s">
        <v>8349</v>
      </c>
    </row>
    <row r="3838" spans="1:20" ht="45" hidden="1">
      <c r="A3838">
        <v>3836</v>
      </c>
      <c r="B3838" s="2" t="s">
        <v>3833</v>
      </c>
      <c r="C3838" s="2" t="s">
        <v>7945</v>
      </c>
      <c r="D3838">
        <v>200000</v>
      </c>
      <c r="E3838">
        <v>229802.31</v>
      </c>
      <c r="F3838" t="s">
        <v>8219</v>
      </c>
      <c r="G3838" t="s">
        <v>8224</v>
      </c>
      <c r="H3838" t="s">
        <v>8246</v>
      </c>
      <c r="I3838">
        <v>1447909140</v>
      </c>
      <c r="J3838" s="7">
        <f t="shared" si="294"/>
        <v>42290.460023148145</v>
      </c>
      <c r="K3838">
        <v>1444734146</v>
      </c>
      <c r="L3838" s="7">
        <f t="shared" si="295"/>
        <v>42327.207638888889</v>
      </c>
      <c r="M3838" t="b">
        <v>1</v>
      </c>
      <c r="N3838">
        <v>813</v>
      </c>
      <c r="O3838" t="b">
        <v>1</v>
      </c>
      <c r="P3838" t="s">
        <v>8295</v>
      </c>
      <c r="Q3838">
        <f t="shared" si="296"/>
        <v>114.9</v>
      </c>
      <c r="R3838" s="12">
        <f t="shared" si="297"/>
        <v>282.66000000000003</v>
      </c>
      <c r="S3838" t="s">
        <v>8319</v>
      </c>
      <c r="T3838" t="s">
        <v>8349</v>
      </c>
    </row>
    <row r="3839" spans="1:20" ht="30" hidden="1">
      <c r="A3839">
        <v>3837</v>
      </c>
      <c r="B3839" s="2" t="s">
        <v>3834</v>
      </c>
      <c r="C3839" s="2" t="s">
        <v>7946</v>
      </c>
      <c r="D3839">
        <v>250000</v>
      </c>
      <c r="E3839">
        <v>315295.89</v>
      </c>
      <c r="F3839" t="s">
        <v>8219</v>
      </c>
      <c r="G3839" t="s">
        <v>8224</v>
      </c>
      <c r="H3839" t="s">
        <v>8246</v>
      </c>
      <c r="I3839">
        <v>1400137131</v>
      </c>
      <c r="J3839" s="7">
        <f t="shared" si="294"/>
        <v>41744.290868055556</v>
      </c>
      <c r="K3839">
        <v>1397545131</v>
      </c>
      <c r="L3839" s="7">
        <f t="shared" si="295"/>
        <v>41774.290868055556</v>
      </c>
      <c r="M3839" t="b">
        <v>1</v>
      </c>
      <c r="N3839">
        <v>4883</v>
      </c>
      <c r="O3839" t="b">
        <v>1</v>
      </c>
      <c r="P3839" t="s">
        <v>8295</v>
      </c>
      <c r="Q3839">
        <f t="shared" si="296"/>
        <v>126.12</v>
      </c>
      <c r="R3839" s="12">
        <f t="shared" si="297"/>
        <v>64.569999999999993</v>
      </c>
      <c r="S3839" t="s">
        <v>8319</v>
      </c>
      <c r="T3839" t="s">
        <v>8349</v>
      </c>
    </row>
    <row r="3840" spans="1:20" ht="60" hidden="1">
      <c r="A3840">
        <v>3838</v>
      </c>
      <c r="B3840" s="2" t="s">
        <v>3835</v>
      </c>
      <c r="C3840" s="2" t="s">
        <v>7947</v>
      </c>
      <c r="D3840">
        <v>261962</v>
      </c>
      <c r="E3840">
        <v>500784.27</v>
      </c>
      <c r="F3840" t="s">
        <v>8219</v>
      </c>
      <c r="G3840" t="s">
        <v>8224</v>
      </c>
      <c r="H3840" t="s">
        <v>8246</v>
      </c>
      <c r="I3840">
        <v>1370001600</v>
      </c>
      <c r="J3840" s="7">
        <f t="shared" si="294"/>
        <v>41389.364849537036</v>
      </c>
      <c r="K3840">
        <v>1366879523</v>
      </c>
      <c r="L3840" s="7">
        <f t="shared" si="295"/>
        <v>41425.5</v>
      </c>
      <c r="M3840" t="b">
        <v>0</v>
      </c>
      <c r="N3840">
        <v>5812</v>
      </c>
      <c r="O3840" t="b">
        <v>1</v>
      </c>
      <c r="P3840" t="s">
        <v>8295</v>
      </c>
      <c r="Q3840">
        <f t="shared" si="296"/>
        <v>191.17</v>
      </c>
      <c r="R3840" s="12">
        <f t="shared" si="297"/>
        <v>86.16</v>
      </c>
      <c r="S3840" t="s">
        <v>8319</v>
      </c>
      <c r="T3840" t="s">
        <v>8349</v>
      </c>
    </row>
    <row r="3841" spans="1:20" ht="60" hidden="1">
      <c r="A3841">
        <v>3839</v>
      </c>
      <c r="B3841" s="2" t="s">
        <v>3836</v>
      </c>
      <c r="C3841" s="2" t="s">
        <v>7948</v>
      </c>
      <c r="D3841">
        <v>300000</v>
      </c>
      <c r="E3841">
        <v>471567</v>
      </c>
      <c r="F3841" t="s">
        <v>8219</v>
      </c>
      <c r="G3841" t="s">
        <v>8234</v>
      </c>
      <c r="H3841" t="s">
        <v>8254</v>
      </c>
      <c r="I3841">
        <v>1458104697</v>
      </c>
      <c r="J3841" s="7">
        <f t="shared" si="294"/>
        <v>42415.253437499996</v>
      </c>
      <c r="K3841">
        <v>1455516297</v>
      </c>
      <c r="L3841" s="7">
        <f t="shared" si="295"/>
        <v>42445.211770833332</v>
      </c>
      <c r="M3841" t="b">
        <v>1</v>
      </c>
      <c r="N3841">
        <v>555</v>
      </c>
      <c r="O3841" t="b">
        <v>1</v>
      </c>
      <c r="P3841" t="s">
        <v>8285</v>
      </c>
      <c r="Q3841">
        <f t="shared" si="296"/>
        <v>157.19</v>
      </c>
      <c r="R3841" s="12">
        <f t="shared" si="297"/>
        <v>849.67</v>
      </c>
      <c r="S3841" t="s">
        <v>8338</v>
      </c>
      <c r="T3841" t="s">
        <v>8339</v>
      </c>
    </row>
    <row r="3842" spans="1:20" ht="45" hidden="1">
      <c r="A3842">
        <v>3840</v>
      </c>
      <c r="B3842" s="2" t="s">
        <v>3837</v>
      </c>
      <c r="C3842" s="2" t="s">
        <v>7949</v>
      </c>
      <c r="D3842">
        <v>400000</v>
      </c>
      <c r="E3842">
        <v>1052110.8700000001</v>
      </c>
      <c r="F3842" t="s">
        <v>8219</v>
      </c>
      <c r="G3842" t="s">
        <v>8224</v>
      </c>
      <c r="H3842" t="s">
        <v>8246</v>
      </c>
      <c r="I3842">
        <v>1384488000</v>
      </c>
      <c r="J3842" s="7">
        <f t="shared" ref="J3842" si="298">(((K3842/60)/60)/24)+DATE(1970,1,1)</f>
        <v>41561.500706018516</v>
      </c>
      <c r="K3842">
        <v>1381752061</v>
      </c>
      <c r="L3842" s="7">
        <f t="shared" si="295"/>
        <v>41593.166666666664</v>
      </c>
      <c r="M3842" t="b">
        <v>1</v>
      </c>
      <c r="N3842">
        <v>3863</v>
      </c>
      <c r="O3842" t="b">
        <v>1</v>
      </c>
      <c r="P3842" t="s">
        <v>8295</v>
      </c>
      <c r="Q3842">
        <f t="shared" si="296"/>
        <v>263.02999999999997</v>
      </c>
      <c r="R3842" s="12">
        <f t="shared" si="297"/>
        <v>272.36</v>
      </c>
      <c r="S3842" t="s">
        <v>8319</v>
      </c>
      <c r="T3842" t="s">
        <v>8349</v>
      </c>
    </row>
    <row r="3843" spans="1:20" ht="60" hidden="1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7">
        <f t="shared" ref="J3843:J3906" si="299">(((K3843/60)/60)/24)+DATE(1970,1,1)</f>
        <v>41780.785729166666</v>
      </c>
      <c r="K3843">
        <v>1400698287</v>
      </c>
      <c r="L3843" s="7">
        <f t="shared" ref="L3843:L3906" si="300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ref="Q3843:Q3905" si="301">ROUND(E3843/D3843*100,2)</f>
        <v>8.7200000000000006</v>
      </c>
      <c r="R3843" s="12">
        <f t="shared" ref="R3843:R3905" si="302">IFERROR(ROUND(IFERROR(E3843/N3843,""),2),"No pledges")</f>
        <v>25.65</v>
      </c>
      <c r="S3843" t="s">
        <v>8317</v>
      </c>
      <c r="T3843" t="s">
        <v>8318</v>
      </c>
    </row>
    <row r="3844" spans="1:20" ht="60" hidden="1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7">
        <f t="shared" si="299"/>
        <v>41740.493657407409</v>
      </c>
      <c r="K3844">
        <v>1397217052</v>
      </c>
      <c r="L3844" s="7">
        <f t="shared" si="300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301"/>
        <v>21.94</v>
      </c>
      <c r="R3844" s="12">
        <f t="shared" si="302"/>
        <v>47.7</v>
      </c>
      <c r="S3844" t="s">
        <v>8317</v>
      </c>
      <c r="T3844" t="s">
        <v>8318</v>
      </c>
    </row>
    <row r="3845" spans="1:20" ht="60" hidden="1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7">
        <f t="shared" si="299"/>
        <v>41766.072500000002</v>
      </c>
      <c r="K3845">
        <v>1399427064</v>
      </c>
      <c r="L3845" s="7">
        <f t="shared" si="300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301"/>
        <v>21.3</v>
      </c>
      <c r="R3845" s="12">
        <f t="shared" si="302"/>
        <v>56.05</v>
      </c>
      <c r="S3845" t="s">
        <v>8317</v>
      </c>
      <c r="T3845" t="s">
        <v>8318</v>
      </c>
    </row>
    <row r="3846" spans="1:20" ht="60" hidden="1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7">
        <f t="shared" si="299"/>
        <v>41766.617291666669</v>
      </c>
      <c r="K3846">
        <v>1399474134</v>
      </c>
      <c r="L3846" s="7">
        <f t="shared" si="300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>
        <f t="shared" si="301"/>
        <v>41.49</v>
      </c>
      <c r="R3846" s="12">
        <f t="shared" si="302"/>
        <v>81.319999999999993</v>
      </c>
      <c r="S3846" t="s">
        <v>8317</v>
      </c>
      <c r="T3846" t="s">
        <v>8318</v>
      </c>
    </row>
    <row r="3847" spans="1:20" ht="60" hidden="1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7">
        <f t="shared" si="299"/>
        <v>42248.627013888887</v>
      </c>
      <c r="K3847">
        <v>1441119774</v>
      </c>
      <c r="L3847" s="7">
        <f t="shared" si="300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>
        <f t="shared" si="301"/>
        <v>2.11</v>
      </c>
      <c r="R3847" s="12">
        <f t="shared" si="302"/>
        <v>70.17</v>
      </c>
      <c r="S3847" t="s">
        <v>8317</v>
      </c>
      <c r="T3847" t="s">
        <v>8318</v>
      </c>
    </row>
    <row r="3848" spans="1:20" ht="45" hidden="1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7">
        <f t="shared" si="299"/>
        <v>41885.221550925926</v>
      </c>
      <c r="K3848">
        <v>1409721542</v>
      </c>
      <c r="L3848" s="7">
        <f t="shared" si="300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>
        <f t="shared" si="301"/>
        <v>2.7</v>
      </c>
      <c r="R3848" s="12">
        <f t="shared" si="302"/>
        <v>23.63</v>
      </c>
      <c r="S3848" t="s">
        <v>8317</v>
      </c>
      <c r="T3848" t="s">
        <v>8318</v>
      </c>
    </row>
    <row r="3849" spans="1:20" ht="45" hidden="1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7">
        <f t="shared" si="299"/>
        <v>42159.224432870367</v>
      </c>
      <c r="K3849">
        <v>1433395391</v>
      </c>
      <c r="L3849" s="7">
        <f t="shared" si="300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301"/>
        <v>16.16</v>
      </c>
      <c r="R3849" s="12">
        <f t="shared" si="302"/>
        <v>188.56</v>
      </c>
      <c r="S3849" t="s">
        <v>8317</v>
      </c>
      <c r="T3849" t="s">
        <v>8318</v>
      </c>
    </row>
    <row r="3850" spans="1:20" ht="60" hidden="1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7">
        <f t="shared" si="299"/>
        <v>42265.817002314812</v>
      </c>
      <c r="K3850">
        <v>1442604989</v>
      </c>
      <c r="L3850" s="7">
        <f t="shared" si="300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301"/>
        <v>16.38</v>
      </c>
      <c r="R3850" s="12">
        <f t="shared" si="302"/>
        <v>49.51</v>
      </c>
      <c r="S3850" t="s">
        <v>8317</v>
      </c>
      <c r="T3850" t="s">
        <v>8318</v>
      </c>
    </row>
    <row r="3851" spans="1:20" ht="75" hidden="1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7">
        <f t="shared" si="299"/>
        <v>42136.767175925925</v>
      </c>
      <c r="K3851">
        <v>1431455084</v>
      </c>
      <c r="L3851" s="7">
        <f t="shared" si="300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301"/>
        <v>7.04</v>
      </c>
      <c r="R3851" s="12">
        <f t="shared" si="302"/>
        <v>75.459999999999994</v>
      </c>
      <c r="S3851" t="s">
        <v>8317</v>
      </c>
      <c r="T3851" t="s">
        <v>8318</v>
      </c>
    </row>
    <row r="3852" spans="1:20" ht="15" customHeight="1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7">
        <f t="shared" ref="J3852:J3853" si="303">(((I3852/60)/60)/24)+DATE(1970,1,1)</f>
        <v>42005.124340277776</v>
      </c>
      <c r="K3852">
        <v>1417489143</v>
      </c>
      <c r="L3852" s="7">
        <f t="shared" ref="L3852:L3853" si="304">(((K3852/60)/60)/24)+DATE(1970,1,1)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301"/>
        <v>3.8</v>
      </c>
      <c r="R3852" s="12">
        <f t="shared" si="302"/>
        <v>9.5</v>
      </c>
      <c r="S3852" t="s">
        <v>8317</v>
      </c>
      <c r="T3852" t="s">
        <v>8318</v>
      </c>
    </row>
    <row r="3853" spans="1:20" ht="15" customHeight="1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7">
        <f t="shared" si="303"/>
        <v>42202.439571759256</v>
      </c>
      <c r="K3853">
        <v>1434537179</v>
      </c>
      <c r="L3853" s="7">
        <f t="shared" si="30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301"/>
        <v>34.08</v>
      </c>
      <c r="R3853" s="12">
        <f t="shared" si="302"/>
        <v>35.5</v>
      </c>
      <c r="S3853" t="s">
        <v>8317</v>
      </c>
      <c r="T3853" t="s">
        <v>8318</v>
      </c>
    </row>
    <row r="3854" spans="1:20" ht="45" hidden="1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7">
        <f t="shared" si="299"/>
        <v>42065.190694444449</v>
      </c>
      <c r="K3854">
        <v>1425270876</v>
      </c>
      <c r="L3854" s="7">
        <f t="shared" si="300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>
        <f t="shared" si="301"/>
        <v>0.2</v>
      </c>
      <c r="R3854" s="12">
        <f t="shared" si="302"/>
        <v>10</v>
      </c>
      <c r="S3854" t="s">
        <v>8317</v>
      </c>
      <c r="T3854" t="s">
        <v>8318</v>
      </c>
    </row>
    <row r="3855" spans="1:20" ht="45" hidden="1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7">
        <f t="shared" si="299"/>
        <v>41848.84002314815</v>
      </c>
      <c r="K3855">
        <v>1406578178</v>
      </c>
      <c r="L3855" s="7">
        <f t="shared" si="300"/>
        <v>41883.84002314815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301"/>
        <v>0.03</v>
      </c>
      <c r="R3855" s="12">
        <f t="shared" si="302"/>
        <v>13</v>
      </c>
      <c r="S3855" t="s">
        <v>8317</v>
      </c>
      <c r="T3855" t="s">
        <v>8318</v>
      </c>
    </row>
    <row r="3856" spans="1:20" ht="30" hidden="1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7">
        <f t="shared" si="299"/>
        <v>42103.884930555556</v>
      </c>
      <c r="K3856">
        <v>1428614058</v>
      </c>
      <c r="L3856" s="7">
        <f t="shared" si="300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301"/>
        <v>16.25</v>
      </c>
      <c r="R3856" s="12">
        <f t="shared" si="302"/>
        <v>89.4</v>
      </c>
      <c r="S3856" t="s">
        <v>8317</v>
      </c>
      <c r="T3856" t="s">
        <v>8318</v>
      </c>
    </row>
    <row r="3857" spans="1:20" ht="15" customHeight="1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7">
        <f>(((I3857/60)/60)/24)+DATE(1970,1,1)</f>
        <v>42089.929062499999</v>
      </c>
      <c r="K3857">
        <v>1424819871</v>
      </c>
      <c r="L3857" s="7">
        <f>(((K3857/60)/60)/24)+DATE(1970,1,1)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301"/>
        <v>2.5</v>
      </c>
      <c r="R3857" s="12">
        <f t="shared" si="302"/>
        <v>25</v>
      </c>
      <c r="S3857" t="s">
        <v>8317</v>
      </c>
      <c r="T3857" t="s">
        <v>8318</v>
      </c>
    </row>
    <row r="3858" spans="1:20" ht="60" hidden="1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7">
        <f t="shared" si="299"/>
        <v>42041.743090277778</v>
      </c>
      <c r="K3858">
        <v>1423245003</v>
      </c>
      <c r="L3858" s="7">
        <f t="shared" si="300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>
        <f t="shared" si="301"/>
        <v>0.02</v>
      </c>
      <c r="R3858" s="12">
        <f t="shared" si="302"/>
        <v>1</v>
      </c>
      <c r="S3858" t="s">
        <v>8317</v>
      </c>
      <c r="T3858" t="s">
        <v>8318</v>
      </c>
    </row>
    <row r="3859" spans="1:20" ht="60" hidden="1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7">
        <f t="shared" si="299"/>
        <v>41829.73715277778</v>
      </c>
      <c r="K3859">
        <v>1404927690</v>
      </c>
      <c r="L3859" s="7">
        <f t="shared" si="300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>
        <f t="shared" si="301"/>
        <v>5.2</v>
      </c>
      <c r="R3859" s="12">
        <f t="shared" si="302"/>
        <v>65</v>
      </c>
      <c r="S3859" t="s">
        <v>8317</v>
      </c>
      <c r="T3859" t="s">
        <v>8318</v>
      </c>
    </row>
    <row r="3860" spans="1:20" ht="60" hidden="1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7">
        <f t="shared" si="299"/>
        <v>42128.431064814817</v>
      </c>
      <c r="K3860">
        <v>1430734844</v>
      </c>
      <c r="L3860" s="7">
        <f t="shared" si="300"/>
        <v>42146.875</v>
      </c>
      <c r="M3860" t="b">
        <v>0</v>
      </c>
      <c r="N3860">
        <v>1</v>
      </c>
      <c r="O3860" t="b">
        <v>0</v>
      </c>
      <c r="P3860" t="s">
        <v>8271</v>
      </c>
      <c r="Q3860">
        <f t="shared" si="301"/>
        <v>2</v>
      </c>
      <c r="R3860" s="12">
        <f t="shared" si="302"/>
        <v>10</v>
      </c>
      <c r="S3860" t="s">
        <v>8317</v>
      </c>
      <c r="T3860" t="s">
        <v>8318</v>
      </c>
    </row>
    <row r="3861" spans="1:20" ht="15" customHeight="1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7">
        <f>(((I3861/60)/60)/24)+DATE(1970,1,1)</f>
        <v>41815.875</v>
      </c>
      <c r="K3861">
        <v>1401485207</v>
      </c>
      <c r="L3861" s="7">
        <f>(((K3861/60)/60)/24)+DATE(1970,1,1)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301"/>
        <v>0.04</v>
      </c>
      <c r="R3861" s="12">
        <f t="shared" si="302"/>
        <v>1</v>
      </c>
      <c r="S3861" t="s">
        <v>8317</v>
      </c>
      <c r="T3861" t="s">
        <v>8318</v>
      </c>
    </row>
    <row r="3862" spans="1:20" ht="60" hidden="1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7">
        <f t="shared" si="299"/>
        <v>41833.660995370366</v>
      </c>
      <c r="K3862">
        <v>1405266710</v>
      </c>
      <c r="L3862" s="7">
        <f t="shared" si="300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>
        <f t="shared" si="301"/>
        <v>17.670000000000002</v>
      </c>
      <c r="R3862" s="12">
        <f t="shared" si="302"/>
        <v>81.540000000000006</v>
      </c>
      <c r="S3862" t="s">
        <v>8317</v>
      </c>
      <c r="T3862" t="s">
        <v>8318</v>
      </c>
    </row>
    <row r="3863" spans="1:20" ht="15" customHeight="1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7">
        <f>(((I3863/60)/60)/24)+DATE(1970,1,1)</f>
        <v>41955.907638888893</v>
      </c>
      <c r="K3863">
        <v>1412258977</v>
      </c>
      <c r="L3863" s="7">
        <f>(((K3863/60)/60)/24)+DATE(1970,1,1)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301"/>
        <v>5</v>
      </c>
      <c r="R3863" s="12">
        <f t="shared" si="302"/>
        <v>100</v>
      </c>
      <c r="S3863" t="s">
        <v>8317</v>
      </c>
      <c r="T3863" t="s">
        <v>8318</v>
      </c>
    </row>
    <row r="3864" spans="1:20" ht="30" hidden="1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7">
        <f t="shared" si="299"/>
        <v>42611.261064814811</v>
      </c>
      <c r="K3864">
        <v>1472451356</v>
      </c>
      <c r="L3864" s="7">
        <f t="shared" si="300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>
        <f t="shared" si="301"/>
        <v>0.01</v>
      </c>
      <c r="R3864" s="12">
        <f t="shared" si="302"/>
        <v>1</v>
      </c>
      <c r="S3864" t="s">
        <v>8317</v>
      </c>
      <c r="T3864" t="s">
        <v>8318</v>
      </c>
    </row>
    <row r="3865" spans="1:20" ht="60" hidden="1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7">
        <f t="shared" si="299"/>
        <v>42253.633159722223</v>
      </c>
      <c r="K3865">
        <v>1441552305</v>
      </c>
      <c r="L3865" s="7">
        <f t="shared" si="300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>
        <f t="shared" si="301"/>
        <v>0</v>
      </c>
      <c r="R3865" s="12" t="str">
        <f t="shared" si="302"/>
        <v>No pledges</v>
      </c>
      <c r="S3865" t="s">
        <v>8317</v>
      </c>
      <c r="T3865" t="s">
        <v>8318</v>
      </c>
    </row>
    <row r="3866" spans="1:20" ht="60" hidden="1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7">
        <f t="shared" si="299"/>
        <v>42295.891828703709</v>
      </c>
      <c r="K3866">
        <v>1445203454</v>
      </c>
      <c r="L3866" s="7">
        <f t="shared" si="300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>
        <f t="shared" si="301"/>
        <v>1.2</v>
      </c>
      <c r="R3866" s="12">
        <f t="shared" si="302"/>
        <v>20</v>
      </c>
      <c r="S3866" t="s">
        <v>8317</v>
      </c>
      <c r="T3866" t="s">
        <v>8318</v>
      </c>
    </row>
    <row r="3867" spans="1:20" ht="45" hidden="1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7">
        <f t="shared" si="299"/>
        <v>41841.651597222226</v>
      </c>
      <c r="K3867">
        <v>1405957098</v>
      </c>
      <c r="L3867" s="7">
        <f t="shared" si="300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>
        <f t="shared" si="301"/>
        <v>26.94</v>
      </c>
      <c r="R3867" s="12">
        <f t="shared" si="302"/>
        <v>46.43</v>
      </c>
      <c r="S3867" t="s">
        <v>8317</v>
      </c>
      <c r="T3867" t="s">
        <v>8318</v>
      </c>
    </row>
    <row r="3868" spans="1:20" ht="15" customHeight="1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7">
        <f t="shared" ref="J3868:J3869" si="305">(((I3868/60)/60)/24)+DATE(1970,1,1)</f>
        <v>42452.145138888889</v>
      </c>
      <c r="K3868">
        <v>1454453021</v>
      </c>
      <c r="L3868" s="7">
        <f t="shared" ref="L3868:L3869" si="306">(((K3868/60)/60)/24)+DATE(1970,1,1)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301"/>
        <v>0.55000000000000004</v>
      </c>
      <c r="R3868" s="12">
        <f t="shared" si="302"/>
        <v>5.5</v>
      </c>
      <c r="S3868" t="s">
        <v>8317</v>
      </c>
      <c r="T3868" t="s">
        <v>8318</v>
      </c>
    </row>
    <row r="3869" spans="1:20" ht="15" customHeight="1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7">
        <f t="shared" si="305"/>
        <v>42539.814108796301</v>
      </c>
      <c r="K3869">
        <v>1463686339</v>
      </c>
      <c r="L3869" s="7">
        <f t="shared" si="306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301"/>
        <v>12.55</v>
      </c>
      <c r="R3869" s="12">
        <f t="shared" si="302"/>
        <v>50.2</v>
      </c>
      <c r="S3869" t="s">
        <v>8317</v>
      </c>
      <c r="T3869" t="s">
        <v>8318</v>
      </c>
    </row>
    <row r="3870" spans="1:20" ht="30" hidden="1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7">
        <f t="shared" si="299"/>
        <v>41865.659780092588</v>
      </c>
      <c r="K3870">
        <v>1408031405</v>
      </c>
      <c r="L3870" s="7">
        <f t="shared" si="300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>
        <f t="shared" si="301"/>
        <v>0.2</v>
      </c>
      <c r="R3870" s="12">
        <f t="shared" si="302"/>
        <v>10</v>
      </c>
      <c r="S3870" t="s">
        <v>8317</v>
      </c>
      <c r="T3870" t="s">
        <v>8359</v>
      </c>
    </row>
    <row r="3871" spans="1:20" ht="30" hidden="1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7">
        <f t="shared" si="299"/>
        <v>42047.724444444444</v>
      </c>
      <c r="K3871">
        <v>1423761792</v>
      </c>
      <c r="L3871" s="7">
        <f t="shared" si="300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>
        <f t="shared" si="301"/>
        <v>3.45</v>
      </c>
      <c r="R3871" s="12">
        <f t="shared" si="302"/>
        <v>30.13</v>
      </c>
      <c r="S3871" t="s">
        <v>8317</v>
      </c>
      <c r="T3871" t="s">
        <v>8359</v>
      </c>
    </row>
    <row r="3872" spans="1:20" ht="60" hidden="1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7">
        <f t="shared" si="299"/>
        <v>41793.17219907407</v>
      </c>
      <c r="K3872">
        <v>1401768478</v>
      </c>
      <c r="L3872" s="7">
        <f t="shared" si="300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>
        <f t="shared" si="301"/>
        <v>15</v>
      </c>
      <c r="R3872" s="12">
        <f t="shared" si="302"/>
        <v>150</v>
      </c>
      <c r="S3872" t="s">
        <v>8317</v>
      </c>
      <c r="T3872" t="s">
        <v>8359</v>
      </c>
    </row>
    <row r="3873" spans="1:20" ht="15" customHeight="1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7">
        <f>(((I3873/60)/60)/24)+DATE(1970,1,1)</f>
        <v>42823.739004629635</v>
      </c>
      <c r="K3873">
        <v>1485629050</v>
      </c>
      <c r="L3873" s="7">
        <f>(((K3873/60)/60)/24)+DATE(1970,1,1)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301"/>
        <v>2.67</v>
      </c>
      <c r="R3873" s="12">
        <f t="shared" si="302"/>
        <v>13.33</v>
      </c>
      <c r="S3873" t="s">
        <v>8317</v>
      </c>
      <c r="T3873" t="s">
        <v>8359</v>
      </c>
    </row>
    <row r="3874" spans="1:20" ht="60" hidden="1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7">
        <f t="shared" si="299"/>
        <v>42180.145787037036</v>
      </c>
      <c r="K3874">
        <v>1435202996</v>
      </c>
      <c r="L3874" s="7">
        <f t="shared" si="300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301"/>
        <v>0</v>
      </c>
      <c r="R3874" s="12" t="str">
        <f t="shared" si="302"/>
        <v>No pledges</v>
      </c>
      <c r="S3874" t="s">
        <v>8317</v>
      </c>
      <c r="T3874" t="s">
        <v>8359</v>
      </c>
    </row>
    <row r="3875" spans="1:20" ht="60" hidden="1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7">
        <f t="shared" si="299"/>
        <v>42255.696006944447</v>
      </c>
      <c r="K3875">
        <v>1441730535</v>
      </c>
      <c r="L3875" s="7">
        <f t="shared" si="300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301"/>
        <v>0</v>
      </c>
      <c r="R3875" s="12" t="str">
        <f t="shared" si="302"/>
        <v>No pledges</v>
      </c>
      <c r="S3875" t="s">
        <v>8317</v>
      </c>
      <c r="T3875" t="s">
        <v>8359</v>
      </c>
    </row>
    <row r="3876" spans="1:20" ht="60" hidden="1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7">
        <f t="shared" si="299"/>
        <v>42007.016458333332</v>
      </c>
      <c r="K3876">
        <v>1420244622</v>
      </c>
      <c r="L3876" s="7">
        <f t="shared" si="300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>
        <f t="shared" si="301"/>
        <v>0</v>
      </c>
      <c r="R3876" s="12" t="str">
        <f t="shared" si="302"/>
        <v>No pledges</v>
      </c>
      <c r="S3876" t="s">
        <v>8317</v>
      </c>
      <c r="T3876" t="s">
        <v>8359</v>
      </c>
    </row>
    <row r="3877" spans="1:20" ht="45" hidden="1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7">
        <f t="shared" si="299"/>
        <v>42615.346817129626</v>
      </c>
      <c r="K3877">
        <v>1472804365</v>
      </c>
      <c r="L3877" s="7">
        <f t="shared" si="300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>
        <f t="shared" si="301"/>
        <v>0</v>
      </c>
      <c r="R3877" s="12" t="str">
        <f t="shared" si="302"/>
        <v>No pledges</v>
      </c>
      <c r="S3877" t="s">
        <v>8317</v>
      </c>
      <c r="T3877" t="s">
        <v>8359</v>
      </c>
    </row>
    <row r="3878" spans="1:20" ht="60" hidden="1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7">
        <f t="shared" si="299"/>
        <v>42372.624166666668</v>
      </c>
      <c r="K3878">
        <v>1451833128</v>
      </c>
      <c r="L3878" s="7">
        <f t="shared" si="300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301"/>
        <v>52.79</v>
      </c>
      <c r="R3878" s="12">
        <f t="shared" si="302"/>
        <v>44.76</v>
      </c>
      <c r="S3878" t="s">
        <v>8317</v>
      </c>
      <c r="T3878" t="s">
        <v>8359</v>
      </c>
    </row>
    <row r="3879" spans="1:20" ht="60" hidden="1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7">
        <f t="shared" si="299"/>
        <v>42682.67768518519</v>
      </c>
      <c r="K3879">
        <v>1478621752</v>
      </c>
      <c r="L3879" s="7">
        <f t="shared" si="300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301"/>
        <v>4.96</v>
      </c>
      <c r="R3879" s="12">
        <f t="shared" si="302"/>
        <v>88.64</v>
      </c>
      <c r="S3879" t="s">
        <v>8317</v>
      </c>
      <c r="T3879" t="s">
        <v>8359</v>
      </c>
    </row>
    <row r="3880" spans="1:20" ht="45" hidden="1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7">
        <f t="shared" si="299"/>
        <v>42154.818819444445</v>
      </c>
      <c r="K3880">
        <v>1433014746</v>
      </c>
      <c r="L3880" s="7">
        <f t="shared" si="300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>
        <f t="shared" si="301"/>
        <v>0.06</v>
      </c>
      <c r="R3880" s="12">
        <f t="shared" si="302"/>
        <v>10</v>
      </c>
      <c r="S3880" t="s">
        <v>8317</v>
      </c>
      <c r="T3880" t="s">
        <v>8359</v>
      </c>
    </row>
    <row r="3881" spans="1:20" ht="45" hidden="1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7">
        <f t="shared" si="299"/>
        <v>41999.861064814817</v>
      </c>
      <c r="K3881">
        <v>1419626396</v>
      </c>
      <c r="L3881" s="7">
        <f t="shared" si="300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301"/>
        <v>0</v>
      </c>
      <c r="R3881" s="12" t="str">
        <f t="shared" si="302"/>
        <v>No pledges</v>
      </c>
      <c r="S3881" t="s">
        <v>8317</v>
      </c>
      <c r="T3881" t="s">
        <v>8359</v>
      </c>
    </row>
    <row r="3882" spans="1:20" ht="60" hidden="1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7">
        <f t="shared" si="299"/>
        <v>41815.815046296295</v>
      </c>
      <c r="K3882">
        <v>1403724820</v>
      </c>
      <c r="L3882" s="7">
        <f t="shared" si="300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>
        <f t="shared" si="301"/>
        <v>13.07</v>
      </c>
      <c r="R3882" s="12">
        <f t="shared" si="302"/>
        <v>57.65</v>
      </c>
      <c r="S3882" t="s">
        <v>8317</v>
      </c>
      <c r="T3882" t="s">
        <v>8359</v>
      </c>
    </row>
    <row r="3883" spans="1:20" ht="30" hidden="1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7">
        <f t="shared" si="299"/>
        <v>42756.018506944441</v>
      </c>
      <c r="K3883">
        <v>1484958399</v>
      </c>
      <c r="L3883" s="7">
        <f t="shared" si="300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301"/>
        <v>5</v>
      </c>
      <c r="R3883" s="12">
        <f t="shared" si="302"/>
        <v>25</v>
      </c>
      <c r="S3883" t="s">
        <v>8317</v>
      </c>
      <c r="T3883" t="s">
        <v>8359</v>
      </c>
    </row>
    <row r="3884" spans="1:20" ht="60" hidden="1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7">
        <f t="shared" si="299"/>
        <v>42373.983449074076</v>
      </c>
      <c r="K3884">
        <v>1451950570</v>
      </c>
      <c r="L3884" s="7">
        <f t="shared" si="300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>
        <f t="shared" si="301"/>
        <v>0</v>
      </c>
      <c r="R3884" s="12" t="str">
        <f t="shared" si="302"/>
        <v>No pledges</v>
      </c>
      <c r="S3884" t="s">
        <v>8317</v>
      </c>
      <c r="T3884" t="s">
        <v>8359</v>
      </c>
    </row>
    <row r="3885" spans="1:20" ht="60" hidden="1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7">
        <f t="shared" si="299"/>
        <v>41854.602650462963</v>
      </c>
      <c r="K3885">
        <v>1407076069</v>
      </c>
      <c r="L3885" s="7">
        <f t="shared" si="300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301"/>
        <v>0</v>
      </c>
      <c r="R3885" s="12" t="str">
        <f t="shared" si="302"/>
        <v>No pledges</v>
      </c>
      <c r="S3885" t="s">
        <v>8317</v>
      </c>
      <c r="T3885" t="s">
        <v>8359</v>
      </c>
    </row>
    <row r="3886" spans="1:20" ht="45" hidden="1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7">
        <f t="shared" si="299"/>
        <v>42065.791574074072</v>
      </c>
      <c r="K3886">
        <v>1425322792</v>
      </c>
      <c r="L3886" s="7">
        <f t="shared" si="300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>
        <f t="shared" si="301"/>
        <v>0</v>
      </c>
      <c r="R3886" s="12" t="str">
        <f t="shared" si="302"/>
        <v>No pledges</v>
      </c>
      <c r="S3886" t="s">
        <v>8317</v>
      </c>
      <c r="T3886" t="s">
        <v>8359</v>
      </c>
    </row>
    <row r="3887" spans="1:20" ht="45" hidden="1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7">
        <f t="shared" si="299"/>
        <v>42469.951284722221</v>
      </c>
      <c r="K3887">
        <v>1460242191</v>
      </c>
      <c r="L3887" s="7">
        <f t="shared" si="300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301"/>
        <v>0</v>
      </c>
      <c r="R3887" s="12" t="str">
        <f t="shared" si="302"/>
        <v>No pledges</v>
      </c>
      <c r="S3887" t="s">
        <v>8317</v>
      </c>
      <c r="T3887" t="s">
        <v>8359</v>
      </c>
    </row>
    <row r="3888" spans="1:20" hidden="1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7">
        <f t="shared" si="299"/>
        <v>41954.228032407409</v>
      </c>
      <c r="K3888">
        <v>1415683702</v>
      </c>
      <c r="L3888" s="7">
        <f t="shared" si="300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301"/>
        <v>0</v>
      </c>
      <c r="R3888" s="12" t="str">
        <f t="shared" si="302"/>
        <v>No pledges</v>
      </c>
      <c r="S3888" t="s">
        <v>8317</v>
      </c>
      <c r="T3888" t="s">
        <v>8359</v>
      </c>
    </row>
    <row r="3889" spans="1:20" ht="15" customHeight="1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7">
        <f t="shared" ref="J3889:J3890" si="307">(((I3889/60)/60)/24)+DATE(1970,1,1)</f>
        <v>42125.916666666672</v>
      </c>
      <c r="K3889">
        <v>1426538129</v>
      </c>
      <c r="L3889" s="7">
        <f t="shared" ref="L3889:L3890" si="308">(((K3889/60)/60)/24)+DATE(1970,1,1)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301"/>
        <v>1.75</v>
      </c>
      <c r="R3889" s="12">
        <f t="shared" si="302"/>
        <v>17.5</v>
      </c>
      <c r="S3889" t="s">
        <v>8317</v>
      </c>
      <c r="T3889" t="s">
        <v>8359</v>
      </c>
    </row>
    <row r="3890" spans="1:20" ht="15" customHeight="1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7">
        <f t="shared" si="307"/>
        <v>42792.545810185184</v>
      </c>
      <c r="K3890">
        <v>1485522358</v>
      </c>
      <c r="L3890" s="7">
        <f t="shared" si="308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301"/>
        <v>27.1</v>
      </c>
      <c r="R3890" s="12">
        <f t="shared" si="302"/>
        <v>38.71</v>
      </c>
      <c r="S3890" t="s">
        <v>8317</v>
      </c>
      <c r="T3890" t="s">
        <v>8318</v>
      </c>
    </row>
    <row r="3891" spans="1:20" ht="45" hidden="1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7">
        <f t="shared" si="299"/>
        <v>41977.004976851851</v>
      </c>
      <c r="K3891">
        <v>1417651630</v>
      </c>
      <c r="L3891" s="7">
        <f t="shared" si="300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>
        <f t="shared" si="301"/>
        <v>1.48</v>
      </c>
      <c r="R3891" s="12">
        <f t="shared" si="302"/>
        <v>13.11</v>
      </c>
      <c r="S3891" t="s">
        <v>8317</v>
      </c>
      <c r="T3891" t="s">
        <v>8318</v>
      </c>
    </row>
    <row r="3892" spans="1:20" ht="60" hidden="1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7">
        <f t="shared" si="299"/>
        <v>42171.758611111116</v>
      </c>
      <c r="K3892">
        <v>1434478344</v>
      </c>
      <c r="L3892" s="7">
        <f t="shared" si="300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301"/>
        <v>16.829999999999998</v>
      </c>
      <c r="R3892" s="12">
        <f t="shared" si="302"/>
        <v>315.5</v>
      </c>
      <c r="S3892" t="s">
        <v>8317</v>
      </c>
      <c r="T3892" t="s">
        <v>8318</v>
      </c>
    </row>
    <row r="3893" spans="1:20" ht="30" hidden="1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7">
        <f t="shared" si="299"/>
        <v>42056.1324537037</v>
      </c>
      <c r="K3893">
        <v>1424488244</v>
      </c>
      <c r="L3893" s="7">
        <f t="shared" si="300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>
        <f t="shared" si="301"/>
        <v>32.5</v>
      </c>
      <c r="R3893" s="12">
        <f t="shared" si="302"/>
        <v>37.14</v>
      </c>
      <c r="S3893" t="s">
        <v>8317</v>
      </c>
      <c r="T3893" t="s">
        <v>8318</v>
      </c>
    </row>
    <row r="3894" spans="1:20" ht="15" customHeight="1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7">
        <f>(((I3894/60)/60)/24)+DATE(1970,1,1)</f>
        <v>41875.291666666664</v>
      </c>
      <c r="K3894">
        <v>1408203557</v>
      </c>
      <c r="L3894" s="7">
        <f>(((K3894/60)/60)/24)+DATE(1970,1,1)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 t="shared" si="301"/>
        <v>0</v>
      </c>
      <c r="R3894" s="12" t="str">
        <f t="shared" si="302"/>
        <v>No pledges</v>
      </c>
      <c r="S3894" t="s">
        <v>8317</v>
      </c>
      <c r="T3894" t="s">
        <v>8318</v>
      </c>
    </row>
    <row r="3895" spans="1:20" ht="60" hidden="1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7">
        <f t="shared" si="299"/>
        <v>41779.657870370371</v>
      </c>
      <c r="K3895">
        <v>1400600840</v>
      </c>
      <c r="L3895" s="7">
        <f t="shared" si="300"/>
        <v>41821.25</v>
      </c>
      <c r="M3895" t="b">
        <v>0</v>
      </c>
      <c r="N3895">
        <v>84</v>
      </c>
      <c r="O3895" t="b">
        <v>0</v>
      </c>
      <c r="P3895" t="s">
        <v>8271</v>
      </c>
      <c r="Q3895">
        <f t="shared" si="301"/>
        <v>21.55</v>
      </c>
      <c r="R3895" s="12">
        <f t="shared" si="302"/>
        <v>128.27000000000001</v>
      </c>
      <c r="S3895" t="s">
        <v>8317</v>
      </c>
      <c r="T3895" t="s">
        <v>8318</v>
      </c>
    </row>
    <row r="3896" spans="1:20" ht="60" hidden="1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7">
        <f t="shared" si="299"/>
        <v>42679.958472222221</v>
      </c>
      <c r="K3896">
        <v>1478386812</v>
      </c>
      <c r="L3896" s="7">
        <f t="shared" si="300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>
        <f t="shared" si="301"/>
        <v>3.47</v>
      </c>
      <c r="R3896" s="12">
        <f t="shared" si="302"/>
        <v>47.27</v>
      </c>
      <c r="S3896" t="s">
        <v>8317</v>
      </c>
      <c r="T3896" t="s">
        <v>8318</v>
      </c>
    </row>
    <row r="3897" spans="1:20" ht="15" customHeight="1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7">
        <f t="shared" ref="J3897:J3900" si="309">(((I3897/60)/60)/24)+DATE(1970,1,1)</f>
        <v>42063.250208333338</v>
      </c>
      <c r="K3897">
        <v>1422424818</v>
      </c>
      <c r="L3897" s="7">
        <f t="shared" ref="L3897:L3900" si="310">(((K3897/60)/60)/24)+DATE(1970,1,1)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301"/>
        <v>5</v>
      </c>
      <c r="R3897" s="12">
        <f t="shared" si="302"/>
        <v>50</v>
      </c>
      <c r="S3897" t="s">
        <v>8317</v>
      </c>
      <c r="T3897" t="s">
        <v>8318</v>
      </c>
    </row>
    <row r="3898" spans="1:20" ht="15" customHeight="1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7">
        <f t="shared" si="309"/>
        <v>41807.191875000004</v>
      </c>
      <c r="K3898">
        <v>1401770178</v>
      </c>
      <c r="L3898" s="7">
        <f t="shared" si="31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301"/>
        <v>10.63</v>
      </c>
      <c r="R3898" s="12">
        <f t="shared" si="302"/>
        <v>42.5</v>
      </c>
      <c r="S3898" t="s">
        <v>8317</v>
      </c>
      <c r="T3898" t="s">
        <v>8318</v>
      </c>
    </row>
    <row r="3899" spans="1:20" ht="15" customHeight="1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7">
        <f t="shared" si="309"/>
        <v>42012.87364583333</v>
      </c>
      <c r="K3899">
        <v>1418158683</v>
      </c>
      <c r="L3899" s="7">
        <f t="shared" si="31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301"/>
        <v>17.600000000000001</v>
      </c>
      <c r="R3899" s="12">
        <f t="shared" si="302"/>
        <v>44</v>
      </c>
      <c r="S3899" t="s">
        <v>8317</v>
      </c>
      <c r="T3899" t="s">
        <v>8318</v>
      </c>
    </row>
    <row r="3900" spans="1:20" ht="15" customHeight="1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7">
        <f t="shared" si="309"/>
        <v>42233.666666666672</v>
      </c>
      <c r="K3900">
        <v>1436355270</v>
      </c>
      <c r="L3900" s="7">
        <f t="shared" si="31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301"/>
        <v>32.56</v>
      </c>
      <c r="R3900" s="12">
        <f t="shared" si="302"/>
        <v>50.88</v>
      </c>
      <c r="S3900" t="s">
        <v>8317</v>
      </c>
      <c r="T3900" t="s">
        <v>8318</v>
      </c>
    </row>
    <row r="3901" spans="1:20" ht="45" hidden="1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7">
        <f t="shared" si="299"/>
        <v>41843.775011574071</v>
      </c>
      <c r="K3901">
        <v>1406140561</v>
      </c>
      <c r="L3901" s="7">
        <f t="shared" si="300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>
        <f t="shared" si="301"/>
        <v>1.25</v>
      </c>
      <c r="R3901" s="12">
        <f t="shared" si="302"/>
        <v>62.5</v>
      </c>
      <c r="S3901" t="s">
        <v>8317</v>
      </c>
      <c r="T3901" t="s">
        <v>8318</v>
      </c>
    </row>
    <row r="3902" spans="1:20" ht="15" customHeight="1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7">
        <f t="shared" ref="J3902:J3905" si="311">(((I3902/60)/60)/24)+DATE(1970,1,1)</f>
        <v>42166.092488425929</v>
      </c>
      <c r="K3902">
        <v>1431396791</v>
      </c>
      <c r="L3902" s="7">
        <f t="shared" ref="L3902:L3905" si="312">(((K3902/60)/60)/24)+DATE(1970,1,1)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301"/>
        <v>5.4</v>
      </c>
      <c r="R3902" s="12">
        <f t="shared" si="302"/>
        <v>27</v>
      </c>
      <c r="S3902" t="s">
        <v>8317</v>
      </c>
      <c r="T3902" t="s">
        <v>8318</v>
      </c>
    </row>
    <row r="3903" spans="1:20" ht="15" customHeight="1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7">
        <f t="shared" si="311"/>
        <v>42357.826377314821</v>
      </c>
      <c r="K3903">
        <v>1447098599</v>
      </c>
      <c r="L3903" s="7">
        <f t="shared" si="31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 t="shared" si="301"/>
        <v>0.83</v>
      </c>
      <c r="R3903" s="12">
        <f t="shared" si="302"/>
        <v>25</v>
      </c>
      <c r="S3903" t="s">
        <v>8317</v>
      </c>
      <c r="T3903" t="s">
        <v>8318</v>
      </c>
    </row>
    <row r="3904" spans="1:20" ht="15" customHeight="1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7">
        <f t="shared" si="311"/>
        <v>42688.509745370371</v>
      </c>
      <c r="K3904">
        <v>1476962042</v>
      </c>
      <c r="L3904" s="7">
        <f t="shared" si="31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301"/>
        <v>48.83</v>
      </c>
      <c r="R3904" s="12">
        <f t="shared" si="302"/>
        <v>47.26</v>
      </c>
      <c r="S3904" t="s">
        <v>8317</v>
      </c>
      <c r="T3904" t="s">
        <v>8318</v>
      </c>
    </row>
    <row r="3905" spans="1:20" ht="15" customHeight="1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7">
        <f t="shared" si="311"/>
        <v>42230.818055555559</v>
      </c>
      <c r="K3905">
        <v>1435709765</v>
      </c>
      <c r="L3905" s="7">
        <f t="shared" si="31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301"/>
        <v>0</v>
      </c>
      <c r="R3905" s="12" t="str">
        <f t="shared" si="302"/>
        <v>No pledges</v>
      </c>
      <c r="S3905" t="s">
        <v>8317</v>
      </c>
      <c r="T3905" t="s">
        <v>8318</v>
      </c>
    </row>
    <row r="3906" spans="1:20" ht="30" hidden="1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7">
        <f t="shared" si="299"/>
        <v>42095.229166666672</v>
      </c>
      <c r="K3906">
        <v>1427866200</v>
      </c>
      <c r="L3906" s="7">
        <f t="shared" si="300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313">ROUND(E3906/D3906*100,2)</f>
        <v>0.03</v>
      </c>
      <c r="R3906" s="12">
        <f t="shared" ref="R3906:R3969" si="314">IFERROR(ROUND(IFERROR(E3906/N3906,""),2),"No pledges")</f>
        <v>1.5</v>
      </c>
      <c r="S3906" t="s">
        <v>8317</v>
      </c>
      <c r="T3906" t="s">
        <v>8318</v>
      </c>
    </row>
    <row r="3907" spans="1:20" ht="15" customHeight="1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7">
        <f t="shared" ref="J3907:J3909" si="315">(((I3907/60)/60)/24)+DATE(1970,1,1)</f>
        <v>42166.958333333328</v>
      </c>
      <c r="K3907">
        <v>1430405903</v>
      </c>
      <c r="L3907" s="7">
        <f t="shared" ref="L3907:L3909" si="31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si="313"/>
        <v>11.53</v>
      </c>
      <c r="R3907" s="12">
        <f t="shared" si="314"/>
        <v>24.71</v>
      </c>
      <c r="S3907" t="s">
        <v>8317</v>
      </c>
      <c r="T3907" t="s">
        <v>8318</v>
      </c>
    </row>
    <row r="3908" spans="1:20" ht="15" customHeight="1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7">
        <f t="shared" si="315"/>
        <v>42181.559027777781</v>
      </c>
      <c r="K3908">
        <v>1432072893</v>
      </c>
      <c r="L3908" s="7">
        <f t="shared" si="31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313"/>
        <v>67.33</v>
      </c>
      <c r="R3908" s="12">
        <f t="shared" si="314"/>
        <v>63.13</v>
      </c>
      <c r="S3908" t="s">
        <v>8317</v>
      </c>
      <c r="T3908" t="s">
        <v>8318</v>
      </c>
    </row>
    <row r="3909" spans="1:20" ht="15" customHeight="1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7">
        <f t="shared" si="315"/>
        <v>41938.838888888888</v>
      </c>
      <c r="K3909">
        <v>1411587606</v>
      </c>
      <c r="L3909" s="7">
        <f t="shared" si="31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313"/>
        <v>15.3</v>
      </c>
      <c r="R3909" s="12">
        <f t="shared" si="314"/>
        <v>38.25</v>
      </c>
      <c r="S3909" t="s">
        <v>8317</v>
      </c>
      <c r="T3909" t="s">
        <v>8318</v>
      </c>
    </row>
    <row r="3910" spans="1:20" ht="60" hidden="1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7">
        <f t="shared" ref="J3907:J3970" si="317">(((K3910/60)/60)/24)+DATE(1970,1,1)</f>
        <v>41834.135370370372</v>
      </c>
      <c r="K3910">
        <v>1405307696</v>
      </c>
      <c r="L3910" s="7">
        <f t="shared" ref="L3907:L3970" si="318">(((I3910/60)/60)/24)+DATE(1970,1,1)</f>
        <v>41849.135370370372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313"/>
        <v>8.67</v>
      </c>
      <c r="R3910" s="12">
        <f t="shared" si="314"/>
        <v>16.25</v>
      </c>
      <c r="S3910" t="s">
        <v>8317</v>
      </c>
      <c r="T3910" t="s">
        <v>8318</v>
      </c>
    </row>
    <row r="3911" spans="1:20" ht="45" hidden="1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7">
        <f t="shared" si="317"/>
        <v>41863.359282407408</v>
      </c>
      <c r="K3911">
        <v>1407832642</v>
      </c>
      <c r="L3911" s="7">
        <f t="shared" si="318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313"/>
        <v>0.23</v>
      </c>
      <c r="R3911" s="12">
        <f t="shared" si="314"/>
        <v>33.75</v>
      </c>
      <c r="S3911" t="s">
        <v>8317</v>
      </c>
      <c r="T3911" t="s">
        <v>8318</v>
      </c>
    </row>
    <row r="3912" spans="1:20" ht="45" hidden="1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7">
        <f t="shared" si="317"/>
        <v>42224.756909722222</v>
      </c>
      <c r="K3912">
        <v>1439057397</v>
      </c>
      <c r="L3912" s="7">
        <f t="shared" si="318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313"/>
        <v>3.08</v>
      </c>
      <c r="R3912" s="12">
        <f t="shared" si="314"/>
        <v>61.67</v>
      </c>
      <c r="S3912" t="s">
        <v>8317</v>
      </c>
      <c r="T3912" t="s">
        <v>8318</v>
      </c>
    </row>
    <row r="3913" spans="1:20" ht="45" hidden="1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7">
        <f t="shared" si="317"/>
        <v>41939.8122337963</v>
      </c>
      <c r="K3913">
        <v>1414438177</v>
      </c>
      <c r="L3913" s="7">
        <f t="shared" si="318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>
        <f t="shared" si="313"/>
        <v>37.409999999999997</v>
      </c>
      <c r="R3913" s="12">
        <f t="shared" si="314"/>
        <v>83.14</v>
      </c>
      <c r="S3913" t="s">
        <v>8317</v>
      </c>
      <c r="T3913" t="s">
        <v>8318</v>
      </c>
    </row>
    <row r="3914" spans="1:20" ht="45" hidden="1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7">
        <f t="shared" si="317"/>
        <v>42059.270023148143</v>
      </c>
      <c r="K3914">
        <v>1424759330</v>
      </c>
      <c r="L3914" s="7">
        <f t="shared" si="318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>
        <f t="shared" si="313"/>
        <v>0.01</v>
      </c>
      <c r="R3914" s="12">
        <f t="shared" si="314"/>
        <v>1</v>
      </c>
      <c r="S3914" t="s">
        <v>8317</v>
      </c>
      <c r="T3914" t="s">
        <v>8318</v>
      </c>
    </row>
    <row r="3915" spans="1:20" ht="45" hidden="1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7">
        <f t="shared" si="317"/>
        <v>42308.211215277777</v>
      </c>
      <c r="K3915">
        <v>1446267849</v>
      </c>
      <c r="L3915" s="7">
        <f t="shared" si="318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>
        <f t="shared" si="313"/>
        <v>10</v>
      </c>
      <c r="R3915" s="12">
        <f t="shared" si="314"/>
        <v>142.86000000000001</v>
      </c>
      <c r="S3915" t="s">
        <v>8317</v>
      </c>
      <c r="T3915" t="s">
        <v>8318</v>
      </c>
    </row>
    <row r="3916" spans="1:20" ht="15" customHeight="1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7">
        <f t="shared" ref="J3916:J3919" si="319">(((I3916/60)/60)/24)+DATE(1970,1,1)</f>
        <v>42134.957638888889</v>
      </c>
      <c r="K3916">
        <v>1429558756</v>
      </c>
      <c r="L3916" s="7">
        <f t="shared" ref="L3916:L3919" si="320">(((K3916/60)/60)/24)+DATE(1970,1,1)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 t="shared" si="313"/>
        <v>36.36</v>
      </c>
      <c r="R3916" s="12">
        <f t="shared" si="314"/>
        <v>33.67</v>
      </c>
      <c r="S3916" t="s">
        <v>8317</v>
      </c>
      <c r="T3916" t="s">
        <v>8318</v>
      </c>
    </row>
    <row r="3917" spans="1:20" ht="15" customHeight="1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7">
        <f t="shared" si="319"/>
        <v>42522.98505787037</v>
      </c>
      <c r="K3917">
        <v>1462232309</v>
      </c>
      <c r="L3917" s="7">
        <f t="shared" si="320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313"/>
        <v>0.33</v>
      </c>
      <c r="R3917" s="12">
        <f t="shared" si="314"/>
        <v>5</v>
      </c>
      <c r="S3917" t="s">
        <v>8317</v>
      </c>
      <c r="T3917" t="s">
        <v>8318</v>
      </c>
    </row>
    <row r="3918" spans="1:20" ht="15" customHeight="1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7">
        <f t="shared" si="319"/>
        <v>42524.471666666665</v>
      </c>
      <c r="K3918">
        <v>1462360752</v>
      </c>
      <c r="L3918" s="7">
        <f t="shared" si="320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313"/>
        <v>0</v>
      </c>
      <c r="R3918" s="12" t="str">
        <f t="shared" si="314"/>
        <v>No pledges</v>
      </c>
      <c r="S3918" t="s">
        <v>8317</v>
      </c>
      <c r="T3918" t="s">
        <v>8318</v>
      </c>
    </row>
    <row r="3919" spans="1:20" ht="15" customHeight="1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7">
        <f t="shared" si="319"/>
        <v>41893.527326388888</v>
      </c>
      <c r="K3919">
        <v>1407847161</v>
      </c>
      <c r="L3919" s="7">
        <f t="shared" si="320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313"/>
        <v>0.28999999999999998</v>
      </c>
      <c r="R3919" s="12">
        <f t="shared" si="314"/>
        <v>10</v>
      </c>
      <c r="S3919" t="s">
        <v>8317</v>
      </c>
      <c r="T3919" t="s">
        <v>8318</v>
      </c>
    </row>
    <row r="3920" spans="1:20" ht="60" hidden="1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7">
        <f t="shared" si="317"/>
        <v>41843.664618055554</v>
      </c>
      <c r="K3920">
        <v>1406131023</v>
      </c>
      <c r="L3920" s="7">
        <f t="shared" si="318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>
        <f t="shared" si="313"/>
        <v>0.2</v>
      </c>
      <c r="R3920" s="12">
        <f t="shared" si="314"/>
        <v>40</v>
      </c>
      <c r="S3920" t="s">
        <v>8317</v>
      </c>
      <c r="T3920" t="s">
        <v>8318</v>
      </c>
    </row>
    <row r="3921" spans="1:20" ht="45" hidden="1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7">
        <f t="shared" si="317"/>
        <v>42358.684872685189</v>
      </c>
      <c r="K3921">
        <v>1450628773</v>
      </c>
      <c r="L3921" s="7">
        <f t="shared" si="318"/>
        <v>42387</v>
      </c>
      <c r="M3921" t="b">
        <v>0</v>
      </c>
      <c r="N3921">
        <v>3</v>
      </c>
      <c r="O3921" t="b">
        <v>0</v>
      </c>
      <c r="P3921" t="s">
        <v>8271</v>
      </c>
      <c r="Q3921">
        <f t="shared" si="313"/>
        <v>1.8</v>
      </c>
      <c r="R3921" s="12">
        <f t="shared" si="314"/>
        <v>30</v>
      </c>
      <c r="S3921" t="s">
        <v>8317</v>
      </c>
      <c r="T3921" t="s">
        <v>8318</v>
      </c>
    </row>
    <row r="3922" spans="1:20" ht="15" customHeight="1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7">
        <f t="shared" ref="J3922:J3923" si="321">(((I3922/60)/60)/24)+DATE(1970,1,1)</f>
        <v>42687.428935185191</v>
      </c>
      <c r="K3922">
        <v>1476436660</v>
      </c>
      <c r="L3922" s="7">
        <f t="shared" ref="L3922:L3923" si="322">(((K3922/60)/60)/24)+DATE(1970,1,1)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313"/>
        <v>5.4</v>
      </c>
      <c r="R3922" s="12">
        <f t="shared" si="314"/>
        <v>45</v>
      </c>
      <c r="S3922" t="s">
        <v>8317</v>
      </c>
      <c r="T3922" t="s">
        <v>8318</v>
      </c>
    </row>
    <row r="3923" spans="1:20" ht="15" customHeight="1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7">
        <f t="shared" si="321"/>
        <v>41938.75</v>
      </c>
      <c r="K3923">
        <v>1413291655</v>
      </c>
      <c r="L3923" s="7">
        <f t="shared" si="322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313"/>
        <v>0</v>
      </c>
      <c r="R3923" s="12" t="str">
        <f t="shared" si="314"/>
        <v>No pledges</v>
      </c>
      <c r="S3923" t="s">
        <v>8317</v>
      </c>
      <c r="T3923" t="s">
        <v>8318</v>
      </c>
    </row>
    <row r="3924" spans="1:20" ht="60" hidden="1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7">
        <f t="shared" si="317"/>
        <v>42020.768634259264</v>
      </c>
      <c r="K3924">
        <v>1421432810</v>
      </c>
      <c r="L3924" s="7">
        <f t="shared" si="318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>
        <f t="shared" si="313"/>
        <v>8.1300000000000008</v>
      </c>
      <c r="R3924" s="12">
        <f t="shared" si="314"/>
        <v>10.17</v>
      </c>
      <c r="S3924" t="s">
        <v>8317</v>
      </c>
      <c r="T3924" t="s">
        <v>8318</v>
      </c>
    </row>
    <row r="3925" spans="1:20" ht="60" hidden="1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7">
        <f t="shared" si="317"/>
        <v>42075.979988425926</v>
      </c>
      <c r="K3925">
        <v>1426203071</v>
      </c>
      <c r="L3925" s="7">
        <f t="shared" si="318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313"/>
        <v>12.03</v>
      </c>
      <c r="R3925" s="12">
        <f t="shared" si="314"/>
        <v>81.41</v>
      </c>
      <c r="S3925" t="s">
        <v>8317</v>
      </c>
      <c r="T3925" t="s">
        <v>8318</v>
      </c>
    </row>
    <row r="3926" spans="1:20" ht="45" hidden="1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7">
        <f t="shared" si="317"/>
        <v>41786.959745370368</v>
      </c>
      <c r="K3926">
        <v>1401231722</v>
      </c>
      <c r="L3926" s="7">
        <f t="shared" si="318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313"/>
        <v>15.27</v>
      </c>
      <c r="R3926" s="12">
        <f t="shared" si="314"/>
        <v>57.25</v>
      </c>
      <c r="S3926" t="s">
        <v>8317</v>
      </c>
      <c r="T3926" t="s">
        <v>8318</v>
      </c>
    </row>
    <row r="3927" spans="1:20" ht="45" hidden="1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7">
        <f t="shared" si="317"/>
        <v>41820.870821759258</v>
      </c>
      <c r="K3927">
        <v>1404161639</v>
      </c>
      <c r="L3927" s="7">
        <f t="shared" si="318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313"/>
        <v>10</v>
      </c>
      <c r="R3927" s="12">
        <f t="shared" si="314"/>
        <v>5</v>
      </c>
      <c r="S3927" t="s">
        <v>8317</v>
      </c>
      <c r="T3927" t="s">
        <v>8318</v>
      </c>
    </row>
    <row r="3928" spans="1:20" ht="45" hidden="1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7">
        <f t="shared" si="317"/>
        <v>41970.085046296299</v>
      </c>
      <c r="K3928">
        <v>1417053748</v>
      </c>
      <c r="L3928" s="7">
        <f t="shared" si="318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313"/>
        <v>0.3</v>
      </c>
      <c r="R3928" s="12">
        <f t="shared" si="314"/>
        <v>15</v>
      </c>
      <c r="S3928" t="s">
        <v>8317</v>
      </c>
      <c r="T3928" t="s">
        <v>8318</v>
      </c>
    </row>
    <row r="3929" spans="1:20" ht="15" customHeight="1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7">
        <f>(((I3929/60)/60)/24)+DATE(1970,1,1)</f>
        <v>41860.267407407409</v>
      </c>
      <c r="K3929">
        <v>1404973504</v>
      </c>
      <c r="L3929" s="7">
        <f>(((K3929/60)/60)/24)+DATE(1970,1,1)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313"/>
        <v>1</v>
      </c>
      <c r="R3929" s="12">
        <f t="shared" si="314"/>
        <v>12.5</v>
      </c>
      <c r="S3929" t="s">
        <v>8317</v>
      </c>
      <c r="T3929" t="s">
        <v>8318</v>
      </c>
    </row>
    <row r="3930" spans="1:20" ht="60" hidden="1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7">
        <f t="shared" si="317"/>
        <v>42265.683182870373</v>
      </c>
      <c r="K3930">
        <v>1442593427</v>
      </c>
      <c r="L3930" s="7">
        <f t="shared" si="318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>
        <f t="shared" si="313"/>
        <v>13.02</v>
      </c>
      <c r="R3930" s="12">
        <f t="shared" si="314"/>
        <v>93</v>
      </c>
      <c r="S3930" t="s">
        <v>8317</v>
      </c>
      <c r="T3930" t="s">
        <v>8318</v>
      </c>
    </row>
    <row r="3931" spans="1:20" ht="60" hidden="1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7">
        <f t="shared" si="317"/>
        <v>42601.827141203699</v>
      </c>
      <c r="K3931">
        <v>1471636265</v>
      </c>
      <c r="L3931" s="7">
        <f t="shared" si="318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313"/>
        <v>2.27</v>
      </c>
      <c r="R3931" s="12">
        <f t="shared" si="314"/>
        <v>32.36</v>
      </c>
      <c r="S3931" t="s">
        <v>8317</v>
      </c>
      <c r="T3931" t="s">
        <v>8318</v>
      </c>
    </row>
    <row r="3932" spans="1:20" ht="60" hidden="1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7">
        <f t="shared" si="317"/>
        <v>42433.338749999995</v>
      </c>
      <c r="K3932">
        <v>1457078868</v>
      </c>
      <c r="L3932" s="7">
        <f t="shared" si="318"/>
        <v>42461.25</v>
      </c>
      <c r="M3932" t="b">
        <v>0</v>
      </c>
      <c r="N3932">
        <v>0</v>
      </c>
      <c r="O3932" t="b">
        <v>0</v>
      </c>
      <c r="P3932" t="s">
        <v>8271</v>
      </c>
      <c r="Q3932">
        <f t="shared" si="313"/>
        <v>0</v>
      </c>
      <c r="R3932" s="12" t="str">
        <f t="shared" si="314"/>
        <v>No pledges</v>
      </c>
      <c r="S3932" t="s">
        <v>8317</v>
      </c>
      <c r="T3932" t="s">
        <v>8318</v>
      </c>
    </row>
    <row r="3933" spans="1:20" ht="60" hidden="1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7">
        <f t="shared" si="317"/>
        <v>42228.151701388888</v>
      </c>
      <c r="K3933">
        <v>1439350707</v>
      </c>
      <c r="L3933" s="7">
        <f t="shared" si="318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313"/>
        <v>0</v>
      </c>
      <c r="R3933" s="12" t="str">
        <f t="shared" si="314"/>
        <v>No pledges</v>
      </c>
      <c r="S3933" t="s">
        <v>8317</v>
      </c>
      <c r="T3933" t="s">
        <v>8318</v>
      </c>
    </row>
    <row r="3934" spans="1:20" ht="60" hidden="1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7">
        <f t="shared" si="317"/>
        <v>42415.168564814812</v>
      </c>
      <c r="K3934">
        <v>1455508964</v>
      </c>
      <c r="L3934" s="7">
        <f t="shared" si="318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>
        <f t="shared" si="313"/>
        <v>0.01</v>
      </c>
      <c r="R3934" s="12">
        <f t="shared" si="314"/>
        <v>1</v>
      </c>
      <c r="S3934" t="s">
        <v>8317</v>
      </c>
      <c r="T3934" t="s">
        <v>8318</v>
      </c>
    </row>
    <row r="3935" spans="1:20" ht="60" hidden="1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7">
        <f t="shared" si="317"/>
        <v>42538.968310185184</v>
      </c>
      <c r="K3935">
        <v>1466205262</v>
      </c>
      <c r="L3935" s="7">
        <f t="shared" si="318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>
        <f t="shared" si="313"/>
        <v>15.74</v>
      </c>
      <c r="R3935" s="12">
        <f t="shared" si="314"/>
        <v>91.83</v>
      </c>
      <c r="S3935" t="s">
        <v>8317</v>
      </c>
      <c r="T3935" t="s">
        <v>8318</v>
      </c>
    </row>
    <row r="3936" spans="1:20" ht="45" hidden="1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7">
        <f t="shared" si="317"/>
        <v>42233.671747685185</v>
      </c>
      <c r="K3936">
        <v>1439827639</v>
      </c>
      <c r="L3936" s="7">
        <f t="shared" si="318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>
        <f t="shared" si="313"/>
        <v>11</v>
      </c>
      <c r="R3936" s="12">
        <f t="shared" si="314"/>
        <v>45.83</v>
      </c>
      <c r="S3936" t="s">
        <v>8317</v>
      </c>
      <c r="T3936" t="s">
        <v>8318</v>
      </c>
    </row>
    <row r="3937" spans="1:20" ht="15" customHeight="1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7">
        <f>(((I3937/60)/60)/24)+DATE(1970,1,1)</f>
        <v>42281.656782407401</v>
      </c>
      <c r="K3937">
        <v>1438789546</v>
      </c>
      <c r="L3937" s="7">
        <f>(((K3937/60)/60)/24)+DATE(1970,1,1)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 t="shared" si="313"/>
        <v>43.83</v>
      </c>
      <c r="R3937" s="12">
        <f t="shared" si="314"/>
        <v>57.17</v>
      </c>
      <c r="S3937" t="s">
        <v>8317</v>
      </c>
      <c r="T3937" t="s">
        <v>8318</v>
      </c>
    </row>
    <row r="3938" spans="1:20" ht="60" hidden="1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7">
        <f t="shared" si="317"/>
        <v>42675.262962962966</v>
      </c>
      <c r="K3938">
        <v>1477981120</v>
      </c>
      <c r="L3938" s="7">
        <f t="shared" si="318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>
        <f t="shared" si="313"/>
        <v>0</v>
      </c>
      <c r="R3938" s="12" t="str">
        <f t="shared" si="314"/>
        <v>No pledges</v>
      </c>
      <c r="S3938" t="s">
        <v>8317</v>
      </c>
      <c r="T3938" t="s">
        <v>8318</v>
      </c>
    </row>
    <row r="3939" spans="1:20" ht="45" hidden="1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7">
        <f t="shared" si="317"/>
        <v>42534.631481481483</v>
      </c>
      <c r="K3939">
        <v>1465830560</v>
      </c>
      <c r="L3939" s="7">
        <f t="shared" si="318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313"/>
        <v>86.14</v>
      </c>
      <c r="R3939" s="12">
        <f t="shared" si="314"/>
        <v>248.5</v>
      </c>
      <c r="S3939" t="s">
        <v>8317</v>
      </c>
      <c r="T3939" t="s">
        <v>8318</v>
      </c>
    </row>
    <row r="3940" spans="1:20" ht="60" hidden="1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7">
        <f t="shared" si="317"/>
        <v>42151.905717592599</v>
      </c>
      <c r="K3940">
        <v>1432763054</v>
      </c>
      <c r="L3940" s="7">
        <f t="shared" si="318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>
        <f t="shared" si="313"/>
        <v>12.2</v>
      </c>
      <c r="R3940" s="12">
        <f t="shared" si="314"/>
        <v>79.400000000000006</v>
      </c>
      <c r="S3940" t="s">
        <v>8317</v>
      </c>
      <c r="T3940" t="s">
        <v>8318</v>
      </c>
    </row>
    <row r="3941" spans="1:20" ht="60" hidden="1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7">
        <f t="shared" si="317"/>
        <v>41915.400219907409</v>
      </c>
      <c r="K3941">
        <v>1412328979</v>
      </c>
      <c r="L3941" s="7">
        <f t="shared" si="318"/>
        <v>41919.1875</v>
      </c>
      <c r="M3941" t="b">
        <v>0</v>
      </c>
      <c r="N3941">
        <v>1</v>
      </c>
      <c r="O3941" t="b">
        <v>0</v>
      </c>
      <c r="P3941" t="s">
        <v>8271</v>
      </c>
      <c r="Q3941">
        <f t="shared" si="313"/>
        <v>0.1</v>
      </c>
      <c r="R3941" s="12">
        <f t="shared" si="314"/>
        <v>5</v>
      </c>
      <c r="S3941" t="s">
        <v>8317</v>
      </c>
      <c r="T3941" t="s">
        <v>8318</v>
      </c>
    </row>
    <row r="3942" spans="1:20" ht="60" hidden="1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7">
        <f t="shared" si="317"/>
        <v>41961.492488425924</v>
      </c>
      <c r="K3942">
        <v>1416311351</v>
      </c>
      <c r="L3942" s="7">
        <f t="shared" si="318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313"/>
        <v>0.22</v>
      </c>
      <c r="R3942" s="12">
        <f t="shared" si="314"/>
        <v>5.5</v>
      </c>
      <c r="S3942" t="s">
        <v>8317</v>
      </c>
      <c r="T3942" t="s">
        <v>8318</v>
      </c>
    </row>
    <row r="3943" spans="1:20" ht="75" hidden="1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7">
        <f t="shared" si="317"/>
        <v>41940.587233796294</v>
      </c>
      <c r="K3943">
        <v>1414505137</v>
      </c>
      <c r="L3943" s="7">
        <f t="shared" si="318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>
        <f t="shared" si="313"/>
        <v>0.91</v>
      </c>
      <c r="R3943" s="12">
        <f t="shared" si="314"/>
        <v>25</v>
      </c>
      <c r="S3943" t="s">
        <v>8317</v>
      </c>
      <c r="T3943" t="s">
        <v>8318</v>
      </c>
    </row>
    <row r="3944" spans="1:20" ht="15" customHeight="1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7">
        <f>(((I3944/60)/60)/24)+DATE(1970,1,1)</f>
        <v>42171.904097222221</v>
      </c>
      <c r="K3944">
        <v>1429306914</v>
      </c>
      <c r="L3944" s="7">
        <f>(((K3944/60)/60)/24)+DATE(1970,1,1)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313"/>
        <v>0</v>
      </c>
      <c r="R3944" s="12" t="str">
        <f t="shared" si="314"/>
        <v>No pledges</v>
      </c>
      <c r="S3944" t="s">
        <v>8317</v>
      </c>
      <c r="T3944" t="s">
        <v>8318</v>
      </c>
    </row>
    <row r="3945" spans="1:20" ht="45" hidden="1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7">
        <f t="shared" si="317"/>
        <v>42279.778564814813</v>
      </c>
      <c r="K3945">
        <v>1443811268</v>
      </c>
      <c r="L3945" s="7">
        <f t="shared" si="318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>
        <f t="shared" si="313"/>
        <v>35.64</v>
      </c>
      <c r="R3945" s="12">
        <f t="shared" si="314"/>
        <v>137.08000000000001</v>
      </c>
      <c r="S3945" t="s">
        <v>8317</v>
      </c>
      <c r="T3945" t="s">
        <v>8318</v>
      </c>
    </row>
    <row r="3946" spans="1:20" ht="60" hidden="1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7">
        <f t="shared" si="317"/>
        <v>42213.662905092591</v>
      </c>
      <c r="K3946">
        <v>1438098875</v>
      </c>
      <c r="L3946" s="7">
        <f t="shared" si="318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313"/>
        <v>0</v>
      </c>
      <c r="R3946" s="12" t="str">
        <f t="shared" si="314"/>
        <v>No pledges</v>
      </c>
      <c r="S3946" t="s">
        <v>8317</v>
      </c>
      <c r="T3946" t="s">
        <v>8318</v>
      </c>
    </row>
    <row r="3947" spans="1:20" ht="15" customHeight="1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7">
        <f>(((I3947/60)/60)/24)+DATE(1970,1,1)</f>
        <v>42139.801712962959</v>
      </c>
      <c r="K3947">
        <v>1429125268</v>
      </c>
      <c r="L3947" s="7">
        <f>(((K3947/60)/60)/24)+DATE(1970,1,1)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313"/>
        <v>0.25</v>
      </c>
      <c r="R3947" s="12">
        <f t="shared" si="314"/>
        <v>5</v>
      </c>
      <c r="S3947" t="s">
        <v>8317</v>
      </c>
      <c r="T3947" t="s">
        <v>8318</v>
      </c>
    </row>
    <row r="3948" spans="1:20" ht="30" hidden="1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7">
        <f t="shared" si="317"/>
        <v>42031.833587962959</v>
      </c>
      <c r="K3948">
        <v>1422388822</v>
      </c>
      <c r="L3948" s="7">
        <f t="shared" si="318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>
        <f t="shared" si="313"/>
        <v>3.25</v>
      </c>
      <c r="R3948" s="12">
        <f t="shared" si="314"/>
        <v>39</v>
      </c>
      <c r="S3948" t="s">
        <v>8317</v>
      </c>
      <c r="T3948" t="s">
        <v>8318</v>
      </c>
    </row>
    <row r="3949" spans="1:20" ht="15" customHeight="1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7">
        <f>(((I3949/60)/60)/24)+DATE(1970,1,1)</f>
        <v>42645.142870370371</v>
      </c>
      <c r="K3949">
        <v>1472786744</v>
      </c>
      <c r="L3949" s="7">
        <f>(((K3949/60)/60)/24)+DATE(1970,1,1)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313"/>
        <v>3.37</v>
      </c>
      <c r="R3949" s="12">
        <f t="shared" si="314"/>
        <v>50.5</v>
      </c>
      <c r="S3949" t="s">
        <v>8317</v>
      </c>
      <c r="T3949" t="s">
        <v>8318</v>
      </c>
    </row>
    <row r="3950" spans="1:20" ht="60" hidden="1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7">
        <f t="shared" si="317"/>
        <v>41829.325497685182</v>
      </c>
      <c r="K3950">
        <v>1404892123</v>
      </c>
      <c r="L3950" s="7">
        <f t="shared" si="318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>
        <f t="shared" si="313"/>
        <v>0</v>
      </c>
      <c r="R3950" s="12" t="str">
        <f t="shared" si="314"/>
        <v>No pledges</v>
      </c>
      <c r="S3950" t="s">
        <v>8317</v>
      </c>
      <c r="T3950" t="s">
        <v>8318</v>
      </c>
    </row>
    <row r="3951" spans="1:20" ht="60" hidden="1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7">
        <f t="shared" si="317"/>
        <v>42016.120613425926</v>
      </c>
      <c r="K3951">
        <v>1421031221</v>
      </c>
      <c r="L3951" s="7">
        <f t="shared" si="318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313"/>
        <v>15.77</v>
      </c>
      <c r="R3951" s="12">
        <f t="shared" si="314"/>
        <v>49.28</v>
      </c>
      <c r="S3951" t="s">
        <v>8317</v>
      </c>
      <c r="T3951" t="s">
        <v>8318</v>
      </c>
    </row>
    <row r="3952" spans="1:20" ht="15" customHeight="1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7">
        <f>(((I3952/60)/60)/24)+DATE(1970,1,1)</f>
        <v>42468.774305555555</v>
      </c>
      <c r="K3952">
        <v>1457628680</v>
      </c>
      <c r="L3952" s="7">
        <f>(((K3952/60)/60)/24)+DATE(1970,1,1)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313"/>
        <v>0.63</v>
      </c>
      <c r="R3952" s="12">
        <f t="shared" si="314"/>
        <v>25</v>
      </c>
      <c r="S3952" t="s">
        <v>8317</v>
      </c>
      <c r="T3952" t="s">
        <v>8318</v>
      </c>
    </row>
    <row r="3953" spans="1:20" ht="60" hidden="1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7">
        <f t="shared" si="317"/>
        <v>42433.825717592597</v>
      </c>
      <c r="K3953">
        <v>1457120942</v>
      </c>
      <c r="L3953" s="7">
        <f t="shared" si="318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>
        <f t="shared" si="313"/>
        <v>0</v>
      </c>
      <c r="R3953" s="12">
        <f t="shared" si="314"/>
        <v>1</v>
      </c>
      <c r="S3953" t="s">
        <v>8317</v>
      </c>
      <c r="T3953" t="s">
        <v>8318</v>
      </c>
    </row>
    <row r="3954" spans="1:20" ht="60" hidden="1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7">
        <f t="shared" si="317"/>
        <v>42243.790393518517</v>
      </c>
      <c r="K3954">
        <v>1440701890</v>
      </c>
      <c r="L3954" s="7">
        <f t="shared" si="318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313"/>
        <v>0.1</v>
      </c>
      <c r="R3954" s="12">
        <f t="shared" si="314"/>
        <v>25</v>
      </c>
      <c r="S3954" t="s">
        <v>8317</v>
      </c>
      <c r="T3954" t="s">
        <v>8318</v>
      </c>
    </row>
    <row r="3955" spans="1:20" ht="45" hidden="1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7">
        <f t="shared" si="317"/>
        <v>42550.048449074078</v>
      </c>
      <c r="K3955">
        <v>1467162586</v>
      </c>
      <c r="L3955" s="7">
        <f t="shared" si="318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>
        <f t="shared" si="313"/>
        <v>0</v>
      </c>
      <c r="R3955" s="12" t="str">
        <f t="shared" si="314"/>
        <v>No pledges</v>
      </c>
      <c r="S3955" t="s">
        <v>8317</v>
      </c>
      <c r="T3955" t="s">
        <v>8318</v>
      </c>
    </row>
    <row r="3956" spans="1:20" ht="60" hidden="1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7">
        <f t="shared" si="317"/>
        <v>41774.651203703703</v>
      </c>
      <c r="K3956">
        <v>1400168264</v>
      </c>
      <c r="L3956" s="7">
        <f t="shared" si="318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313"/>
        <v>0</v>
      </c>
      <c r="R3956" s="12" t="str">
        <f t="shared" si="314"/>
        <v>No pledges</v>
      </c>
      <c r="S3956" t="s">
        <v>8317</v>
      </c>
      <c r="T3956" t="s">
        <v>8318</v>
      </c>
    </row>
    <row r="3957" spans="1:20" ht="15" customHeight="1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7">
        <f>(((I3957/60)/60)/24)+DATE(1970,1,1)</f>
        <v>42336.890520833331</v>
      </c>
      <c r="K3957">
        <v>1446150141</v>
      </c>
      <c r="L3957" s="7">
        <f>(((K3957/60)/60)/24)+DATE(1970,1,1)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313"/>
        <v>24.29</v>
      </c>
      <c r="R3957" s="12">
        <f t="shared" si="314"/>
        <v>53.13</v>
      </c>
      <c r="S3957" t="s">
        <v>8317</v>
      </c>
      <c r="T3957" t="s">
        <v>8318</v>
      </c>
    </row>
    <row r="3958" spans="1:20" ht="60" hidden="1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7">
        <f t="shared" si="317"/>
        <v>42457.932025462964</v>
      </c>
      <c r="K3958">
        <v>1459203727</v>
      </c>
      <c r="L3958" s="7">
        <f t="shared" si="318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>
        <f t="shared" si="313"/>
        <v>0</v>
      </c>
      <c r="R3958" s="12" t="str">
        <f t="shared" si="314"/>
        <v>No pledges</v>
      </c>
      <c r="S3958" t="s">
        <v>8317</v>
      </c>
      <c r="T3958" t="s">
        <v>8318</v>
      </c>
    </row>
    <row r="3959" spans="1:20" ht="45" hidden="1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7">
        <f t="shared" si="317"/>
        <v>42513.976319444439</v>
      </c>
      <c r="K3959">
        <v>1464045954</v>
      </c>
      <c r="L3959" s="7">
        <f t="shared" si="318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>
        <f t="shared" si="313"/>
        <v>0.03</v>
      </c>
      <c r="R3959" s="12">
        <f t="shared" si="314"/>
        <v>7</v>
      </c>
      <c r="S3959" t="s">
        <v>8317</v>
      </c>
      <c r="T3959" t="s">
        <v>8318</v>
      </c>
    </row>
    <row r="3960" spans="1:20" ht="15" customHeight="1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7">
        <f t="shared" ref="J3960:J3962" si="323">(((I3960/60)/60)/24)+DATE(1970,1,1)</f>
        <v>41853.583333333336</v>
      </c>
      <c r="K3960">
        <v>1403822912</v>
      </c>
      <c r="L3960" s="7">
        <f t="shared" ref="L3960:L3962" si="324">(((K3960/60)/60)/24)+DATE(1970,1,1)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 t="shared" si="313"/>
        <v>32.049999999999997</v>
      </c>
      <c r="R3960" s="12">
        <f t="shared" si="314"/>
        <v>40.06</v>
      </c>
      <c r="S3960" t="s">
        <v>8317</v>
      </c>
      <c r="T3960" t="s">
        <v>8318</v>
      </c>
    </row>
    <row r="3961" spans="1:20" ht="15" customHeight="1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7">
        <f t="shared" si="323"/>
        <v>41910.788842592592</v>
      </c>
      <c r="K3961">
        <v>1409338556</v>
      </c>
      <c r="L3961" s="7">
        <f t="shared" si="32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313"/>
        <v>24.33</v>
      </c>
      <c r="R3961" s="12">
        <f t="shared" si="314"/>
        <v>24.33</v>
      </c>
      <c r="S3961" t="s">
        <v>8317</v>
      </c>
      <c r="T3961" t="s">
        <v>8318</v>
      </c>
    </row>
    <row r="3962" spans="1:20" ht="15" customHeight="1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7">
        <f t="shared" si="323"/>
        <v>42372.845555555556</v>
      </c>
      <c r="K3962">
        <v>1449260256</v>
      </c>
      <c r="L3962" s="7">
        <f t="shared" si="32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313"/>
        <v>1.5</v>
      </c>
      <c r="R3962" s="12">
        <f t="shared" si="314"/>
        <v>11.25</v>
      </c>
      <c r="S3962" t="s">
        <v>8317</v>
      </c>
      <c r="T3962" t="s">
        <v>8318</v>
      </c>
    </row>
    <row r="3963" spans="1:20" ht="60" hidden="1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7">
        <f t="shared" si="317"/>
        <v>41745.891319444447</v>
      </c>
      <c r="K3963">
        <v>1397683410</v>
      </c>
      <c r="L3963" s="7">
        <f t="shared" si="318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313"/>
        <v>0.42</v>
      </c>
      <c r="R3963" s="12">
        <f t="shared" si="314"/>
        <v>10.5</v>
      </c>
      <c r="S3963" t="s">
        <v>8317</v>
      </c>
      <c r="T3963" t="s">
        <v>8318</v>
      </c>
    </row>
    <row r="3964" spans="1:20" ht="15" customHeight="1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7">
        <f>(((I3964/60)/60)/24)+DATE(1970,1,1)</f>
        <v>42336.621458333335</v>
      </c>
      <c r="K3964">
        <v>1446562494</v>
      </c>
      <c r="L3964" s="7">
        <f>(((K3964/60)/60)/24)+DATE(1970,1,1)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313"/>
        <v>3.21</v>
      </c>
      <c r="R3964" s="12">
        <f t="shared" si="314"/>
        <v>15</v>
      </c>
      <c r="S3964" t="s">
        <v>8317</v>
      </c>
      <c r="T3964" t="s">
        <v>8318</v>
      </c>
    </row>
    <row r="3965" spans="1:20" ht="60" hidden="1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7">
        <f t="shared" si="317"/>
        <v>42296.154131944444</v>
      </c>
      <c r="K3965">
        <v>1445226117</v>
      </c>
      <c r="L3965" s="7">
        <f t="shared" si="318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>
        <f t="shared" si="313"/>
        <v>0</v>
      </c>
      <c r="R3965" s="12" t="str">
        <f t="shared" si="314"/>
        <v>No pledges</v>
      </c>
      <c r="S3965" t="s">
        <v>8317</v>
      </c>
      <c r="T3965" t="s">
        <v>8318</v>
      </c>
    </row>
    <row r="3966" spans="1:20" ht="15" customHeight="1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7">
        <f t="shared" ref="J3966:J3967" si="325">(((I3966/60)/60)/24)+DATE(1970,1,1)</f>
        <v>42113.680393518516</v>
      </c>
      <c r="K3966">
        <v>1424279986</v>
      </c>
      <c r="L3966" s="7">
        <f t="shared" ref="L3966:L3967" si="326">(((K3966/60)/60)/24)+DATE(1970,1,1)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313"/>
        <v>6.3</v>
      </c>
      <c r="R3966" s="12">
        <f t="shared" si="314"/>
        <v>42</v>
      </c>
      <c r="S3966" t="s">
        <v>8317</v>
      </c>
      <c r="T3966" t="s">
        <v>8318</v>
      </c>
    </row>
    <row r="3967" spans="1:20" ht="15" customHeight="1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7">
        <f t="shared" si="325"/>
        <v>42474.194212962961</v>
      </c>
      <c r="K3967">
        <v>1455428380</v>
      </c>
      <c r="L3967" s="7">
        <f t="shared" si="32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313"/>
        <v>14.25</v>
      </c>
      <c r="R3967" s="12">
        <f t="shared" si="314"/>
        <v>71.25</v>
      </c>
      <c r="S3967" t="s">
        <v>8317</v>
      </c>
      <c r="T3967" t="s">
        <v>8318</v>
      </c>
    </row>
    <row r="3968" spans="1:20" ht="60" hidden="1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7">
        <f t="shared" si="317"/>
        <v>41801.711550925924</v>
      </c>
      <c r="K3968">
        <v>1402506278</v>
      </c>
      <c r="L3968" s="7">
        <f t="shared" si="318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>
        <f t="shared" si="313"/>
        <v>0.6</v>
      </c>
      <c r="R3968" s="12">
        <f t="shared" si="314"/>
        <v>22.5</v>
      </c>
      <c r="S3968" t="s">
        <v>8317</v>
      </c>
      <c r="T3968" t="s">
        <v>8318</v>
      </c>
    </row>
    <row r="3969" spans="1:20" ht="15" customHeight="1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7">
        <f>(((I3969/60)/60)/24)+DATE(1970,1,1)</f>
        <v>42800.290590277778</v>
      </c>
      <c r="K3969">
        <v>1486191507</v>
      </c>
      <c r="L3969" s="7">
        <f>(((K3969/60)/60)/24)+DATE(1970,1,1)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313"/>
        <v>24.12</v>
      </c>
      <c r="R3969" s="12">
        <f t="shared" si="314"/>
        <v>41</v>
      </c>
      <c r="S3969" t="s">
        <v>8317</v>
      </c>
      <c r="T3969" t="s">
        <v>8318</v>
      </c>
    </row>
    <row r="3970" spans="1:20" ht="45" hidden="1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7">
        <f t="shared" si="317"/>
        <v>42452.815659722226</v>
      </c>
      <c r="K3970">
        <v>1458761673</v>
      </c>
      <c r="L3970" s="7">
        <f t="shared" si="318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327">ROUND(E3970/D3970*100,2)</f>
        <v>10.54</v>
      </c>
      <c r="R3970" s="12">
        <f t="shared" ref="R3970:R4033" si="328">IFERROR(ROUND(IFERROR(E3970/N3970,""),2),"No pledges")</f>
        <v>47.91</v>
      </c>
      <c r="S3970" t="s">
        <v>8317</v>
      </c>
      <c r="T3970" t="s">
        <v>8318</v>
      </c>
    </row>
    <row r="3971" spans="1:20" ht="60" hidden="1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7">
        <f t="shared" ref="J3971:J4034" si="329">(((K3971/60)/60)/24)+DATE(1970,1,1)</f>
        <v>42601.854699074072</v>
      </c>
      <c r="K3971">
        <v>1471638646</v>
      </c>
      <c r="L3971" s="7">
        <f t="shared" ref="L3971:L4034" si="33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>
        <f t="shared" si="327"/>
        <v>7.47</v>
      </c>
      <c r="R3971" s="12">
        <f t="shared" si="328"/>
        <v>35.17</v>
      </c>
      <c r="S3971" t="s">
        <v>8317</v>
      </c>
      <c r="T3971" t="s">
        <v>8318</v>
      </c>
    </row>
    <row r="3972" spans="1:20" ht="60" hidden="1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7">
        <f t="shared" si="329"/>
        <v>42447.863553240735</v>
      </c>
      <c r="K3972">
        <v>1458333811</v>
      </c>
      <c r="L3972" s="7">
        <f t="shared" si="330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>
        <f t="shared" si="327"/>
        <v>7.0000000000000007E-2</v>
      </c>
      <c r="R3972" s="12">
        <f t="shared" si="328"/>
        <v>5.5</v>
      </c>
      <c r="S3972" t="s">
        <v>8317</v>
      </c>
      <c r="T3972" t="s">
        <v>8318</v>
      </c>
    </row>
    <row r="3973" spans="1:20" ht="60" hidden="1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7">
        <f t="shared" si="329"/>
        <v>41811.536180555559</v>
      </c>
      <c r="K3973">
        <v>1403355126</v>
      </c>
      <c r="L3973" s="7">
        <f t="shared" si="330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327"/>
        <v>0.97</v>
      </c>
      <c r="R3973" s="12">
        <f t="shared" si="328"/>
        <v>22.67</v>
      </c>
      <c r="S3973" t="s">
        <v>8317</v>
      </c>
      <c r="T3973" t="s">
        <v>8318</v>
      </c>
    </row>
    <row r="3974" spans="1:20" ht="15" customHeight="1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7">
        <f>(((I3974/60)/60)/24)+DATE(1970,1,1)</f>
        <v>42041.067523148144</v>
      </c>
      <c r="K3974">
        <v>1418002634</v>
      </c>
      <c r="L3974" s="7">
        <f>(((K3974/60)/60)/24)+DATE(1970,1,1)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327"/>
        <v>21.1</v>
      </c>
      <c r="R3974" s="12">
        <f t="shared" si="328"/>
        <v>26.38</v>
      </c>
      <c r="S3974" t="s">
        <v>8317</v>
      </c>
      <c r="T3974" t="s">
        <v>8318</v>
      </c>
    </row>
    <row r="3975" spans="1:20" ht="60" hidden="1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7">
        <f t="shared" si="329"/>
        <v>42469.68414351852</v>
      </c>
      <c r="K3975">
        <v>1460219110</v>
      </c>
      <c r="L3975" s="7">
        <f t="shared" si="330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>
        <f t="shared" si="327"/>
        <v>78.099999999999994</v>
      </c>
      <c r="R3975" s="12">
        <f t="shared" si="328"/>
        <v>105.54</v>
      </c>
      <c r="S3975" t="s">
        <v>8317</v>
      </c>
      <c r="T3975" t="s">
        <v>8318</v>
      </c>
    </row>
    <row r="3976" spans="1:20" ht="15" customHeight="1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7">
        <f>(((I3976/60)/60)/24)+DATE(1970,1,1)</f>
        <v>42523.546851851846</v>
      </c>
      <c r="K3976">
        <v>1462280848</v>
      </c>
      <c r="L3976" s="7">
        <f>(((K3976/60)/60)/24)+DATE(1970,1,1)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327"/>
        <v>32</v>
      </c>
      <c r="R3976" s="12">
        <f t="shared" si="328"/>
        <v>29.09</v>
      </c>
      <c r="S3976" t="s">
        <v>8317</v>
      </c>
      <c r="T3976" t="s">
        <v>8318</v>
      </c>
    </row>
    <row r="3977" spans="1:20" ht="60" hidden="1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7">
        <f t="shared" si="329"/>
        <v>42534.866875</v>
      </c>
      <c r="K3977">
        <v>1465850898</v>
      </c>
      <c r="L3977" s="7">
        <f t="shared" si="330"/>
        <v>42564.866875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327"/>
        <v>0</v>
      </c>
      <c r="R3977" s="12" t="str">
        <f t="shared" si="328"/>
        <v>No pledges</v>
      </c>
      <c r="S3977" t="s">
        <v>8317</v>
      </c>
      <c r="T3977" t="s">
        <v>8318</v>
      </c>
    </row>
    <row r="3978" spans="1:20" ht="15" customHeight="1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7">
        <f>(((I3978/60)/60)/24)+DATE(1970,1,1)</f>
        <v>41852.291666666664</v>
      </c>
      <c r="K3978">
        <v>1405024561</v>
      </c>
      <c r="L3978" s="7">
        <f>(((K3978/60)/60)/24)+DATE(1970,1,1)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327"/>
        <v>47.69</v>
      </c>
      <c r="R3978" s="12">
        <f t="shared" si="328"/>
        <v>62</v>
      </c>
      <c r="S3978" t="s">
        <v>8317</v>
      </c>
      <c r="T3978" t="s">
        <v>8318</v>
      </c>
    </row>
    <row r="3979" spans="1:20" ht="60" hidden="1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7">
        <f t="shared" si="329"/>
        <v>42543.788564814815</v>
      </c>
      <c r="K3979">
        <v>1466621732</v>
      </c>
      <c r="L3979" s="7">
        <f t="shared" si="330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327"/>
        <v>1.45</v>
      </c>
      <c r="R3979" s="12">
        <f t="shared" si="328"/>
        <v>217.5</v>
      </c>
      <c r="S3979" t="s">
        <v>8317</v>
      </c>
      <c r="T3979" t="s">
        <v>8318</v>
      </c>
    </row>
    <row r="3980" spans="1:20" ht="15" customHeight="1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7">
        <f>(((I3980/60)/60)/24)+DATE(1970,1,1)</f>
        <v>42035.642974537041</v>
      </c>
      <c r="K3980">
        <v>1417533953</v>
      </c>
      <c r="L3980" s="7">
        <f>(((K3980/60)/60)/24)+DATE(1970,1,1)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327"/>
        <v>10.7</v>
      </c>
      <c r="R3980" s="12">
        <f t="shared" si="328"/>
        <v>26.75</v>
      </c>
      <c r="S3980" t="s">
        <v>8317</v>
      </c>
      <c r="T3980" t="s">
        <v>8318</v>
      </c>
    </row>
    <row r="3981" spans="1:20" ht="60" hidden="1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7">
        <f t="shared" si="329"/>
        <v>42069.903437500005</v>
      </c>
      <c r="K3981">
        <v>1425678057</v>
      </c>
      <c r="L3981" s="7">
        <f t="shared" si="330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>
        <f t="shared" si="327"/>
        <v>1.83</v>
      </c>
      <c r="R3981" s="12">
        <f t="shared" si="328"/>
        <v>18.329999999999998</v>
      </c>
      <c r="S3981" t="s">
        <v>8317</v>
      </c>
      <c r="T3981" t="s">
        <v>8318</v>
      </c>
    </row>
    <row r="3982" spans="1:20" ht="15" customHeight="1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7">
        <f>(((I3982/60)/60)/24)+DATE(1970,1,1)</f>
        <v>41825.598923611113</v>
      </c>
      <c r="K3982">
        <v>1401978147</v>
      </c>
      <c r="L3982" s="7">
        <f>(((K3982/60)/60)/24)+DATE(1970,1,1)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327"/>
        <v>18</v>
      </c>
      <c r="R3982" s="12">
        <f t="shared" si="328"/>
        <v>64.290000000000006</v>
      </c>
      <c r="S3982" t="s">
        <v>8317</v>
      </c>
      <c r="T3982" t="s">
        <v>8318</v>
      </c>
    </row>
    <row r="3983" spans="1:20" ht="45" hidden="1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7">
        <f t="shared" si="329"/>
        <v>42508.179965277777</v>
      </c>
      <c r="K3983">
        <v>1463545149</v>
      </c>
      <c r="L3983" s="7">
        <f t="shared" si="330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327"/>
        <v>4.08</v>
      </c>
      <c r="R3983" s="12">
        <f t="shared" si="328"/>
        <v>175</v>
      </c>
      <c r="S3983" t="s">
        <v>8317</v>
      </c>
      <c r="T3983" t="s">
        <v>8318</v>
      </c>
    </row>
    <row r="3984" spans="1:20" ht="60" hidden="1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7">
        <f t="shared" si="329"/>
        <v>42132.809953703705</v>
      </c>
      <c r="K3984">
        <v>1431113180</v>
      </c>
      <c r="L3984" s="7">
        <f t="shared" si="330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327"/>
        <v>20</v>
      </c>
      <c r="R3984" s="12">
        <f t="shared" si="328"/>
        <v>34</v>
      </c>
      <c r="S3984" t="s">
        <v>8317</v>
      </c>
      <c r="T3984" t="s">
        <v>8318</v>
      </c>
    </row>
    <row r="3985" spans="1:20" ht="60" hidden="1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7">
        <f t="shared" si="329"/>
        <v>41747.86986111111</v>
      </c>
      <c r="K3985">
        <v>1397854356</v>
      </c>
      <c r="L3985" s="7">
        <f t="shared" si="330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>
        <f t="shared" si="327"/>
        <v>34.799999999999997</v>
      </c>
      <c r="R3985" s="12">
        <f t="shared" si="328"/>
        <v>84.28</v>
      </c>
      <c r="S3985" t="s">
        <v>8317</v>
      </c>
      <c r="T3985" t="s">
        <v>8318</v>
      </c>
    </row>
    <row r="3986" spans="1:20" ht="15" customHeight="1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7">
        <f t="shared" ref="J3986:J3987" si="331">(((I3986/60)/60)/24)+DATE(1970,1,1)</f>
        <v>41951</v>
      </c>
      <c r="K3986">
        <v>1412809644</v>
      </c>
      <c r="L3986" s="7">
        <f t="shared" ref="L3986:L3987" si="332">(((K3986/60)/60)/24)+DATE(1970,1,1)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 t="shared" si="327"/>
        <v>6.33</v>
      </c>
      <c r="R3986" s="12">
        <f t="shared" si="328"/>
        <v>9.5</v>
      </c>
      <c r="S3986" t="s">
        <v>8317</v>
      </c>
      <c r="T3986" t="s">
        <v>8318</v>
      </c>
    </row>
    <row r="3987" spans="1:20" ht="15" customHeight="1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7">
        <f t="shared" si="331"/>
        <v>42420.878472222219</v>
      </c>
      <c r="K3987">
        <v>1454173120</v>
      </c>
      <c r="L3987" s="7">
        <f t="shared" si="33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327"/>
        <v>32.049999999999997</v>
      </c>
      <c r="R3987" s="12">
        <f t="shared" si="328"/>
        <v>33.74</v>
      </c>
      <c r="S3987" t="s">
        <v>8317</v>
      </c>
      <c r="T3987" t="s">
        <v>8318</v>
      </c>
    </row>
    <row r="3988" spans="1:20" ht="60" hidden="1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7">
        <f t="shared" si="329"/>
        <v>42467.548541666663</v>
      </c>
      <c r="K3988">
        <v>1460034594</v>
      </c>
      <c r="L3988" s="7">
        <f t="shared" si="330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>
        <f t="shared" si="327"/>
        <v>9.76</v>
      </c>
      <c r="R3988" s="12">
        <f t="shared" si="328"/>
        <v>37.54</v>
      </c>
      <c r="S3988" t="s">
        <v>8317</v>
      </c>
      <c r="T3988" t="s">
        <v>8318</v>
      </c>
    </row>
    <row r="3989" spans="1:20" ht="45" hidden="1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7">
        <f t="shared" si="329"/>
        <v>41765.92465277778</v>
      </c>
      <c r="K3989">
        <v>1399414290</v>
      </c>
      <c r="L3989" s="7">
        <f t="shared" si="330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327"/>
        <v>37.75</v>
      </c>
      <c r="R3989" s="12">
        <f t="shared" si="328"/>
        <v>11.62</v>
      </c>
      <c r="S3989" t="s">
        <v>8317</v>
      </c>
      <c r="T3989" t="s">
        <v>8318</v>
      </c>
    </row>
    <row r="3990" spans="1:20" ht="15" customHeight="1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7">
        <f t="shared" ref="J3990:J3992" si="333">(((I3990/60)/60)/24)+DATE(1970,1,1)</f>
        <v>42245.08116898148</v>
      </c>
      <c r="K3990">
        <v>1439517413</v>
      </c>
      <c r="L3990" s="7">
        <f t="shared" ref="L3990:L3992" si="334">(((K3990/60)/60)/24)+DATE(1970,1,1)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327"/>
        <v>2.13</v>
      </c>
      <c r="R3990" s="12">
        <f t="shared" si="328"/>
        <v>8</v>
      </c>
      <c r="S3990" t="s">
        <v>8317</v>
      </c>
      <c r="T3990" t="s">
        <v>8318</v>
      </c>
    </row>
    <row r="3991" spans="1:20" ht="15" customHeight="1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7">
        <f t="shared" si="333"/>
        <v>42316.791446759264</v>
      </c>
      <c r="K3991">
        <v>1444413581</v>
      </c>
      <c r="L3991" s="7">
        <f t="shared" si="33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327"/>
        <v>0</v>
      </c>
      <c r="R3991" s="12" t="str">
        <f t="shared" si="328"/>
        <v>No pledges</v>
      </c>
      <c r="S3991" t="s">
        <v>8317</v>
      </c>
      <c r="T3991" t="s">
        <v>8318</v>
      </c>
    </row>
    <row r="3992" spans="1:20" ht="15" customHeight="1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7">
        <f t="shared" si="333"/>
        <v>42431.672372685185</v>
      </c>
      <c r="K3992">
        <v>1454342893</v>
      </c>
      <c r="L3992" s="7">
        <f t="shared" si="33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327"/>
        <v>4.18</v>
      </c>
      <c r="R3992" s="12">
        <f t="shared" si="328"/>
        <v>23</v>
      </c>
      <c r="S3992" t="s">
        <v>8317</v>
      </c>
      <c r="T3992" t="s">
        <v>8318</v>
      </c>
    </row>
    <row r="3993" spans="1:20" ht="30" hidden="1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7">
        <f t="shared" si="329"/>
        <v>42125.644467592589</v>
      </c>
      <c r="K3993">
        <v>1430494082</v>
      </c>
      <c r="L3993" s="7">
        <f t="shared" si="330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327"/>
        <v>20</v>
      </c>
      <c r="R3993" s="12">
        <f t="shared" si="328"/>
        <v>100</v>
      </c>
      <c r="S3993" t="s">
        <v>8317</v>
      </c>
      <c r="T3993" t="s">
        <v>8318</v>
      </c>
    </row>
    <row r="3994" spans="1:20" ht="45" hidden="1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7">
        <f t="shared" si="329"/>
        <v>42289.94049768518</v>
      </c>
      <c r="K3994">
        <v>1444689259</v>
      </c>
      <c r="L3994" s="7">
        <f t="shared" si="330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>
        <f t="shared" si="327"/>
        <v>5.41</v>
      </c>
      <c r="R3994" s="12">
        <f t="shared" si="328"/>
        <v>60.11</v>
      </c>
      <c r="S3994" t="s">
        <v>8317</v>
      </c>
      <c r="T3994" t="s">
        <v>8318</v>
      </c>
    </row>
    <row r="3995" spans="1:20" ht="45" hidden="1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7">
        <f t="shared" si="329"/>
        <v>42107.864722222221</v>
      </c>
      <c r="K3995">
        <v>1428957912</v>
      </c>
      <c r="L3995" s="7">
        <f t="shared" si="330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327"/>
        <v>0.01</v>
      </c>
      <c r="R3995" s="12">
        <f t="shared" si="328"/>
        <v>3</v>
      </c>
      <c r="S3995" t="s">
        <v>8317</v>
      </c>
      <c r="T3995" t="s">
        <v>8318</v>
      </c>
    </row>
    <row r="3996" spans="1:20" ht="15" customHeight="1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7">
        <f>(((I3996/60)/60)/24)+DATE(1970,1,1)</f>
        <v>41839.389930555553</v>
      </c>
      <c r="K3996">
        <v>1403169690</v>
      </c>
      <c r="L3996" s="7">
        <f>(((K3996/60)/60)/24)+DATE(1970,1,1)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327"/>
        <v>0.25</v>
      </c>
      <c r="R3996" s="12">
        <f t="shared" si="328"/>
        <v>5</v>
      </c>
      <c r="S3996" t="s">
        <v>8317</v>
      </c>
      <c r="T3996" t="s">
        <v>8318</v>
      </c>
    </row>
    <row r="3997" spans="1:20" ht="60" hidden="1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7">
        <f t="shared" si="329"/>
        <v>42019.683761574073</v>
      </c>
      <c r="K3997">
        <v>1421339077</v>
      </c>
      <c r="L3997" s="7">
        <f t="shared" si="330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>
        <f t="shared" si="327"/>
        <v>35</v>
      </c>
      <c r="R3997" s="12">
        <f t="shared" si="328"/>
        <v>17.5</v>
      </c>
      <c r="S3997" t="s">
        <v>8317</v>
      </c>
      <c r="T3997" t="s">
        <v>8318</v>
      </c>
    </row>
    <row r="3998" spans="1:20" ht="15" customHeight="1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7">
        <f t="shared" ref="J3998:J4000" si="335">(((I3998/60)/60)/24)+DATE(1970,1,1)</f>
        <v>41963.669444444444</v>
      </c>
      <c r="K3998">
        <v>1415341464</v>
      </c>
      <c r="L3998" s="7">
        <f t="shared" ref="L3998:L4000" si="336">(((K3998/60)/60)/24)+DATE(1970,1,1)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327"/>
        <v>16.57</v>
      </c>
      <c r="R3998" s="12">
        <f t="shared" si="328"/>
        <v>29.24</v>
      </c>
      <c r="S3998" t="s">
        <v>8317</v>
      </c>
      <c r="T3998" t="s">
        <v>8318</v>
      </c>
    </row>
    <row r="3999" spans="1:20" ht="15" customHeight="1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7">
        <f t="shared" si="335"/>
        <v>42099.349780092598</v>
      </c>
      <c r="K3999">
        <v>1425633821</v>
      </c>
      <c r="L3999" s="7">
        <f t="shared" si="336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327"/>
        <v>0</v>
      </c>
      <c r="R3999" s="12" t="str">
        <f t="shared" si="328"/>
        <v>No pledges</v>
      </c>
      <c r="S3999" t="s">
        <v>8317</v>
      </c>
      <c r="T3999" t="s">
        <v>8318</v>
      </c>
    </row>
    <row r="4000" spans="1:20" ht="15" customHeight="1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7">
        <f t="shared" si="335"/>
        <v>42091.921597222223</v>
      </c>
      <c r="K4000">
        <v>1424992026</v>
      </c>
      <c r="L4000" s="7">
        <f t="shared" si="336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327"/>
        <v>57.2</v>
      </c>
      <c r="R4000" s="12">
        <f t="shared" si="328"/>
        <v>59.58</v>
      </c>
      <c r="S4000" t="s">
        <v>8317</v>
      </c>
      <c r="T4000" t="s">
        <v>8318</v>
      </c>
    </row>
    <row r="4001" spans="1:20" ht="45" hidden="1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7">
        <f t="shared" si="329"/>
        <v>41842.828680555554</v>
      </c>
      <c r="K4001">
        <v>1406058798</v>
      </c>
      <c r="L4001" s="7">
        <f t="shared" si="330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>
        <f t="shared" si="327"/>
        <v>16.510000000000002</v>
      </c>
      <c r="R4001" s="12">
        <f t="shared" si="328"/>
        <v>82.57</v>
      </c>
      <c r="S4001" t="s">
        <v>8317</v>
      </c>
      <c r="T4001" t="s">
        <v>8318</v>
      </c>
    </row>
    <row r="4002" spans="1:20" ht="30" hidden="1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7">
        <f t="shared" si="329"/>
        <v>42437.64534722222</v>
      </c>
      <c r="K4002">
        <v>1457450958</v>
      </c>
      <c r="L4002" s="7">
        <f t="shared" si="330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>
        <f t="shared" si="327"/>
        <v>0.13</v>
      </c>
      <c r="R4002" s="12">
        <f t="shared" si="328"/>
        <v>10</v>
      </c>
      <c r="S4002" t="s">
        <v>8317</v>
      </c>
      <c r="T4002" t="s">
        <v>8318</v>
      </c>
    </row>
    <row r="4003" spans="1:20" ht="15" customHeight="1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7">
        <f t="shared" ref="J4003:J4005" si="337">(((I4003/60)/60)/24)+DATE(1970,1,1)</f>
        <v>42795.791666666672</v>
      </c>
      <c r="K4003">
        <v>1486681708</v>
      </c>
      <c r="L4003" s="7">
        <f t="shared" ref="L4003:L4005" si="338">(((K4003/60)/60)/24)+DATE(1970,1,1)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327"/>
        <v>37.75</v>
      </c>
      <c r="R4003" s="12">
        <f t="shared" si="328"/>
        <v>32.36</v>
      </c>
      <c r="S4003" t="s">
        <v>8317</v>
      </c>
      <c r="T4003" t="s">
        <v>8318</v>
      </c>
    </row>
    <row r="4004" spans="1:20" ht="15" customHeight="1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7">
        <f t="shared" si="337"/>
        <v>41909.043530092589</v>
      </c>
      <c r="K4004">
        <v>1409187761</v>
      </c>
      <c r="L4004" s="7">
        <f t="shared" si="338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327"/>
        <v>1.84</v>
      </c>
      <c r="R4004" s="12">
        <f t="shared" si="328"/>
        <v>5.75</v>
      </c>
      <c r="S4004" t="s">
        <v>8317</v>
      </c>
      <c r="T4004" t="s">
        <v>8318</v>
      </c>
    </row>
    <row r="4005" spans="1:20" ht="15" customHeight="1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7">
        <f t="shared" si="337"/>
        <v>42050.587349537032</v>
      </c>
      <c r="K4005">
        <v>1421417147</v>
      </c>
      <c r="L4005" s="7">
        <f t="shared" si="338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327"/>
        <v>10.050000000000001</v>
      </c>
      <c r="R4005" s="12">
        <f t="shared" si="328"/>
        <v>100.5</v>
      </c>
      <c r="S4005" t="s">
        <v>8317</v>
      </c>
      <c r="T4005" t="s">
        <v>8318</v>
      </c>
    </row>
    <row r="4006" spans="1:20" hidden="1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7">
        <f t="shared" si="329"/>
        <v>41890.16269675926</v>
      </c>
      <c r="K4006">
        <v>1410148457</v>
      </c>
      <c r="L4006" s="7">
        <f t="shared" si="330"/>
        <v>41920.16269675926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327"/>
        <v>0.2</v>
      </c>
      <c r="R4006" s="12">
        <f t="shared" si="328"/>
        <v>1</v>
      </c>
      <c r="S4006" t="s">
        <v>8317</v>
      </c>
      <c r="T4006" t="s">
        <v>8318</v>
      </c>
    </row>
    <row r="4007" spans="1:20" ht="15" customHeight="1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7">
        <f>(((I4007/60)/60)/24)+DATE(1970,1,1)</f>
        <v>41932.807696759257</v>
      </c>
      <c r="K4007">
        <v>1408648985</v>
      </c>
      <c r="L4007" s="7">
        <f>(((K4007/60)/60)/24)+DATE(1970,1,1)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327"/>
        <v>1.33</v>
      </c>
      <c r="R4007" s="12">
        <f t="shared" si="328"/>
        <v>20</v>
      </c>
      <c r="S4007" t="s">
        <v>8317</v>
      </c>
      <c r="T4007" t="s">
        <v>8318</v>
      </c>
    </row>
    <row r="4008" spans="1:20" ht="60" hidden="1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7">
        <f t="shared" si="329"/>
        <v>42391.772997685184</v>
      </c>
      <c r="K4008">
        <v>1453487587</v>
      </c>
      <c r="L4008" s="7">
        <f t="shared" si="330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327"/>
        <v>0.01</v>
      </c>
      <c r="R4008" s="12">
        <f t="shared" si="328"/>
        <v>2</v>
      </c>
      <c r="S4008" t="s">
        <v>8317</v>
      </c>
      <c r="T4008" t="s">
        <v>8318</v>
      </c>
    </row>
    <row r="4009" spans="1:20" ht="15" customHeight="1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7">
        <f t="shared" ref="J4009:J4010" si="339">(((I4009/60)/60)/24)+DATE(1970,1,1)</f>
        <v>41877.686111111114</v>
      </c>
      <c r="K4009">
        <v>1406572381</v>
      </c>
      <c r="L4009" s="7">
        <f t="shared" ref="L4009:L4010" si="340">(((K4009/60)/60)/24)+DATE(1970,1,1)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327"/>
        <v>0.25</v>
      </c>
      <c r="R4009" s="12">
        <f t="shared" si="328"/>
        <v>5</v>
      </c>
      <c r="S4009" t="s">
        <v>8317</v>
      </c>
      <c r="T4009" t="s">
        <v>8318</v>
      </c>
    </row>
    <row r="4010" spans="1:20" ht="15" customHeight="1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7">
        <f t="shared" si="339"/>
        <v>42207.964201388888</v>
      </c>
      <c r="K4010">
        <v>1435014507</v>
      </c>
      <c r="L4010" s="7">
        <f t="shared" si="34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327"/>
        <v>6</v>
      </c>
      <c r="R4010" s="12">
        <f t="shared" si="328"/>
        <v>15</v>
      </c>
      <c r="S4010" t="s">
        <v>8317</v>
      </c>
      <c r="T4010" t="s">
        <v>8318</v>
      </c>
    </row>
    <row r="4011" spans="1:20" ht="45" hidden="1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7">
        <f t="shared" si="329"/>
        <v>41851.700925925928</v>
      </c>
      <c r="K4011">
        <v>1406825360</v>
      </c>
      <c r="L4011" s="7">
        <f t="shared" si="330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327"/>
        <v>3.89</v>
      </c>
      <c r="R4011" s="12">
        <f t="shared" si="328"/>
        <v>25</v>
      </c>
      <c r="S4011" t="s">
        <v>8317</v>
      </c>
      <c r="T4011" t="s">
        <v>8318</v>
      </c>
    </row>
    <row r="4012" spans="1:20" ht="45" hidden="1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7">
        <f t="shared" si="329"/>
        <v>41921.770439814813</v>
      </c>
      <c r="K4012">
        <v>1412879366</v>
      </c>
      <c r="L4012" s="7">
        <f t="shared" si="330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327"/>
        <v>24.19</v>
      </c>
      <c r="R4012" s="12">
        <f t="shared" si="328"/>
        <v>45.84</v>
      </c>
      <c r="S4012" t="s">
        <v>8317</v>
      </c>
      <c r="T4012" t="s">
        <v>8318</v>
      </c>
    </row>
    <row r="4013" spans="1:20" ht="60" hidden="1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7">
        <f t="shared" si="329"/>
        <v>42002.54488425926</v>
      </c>
      <c r="K4013">
        <v>1419858278</v>
      </c>
      <c r="L4013" s="7">
        <f t="shared" si="330"/>
        <v>42032.54488425926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327"/>
        <v>7.6</v>
      </c>
      <c r="R4013" s="12">
        <f t="shared" si="328"/>
        <v>4.75</v>
      </c>
      <c r="S4013" t="s">
        <v>8317</v>
      </c>
      <c r="T4013" t="s">
        <v>8318</v>
      </c>
    </row>
    <row r="4014" spans="1:20" ht="60" hidden="1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7">
        <f t="shared" si="329"/>
        <v>42096.544548611113</v>
      </c>
      <c r="K4014">
        <v>1427979849</v>
      </c>
      <c r="L4014" s="7">
        <f t="shared" si="330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327"/>
        <v>0</v>
      </c>
      <c r="R4014" s="12" t="str">
        <f t="shared" si="328"/>
        <v>No pledges</v>
      </c>
      <c r="S4014" t="s">
        <v>8317</v>
      </c>
      <c r="T4014" t="s">
        <v>8318</v>
      </c>
    </row>
    <row r="4015" spans="1:20" ht="15" customHeight="1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7">
        <f>(((I4015/60)/60)/24)+DATE(1970,1,1)</f>
        <v>42051.301192129627</v>
      </c>
      <c r="K4015">
        <v>1421478823</v>
      </c>
      <c r="L4015" s="7">
        <f>(((K4015/60)/60)/24)+DATE(1970,1,1)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327"/>
        <v>1.3</v>
      </c>
      <c r="R4015" s="12">
        <f t="shared" si="328"/>
        <v>13</v>
      </c>
      <c r="S4015" t="s">
        <v>8317</v>
      </c>
      <c r="T4015" t="s">
        <v>8318</v>
      </c>
    </row>
    <row r="4016" spans="1:20" ht="60" hidden="1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7">
        <f t="shared" si="329"/>
        <v>42419.246168981481</v>
      </c>
      <c r="K4016">
        <v>1455861269</v>
      </c>
      <c r="L4016" s="7">
        <f t="shared" si="330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327"/>
        <v>0</v>
      </c>
      <c r="R4016" s="12" t="str">
        <f t="shared" si="328"/>
        <v>No pledges</v>
      </c>
      <c r="S4016" t="s">
        <v>8317</v>
      </c>
      <c r="T4016" t="s">
        <v>8318</v>
      </c>
    </row>
    <row r="4017" spans="1:20" ht="60" hidden="1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7">
        <f t="shared" si="329"/>
        <v>42174.780821759254</v>
      </c>
      <c r="K4017">
        <v>1434739463</v>
      </c>
      <c r="L4017" s="7">
        <f t="shared" si="330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>
        <f t="shared" si="327"/>
        <v>0.01</v>
      </c>
      <c r="R4017" s="12">
        <f t="shared" si="328"/>
        <v>1</v>
      </c>
      <c r="S4017" t="s">
        <v>8317</v>
      </c>
      <c r="T4017" t="s">
        <v>8318</v>
      </c>
    </row>
    <row r="4018" spans="1:20" ht="60" hidden="1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7">
        <f t="shared" si="329"/>
        <v>41869.872685185182</v>
      </c>
      <c r="K4018">
        <v>1408395400</v>
      </c>
      <c r="L4018" s="7">
        <f t="shared" si="330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327"/>
        <v>14</v>
      </c>
      <c r="R4018" s="12">
        <f t="shared" si="328"/>
        <v>10</v>
      </c>
      <c r="S4018" t="s">
        <v>8317</v>
      </c>
      <c r="T4018" t="s">
        <v>8318</v>
      </c>
    </row>
    <row r="4019" spans="1:20" ht="60" hidden="1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7">
        <f t="shared" si="329"/>
        <v>41856.672152777777</v>
      </c>
      <c r="K4019">
        <v>1407254874</v>
      </c>
      <c r="L4019" s="7">
        <f t="shared" si="330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327"/>
        <v>1.05</v>
      </c>
      <c r="R4019" s="12">
        <f t="shared" si="328"/>
        <v>52.5</v>
      </c>
      <c r="S4019" t="s">
        <v>8317</v>
      </c>
      <c r="T4019" t="s">
        <v>8318</v>
      </c>
    </row>
    <row r="4020" spans="1:20" ht="15" customHeight="1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7">
        <f t="shared" ref="J4020:J4021" si="341">(((I4020/60)/60)/24)+DATE(1970,1,1)</f>
        <v>42650.91097222222</v>
      </c>
      <c r="K4020">
        <v>1473285108</v>
      </c>
      <c r="L4020" s="7">
        <f t="shared" ref="L4020:L4021" si="342">(((K4020/60)/60)/24)+DATE(1970,1,1)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327"/>
        <v>8.67</v>
      </c>
      <c r="R4020" s="12">
        <f t="shared" si="328"/>
        <v>32.5</v>
      </c>
      <c r="S4020" t="s">
        <v>8317</v>
      </c>
      <c r="T4020" t="s">
        <v>8318</v>
      </c>
    </row>
    <row r="4021" spans="1:20" ht="15" customHeight="1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7">
        <f t="shared" si="341"/>
        <v>42475.686111111107</v>
      </c>
      <c r="K4021">
        <v>1455725596</v>
      </c>
      <c r="L4021" s="7">
        <f t="shared" si="34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327"/>
        <v>0.83</v>
      </c>
      <c r="R4021" s="12">
        <f t="shared" si="328"/>
        <v>7.25</v>
      </c>
      <c r="S4021" t="s">
        <v>8317</v>
      </c>
      <c r="T4021" t="s">
        <v>8318</v>
      </c>
    </row>
    <row r="4022" spans="1:20" ht="60" hidden="1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7">
        <f t="shared" si="329"/>
        <v>42057.190960648149</v>
      </c>
      <c r="K4022">
        <v>1424579699</v>
      </c>
      <c r="L4022" s="7">
        <f t="shared" si="330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>
        <f t="shared" si="327"/>
        <v>16.670000000000002</v>
      </c>
      <c r="R4022" s="12">
        <f t="shared" si="328"/>
        <v>33.33</v>
      </c>
      <c r="S4022" t="s">
        <v>8317</v>
      </c>
      <c r="T4022" t="s">
        <v>8318</v>
      </c>
    </row>
    <row r="4023" spans="1:20" ht="45" hidden="1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7">
        <f t="shared" si="329"/>
        <v>41878.911550925928</v>
      </c>
      <c r="K4023">
        <v>1409176358</v>
      </c>
      <c r="L4023" s="7">
        <f t="shared" si="330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327"/>
        <v>0.83</v>
      </c>
      <c r="R4023" s="12">
        <f t="shared" si="328"/>
        <v>62.5</v>
      </c>
      <c r="S4023" t="s">
        <v>8317</v>
      </c>
      <c r="T4023" t="s">
        <v>8318</v>
      </c>
    </row>
    <row r="4024" spans="1:20" ht="30" hidden="1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7">
        <f t="shared" si="329"/>
        <v>41990.584108796291</v>
      </c>
      <c r="K4024">
        <v>1418824867</v>
      </c>
      <c r="L4024" s="7">
        <f t="shared" si="330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>
        <f t="shared" si="327"/>
        <v>69.56</v>
      </c>
      <c r="R4024" s="12">
        <f t="shared" si="328"/>
        <v>63.56</v>
      </c>
      <c r="S4024" t="s">
        <v>8317</v>
      </c>
      <c r="T4024" t="s">
        <v>8318</v>
      </c>
    </row>
    <row r="4025" spans="1:20" ht="45" hidden="1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7">
        <f t="shared" si="329"/>
        <v>42408.999571759254</v>
      </c>
      <c r="K4025">
        <v>1454975963</v>
      </c>
      <c r="L4025" s="7">
        <f t="shared" si="330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>
        <f t="shared" si="327"/>
        <v>0</v>
      </c>
      <c r="R4025" s="12" t="str">
        <f t="shared" si="328"/>
        <v>No pledges</v>
      </c>
      <c r="S4025" t="s">
        <v>8317</v>
      </c>
      <c r="T4025" t="s">
        <v>8318</v>
      </c>
    </row>
    <row r="4026" spans="1:20" ht="60" hidden="1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7">
        <f t="shared" si="329"/>
        <v>42217.670104166667</v>
      </c>
      <c r="K4026">
        <v>1438445097</v>
      </c>
      <c r="L4026" s="7">
        <f t="shared" si="330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327"/>
        <v>1.25</v>
      </c>
      <c r="R4026" s="12">
        <f t="shared" si="328"/>
        <v>10</v>
      </c>
      <c r="S4026" t="s">
        <v>8317</v>
      </c>
      <c r="T4026" t="s">
        <v>8318</v>
      </c>
    </row>
    <row r="4027" spans="1:20" ht="60" hidden="1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7">
        <f t="shared" si="329"/>
        <v>42151.237685185188</v>
      </c>
      <c r="K4027">
        <v>1432705336</v>
      </c>
      <c r="L4027" s="7">
        <f t="shared" si="330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327"/>
        <v>5</v>
      </c>
      <c r="R4027" s="12">
        <f t="shared" si="328"/>
        <v>62.5</v>
      </c>
      <c r="S4027" t="s">
        <v>8317</v>
      </c>
      <c r="T4027" t="s">
        <v>8318</v>
      </c>
    </row>
    <row r="4028" spans="1:20" ht="15" customHeight="1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7">
        <f t="shared" ref="J4028:J4030" si="343">(((I4028/60)/60)/24)+DATE(1970,1,1)</f>
        <v>42342.697210648148</v>
      </c>
      <c r="K4028">
        <v>1444059839</v>
      </c>
      <c r="L4028" s="7">
        <f t="shared" ref="L4028:L4030" si="344">(((K4028/60)/60)/24)+DATE(1970,1,1)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327"/>
        <v>0</v>
      </c>
      <c r="R4028" s="12" t="str">
        <f t="shared" si="328"/>
        <v>No pledges</v>
      </c>
      <c r="S4028" t="s">
        <v>8317</v>
      </c>
      <c r="T4028" t="s">
        <v>8318</v>
      </c>
    </row>
    <row r="4029" spans="1:20" ht="15" customHeight="1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7">
        <f t="shared" si="343"/>
        <v>42789.041666666672</v>
      </c>
      <c r="K4029">
        <v>1486077481</v>
      </c>
      <c r="L4029" s="7">
        <f t="shared" si="34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327"/>
        <v>7.17</v>
      </c>
      <c r="R4029" s="12">
        <f t="shared" si="328"/>
        <v>30.71</v>
      </c>
      <c r="S4029" t="s">
        <v>8317</v>
      </c>
      <c r="T4029" t="s">
        <v>8318</v>
      </c>
    </row>
    <row r="4030" spans="1:20" ht="15" customHeight="1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7">
        <f t="shared" si="343"/>
        <v>41795.938657407409</v>
      </c>
      <c r="K4030">
        <v>1399415500</v>
      </c>
      <c r="L4030" s="7">
        <f t="shared" si="34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327"/>
        <v>28.05</v>
      </c>
      <c r="R4030" s="12">
        <f t="shared" si="328"/>
        <v>51</v>
      </c>
      <c r="S4030" t="s">
        <v>8317</v>
      </c>
      <c r="T4030" t="s">
        <v>8318</v>
      </c>
    </row>
    <row r="4031" spans="1:20" ht="45" hidden="1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7">
        <f t="shared" si="329"/>
        <v>42322.025115740747</v>
      </c>
      <c r="K4031">
        <v>1447461370</v>
      </c>
      <c r="L4031" s="7">
        <f t="shared" si="330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>
        <f t="shared" si="327"/>
        <v>0</v>
      </c>
      <c r="R4031" s="12" t="str">
        <f t="shared" si="328"/>
        <v>No pledges</v>
      </c>
      <c r="S4031" t="s">
        <v>8317</v>
      </c>
      <c r="T4031" t="s">
        <v>8318</v>
      </c>
    </row>
    <row r="4032" spans="1:20" ht="15" customHeight="1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7">
        <f>(((I4032/60)/60)/24)+DATE(1970,1,1)</f>
        <v>42403.784027777772</v>
      </c>
      <c r="K4032">
        <v>1452008599</v>
      </c>
      <c r="L4032" s="7">
        <f>(((K4032/60)/60)/24)+DATE(1970,1,1)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327"/>
        <v>16</v>
      </c>
      <c r="R4032" s="12">
        <f t="shared" si="328"/>
        <v>66.67</v>
      </c>
      <c r="S4032" t="s">
        <v>8317</v>
      </c>
      <c r="T4032" t="s">
        <v>8318</v>
      </c>
    </row>
    <row r="4033" spans="1:20" ht="60" hidden="1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7">
        <f t="shared" si="329"/>
        <v>41941.585231481484</v>
      </c>
      <c r="K4033">
        <v>1414591364</v>
      </c>
      <c r="L4033" s="7">
        <f t="shared" si="330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>
        <f t="shared" si="327"/>
        <v>0</v>
      </c>
      <c r="R4033" s="12" t="str">
        <f t="shared" si="328"/>
        <v>No pledges</v>
      </c>
      <c r="S4033" t="s">
        <v>8317</v>
      </c>
      <c r="T4033" t="s">
        <v>8318</v>
      </c>
    </row>
    <row r="4034" spans="1:20" ht="60" hidden="1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7">
        <f t="shared" si="329"/>
        <v>42293.809212962966</v>
      </c>
      <c r="K4034">
        <v>1445023516</v>
      </c>
      <c r="L4034" s="7">
        <f t="shared" si="330"/>
        <v>42353.85087962963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345">ROUND(E4034/D4034*100,2)</f>
        <v>6.83</v>
      </c>
      <c r="R4034" s="12">
        <f t="shared" ref="R4034:R4097" si="346">IFERROR(ROUND(IFERROR(E4034/N4034,""),2),"No pledges")</f>
        <v>59</v>
      </c>
      <c r="S4034" t="s">
        <v>8317</v>
      </c>
      <c r="T4034" t="s">
        <v>8318</v>
      </c>
    </row>
    <row r="4035" spans="1:20" ht="45" hidden="1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7">
        <f t="shared" ref="J4035:J4098" si="347">(((K4035/60)/60)/24)+DATE(1970,1,1)</f>
        <v>42614.268796296295</v>
      </c>
      <c r="K4035">
        <v>1472711224</v>
      </c>
      <c r="L4035" s="7">
        <f t="shared" ref="L4035:L4098" si="348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>
        <f t="shared" si="345"/>
        <v>25.7</v>
      </c>
      <c r="R4035" s="12">
        <f t="shared" si="346"/>
        <v>65.34</v>
      </c>
      <c r="S4035" t="s">
        <v>8317</v>
      </c>
      <c r="T4035" t="s">
        <v>8318</v>
      </c>
    </row>
    <row r="4036" spans="1:20" ht="60" hidden="1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7">
        <f t="shared" si="347"/>
        <v>42067.947337962964</v>
      </c>
      <c r="K4036">
        <v>1425509050</v>
      </c>
      <c r="L4036" s="7">
        <f t="shared" si="348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>
        <f t="shared" si="345"/>
        <v>1.48</v>
      </c>
      <c r="R4036" s="12">
        <f t="shared" si="346"/>
        <v>100</v>
      </c>
      <c r="S4036" t="s">
        <v>8317</v>
      </c>
      <c r="T4036" t="s">
        <v>8318</v>
      </c>
    </row>
    <row r="4037" spans="1:20" ht="30" hidden="1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7">
        <f t="shared" si="347"/>
        <v>41903.882951388885</v>
      </c>
      <c r="K4037">
        <v>1411333887</v>
      </c>
      <c r="L4037" s="7">
        <f t="shared" si="348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>
        <f t="shared" si="345"/>
        <v>36.85</v>
      </c>
      <c r="R4037" s="12">
        <f t="shared" si="346"/>
        <v>147.4</v>
      </c>
      <c r="S4037" t="s">
        <v>8317</v>
      </c>
      <c r="T4037" t="s">
        <v>8318</v>
      </c>
    </row>
    <row r="4038" spans="1:20" ht="45" hidden="1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7">
        <f t="shared" si="347"/>
        <v>41804.937083333331</v>
      </c>
      <c r="K4038">
        <v>1402784964</v>
      </c>
      <c r="L4038" s="7">
        <f t="shared" si="348"/>
        <v>41821.9375</v>
      </c>
      <c r="M4038" t="b">
        <v>0</v>
      </c>
      <c r="N4038">
        <v>17</v>
      </c>
      <c r="O4038" t="b">
        <v>0</v>
      </c>
      <c r="P4038" t="s">
        <v>8271</v>
      </c>
      <c r="Q4038">
        <f t="shared" si="345"/>
        <v>47.05</v>
      </c>
      <c r="R4038" s="12">
        <f t="shared" si="346"/>
        <v>166.06</v>
      </c>
      <c r="S4038" t="s">
        <v>8317</v>
      </c>
      <c r="T4038" t="s">
        <v>8318</v>
      </c>
    </row>
    <row r="4039" spans="1:20" ht="60" hidden="1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7">
        <f t="shared" si="347"/>
        <v>42497.070775462969</v>
      </c>
      <c r="K4039">
        <v>1462585315</v>
      </c>
      <c r="L4039" s="7">
        <f t="shared" si="348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>
        <f t="shared" si="345"/>
        <v>11.43</v>
      </c>
      <c r="R4039" s="12">
        <f t="shared" si="346"/>
        <v>40</v>
      </c>
      <c r="S4039" t="s">
        <v>8317</v>
      </c>
      <c r="T4039" t="s">
        <v>8318</v>
      </c>
    </row>
    <row r="4040" spans="1:20" ht="15" customHeight="1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7">
        <f>(((I4040/60)/60)/24)+DATE(1970,1,1)</f>
        <v>41929.798726851855</v>
      </c>
      <c r="K4040">
        <v>1408389010</v>
      </c>
      <c r="L4040" s="7">
        <f>(((K4040/60)/60)/24)+DATE(1970,1,1)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 t="shared" si="345"/>
        <v>12.04</v>
      </c>
      <c r="R4040" s="12">
        <f t="shared" si="346"/>
        <v>75.25</v>
      </c>
      <c r="S4040" t="s">
        <v>8317</v>
      </c>
      <c r="T4040" t="s">
        <v>8318</v>
      </c>
    </row>
    <row r="4041" spans="1:20" ht="45" hidden="1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7">
        <f t="shared" si="347"/>
        <v>42305.670914351853</v>
      </c>
      <c r="K4041">
        <v>1446048367</v>
      </c>
      <c r="L4041" s="7">
        <f t="shared" si="348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>
        <f t="shared" si="345"/>
        <v>60</v>
      </c>
      <c r="R4041" s="12">
        <f t="shared" si="346"/>
        <v>60</v>
      </c>
      <c r="S4041" t="s">
        <v>8317</v>
      </c>
      <c r="T4041" t="s">
        <v>8318</v>
      </c>
    </row>
    <row r="4042" spans="1:20" ht="45" hidden="1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7">
        <f t="shared" si="347"/>
        <v>42144.231527777782</v>
      </c>
      <c r="K4042">
        <v>1432100004</v>
      </c>
      <c r="L4042" s="7">
        <f t="shared" si="348"/>
        <v>42203.125</v>
      </c>
      <c r="M4042" t="b">
        <v>0</v>
      </c>
      <c r="N4042">
        <v>2</v>
      </c>
      <c r="O4042" t="b">
        <v>0</v>
      </c>
      <c r="P4042" t="s">
        <v>8271</v>
      </c>
      <c r="Q4042">
        <f t="shared" si="345"/>
        <v>31.25</v>
      </c>
      <c r="R4042" s="12">
        <f t="shared" si="346"/>
        <v>1250</v>
      </c>
      <c r="S4042" t="s">
        <v>8317</v>
      </c>
      <c r="T4042" t="s">
        <v>8318</v>
      </c>
    </row>
    <row r="4043" spans="1:20" ht="45" hidden="1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7">
        <f t="shared" si="347"/>
        <v>42559.474004629628</v>
      </c>
      <c r="K4043">
        <v>1467976954</v>
      </c>
      <c r="L4043" s="7">
        <f t="shared" si="348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345"/>
        <v>0.42</v>
      </c>
      <c r="R4043" s="12">
        <f t="shared" si="346"/>
        <v>10.5</v>
      </c>
      <c r="S4043" t="s">
        <v>8317</v>
      </c>
      <c r="T4043" t="s">
        <v>8318</v>
      </c>
    </row>
    <row r="4044" spans="1:20" ht="60" hidden="1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7">
        <f t="shared" si="347"/>
        <v>41995.084074074075</v>
      </c>
      <c r="K4044">
        <v>1419213664</v>
      </c>
      <c r="L4044" s="7">
        <f t="shared" si="348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>
        <f t="shared" si="345"/>
        <v>0.21</v>
      </c>
      <c r="R4044" s="12">
        <f t="shared" si="346"/>
        <v>7</v>
      </c>
      <c r="S4044" t="s">
        <v>8317</v>
      </c>
      <c r="T4044" t="s">
        <v>8318</v>
      </c>
    </row>
    <row r="4045" spans="1:20" ht="45" hidden="1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7">
        <f t="shared" si="347"/>
        <v>41948.957465277781</v>
      </c>
      <c r="K4045">
        <v>1415228325</v>
      </c>
      <c r="L4045" s="7">
        <f t="shared" si="348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345"/>
        <v>0</v>
      </c>
      <c r="R4045" s="12" t="str">
        <f t="shared" si="346"/>
        <v>No pledges</v>
      </c>
      <c r="S4045" t="s">
        <v>8317</v>
      </c>
      <c r="T4045" t="s">
        <v>8318</v>
      </c>
    </row>
    <row r="4046" spans="1:20" ht="60" hidden="1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7">
        <f t="shared" si="347"/>
        <v>42074.219699074078</v>
      </c>
      <c r="K4046">
        <v>1426050982</v>
      </c>
      <c r="L4046" s="7">
        <f t="shared" si="348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>
        <f t="shared" si="345"/>
        <v>37.5</v>
      </c>
      <c r="R4046" s="12">
        <f t="shared" si="346"/>
        <v>56.25</v>
      </c>
      <c r="S4046" t="s">
        <v>8317</v>
      </c>
      <c r="T4046" t="s">
        <v>8318</v>
      </c>
    </row>
    <row r="4047" spans="1:20" ht="60" hidden="1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7">
        <f t="shared" si="347"/>
        <v>41842.201261574075</v>
      </c>
      <c r="K4047">
        <v>1406004589</v>
      </c>
      <c r="L4047" s="7">
        <f t="shared" si="348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345"/>
        <v>0.02</v>
      </c>
      <c r="R4047" s="12">
        <f t="shared" si="346"/>
        <v>1</v>
      </c>
      <c r="S4047" t="s">
        <v>8317</v>
      </c>
      <c r="T4047" t="s">
        <v>8318</v>
      </c>
    </row>
    <row r="4048" spans="1:20" ht="60" hidden="1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7">
        <f t="shared" si="347"/>
        <v>41904.650578703702</v>
      </c>
      <c r="K4048">
        <v>1411400210</v>
      </c>
      <c r="L4048" s="7">
        <f t="shared" si="348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345"/>
        <v>8.2100000000000009</v>
      </c>
      <c r="R4048" s="12">
        <f t="shared" si="346"/>
        <v>38.33</v>
      </c>
      <c r="S4048" t="s">
        <v>8317</v>
      </c>
      <c r="T4048" t="s">
        <v>8318</v>
      </c>
    </row>
    <row r="4049" spans="1:20" ht="45" hidden="1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7">
        <f t="shared" si="347"/>
        <v>41991.022488425922</v>
      </c>
      <c r="K4049">
        <v>1418862743</v>
      </c>
      <c r="L4049" s="7">
        <f t="shared" si="348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>
        <f t="shared" si="345"/>
        <v>2.2000000000000002</v>
      </c>
      <c r="R4049" s="12">
        <f t="shared" si="346"/>
        <v>27.5</v>
      </c>
      <c r="S4049" t="s">
        <v>8317</v>
      </c>
      <c r="T4049" t="s">
        <v>8318</v>
      </c>
    </row>
    <row r="4050" spans="1:20" ht="60" hidden="1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7">
        <f t="shared" si="347"/>
        <v>42436.509108796294</v>
      </c>
      <c r="K4050">
        <v>1457352787</v>
      </c>
      <c r="L4050" s="7">
        <f t="shared" si="348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>
        <f t="shared" si="345"/>
        <v>17.649999999999999</v>
      </c>
      <c r="R4050" s="12">
        <f t="shared" si="346"/>
        <v>32.979999999999997</v>
      </c>
      <c r="S4050" t="s">
        <v>8317</v>
      </c>
      <c r="T4050" t="s">
        <v>8318</v>
      </c>
    </row>
    <row r="4051" spans="1:20" ht="60" hidden="1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7">
        <f t="shared" si="347"/>
        <v>42169.958506944444</v>
      </c>
      <c r="K4051">
        <v>1434322815</v>
      </c>
      <c r="L4051" s="7">
        <f t="shared" si="348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345"/>
        <v>0.08</v>
      </c>
      <c r="R4051" s="12">
        <f t="shared" si="346"/>
        <v>16</v>
      </c>
      <c r="S4051" t="s">
        <v>8317</v>
      </c>
      <c r="T4051" t="s">
        <v>8318</v>
      </c>
    </row>
    <row r="4052" spans="1:20" ht="15" customHeight="1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7">
        <f>(((I4052/60)/60)/24)+DATE(1970,1,1)</f>
        <v>41935.636469907404</v>
      </c>
      <c r="K4052">
        <v>1411485391</v>
      </c>
      <c r="L4052" s="7">
        <f>(((K4052/60)/60)/24)+DATE(1970,1,1)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345"/>
        <v>7.0000000000000007E-2</v>
      </c>
      <c r="R4052" s="12">
        <f t="shared" si="346"/>
        <v>1</v>
      </c>
      <c r="S4052" t="s">
        <v>8317</v>
      </c>
      <c r="T4052" t="s">
        <v>8318</v>
      </c>
    </row>
    <row r="4053" spans="1:20" ht="45" hidden="1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7">
        <f t="shared" si="347"/>
        <v>41761.810150462967</v>
      </c>
      <c r="K4053">
        <v>1399058797</v>
      </c>
      <c r="L4053" s="7">
        <f t="shared" si="348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>
        <f t="shared" si="345"/>
        <v>0</v>
      </c>
      <c r="R4053" s="12" t="str">
        <f t="shared" si="346"/>
        <v>No pledges</v>
      </c>
      <c r="S4053" t="s">
        <v>8317</v>
      </c>
      <c r="T4053" t="s">
        <v>8318</v>
      </c>
    </row>
    <row r="4054" spans="1:20" ht="15" customHeight="1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7">
        <f>(((I4054/60)/60)/24)+DATE(1970,1,1)</f>
        <v>41925.878657407404</v>
      </c>
      <c r="K4054">
        <v>1408050316</v>
      </c>
      <c r="L4054" s="7">
        <f>(((K4054/60)/60)/24)+DATE(1970,1,1)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345"/>
        <v>37.53</v>
      </c>
      <c r="R4054" s="12">
        <f t="shared" si="346"/>
        <v>86.62</v>
      </c>
      <c r="S4054" t="s">
        <v>8317</v>
      </c>
      <c r="T4054" t="s">
        <v>8318</v>
      </c>
    </row>
    <row r="4055" spans="1:20" ht="60" hidden="1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7">
        <f t="shared" si="347"/>
        <v>41928.690138888887</v>
      </c>
      <c r="K4055">
        <v>1413477228</v>
      </c>
      <c r="L4055" s="7">
        <f t="shared" si="348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>
        <f t="shared" si="345"/>
        <v>22</v>
      </c>
      <c r="R4055" s="12">
        <f t="shared" si="346"/>
        <v>55</v>
      </c>
      <c r="S4055" t="s">
        <v>8317</v>
      </c>
      <c r="T4055" t="s">
        <v>8318</v>
      </c>
    </row>
    <row r="4056" spans="1:20" ht="45" hidden="1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7">
        <f t="shared" si="347"/>
        <v>42613.841261574074</v>
      </c>
      <c r="K4056">
        <v>1472674285</v>
      </c>
      <c r="L4056" s="7">
        <f t="shared" si="348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>
        <f t="shared" si="345"/>
        <v>0</v>
      </c>
      <c r="R4056" s="12" t="str">
        <f t="shared" si="346"/>
        <v>No pledges</v>
      </c>
      <c r="S4056" t="s">
        <v>8317</v>
      </c>
      <c r="T4056" t="s">
        <v>8318</v>
      </c>
    </row>
    <row r="4057" spans="1:20" ht="60" hidden="1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7">
        <f t="shared" si="347"/>
        <v>41779.648506944446</v>
      </c>
      <c r="K4057">
        <v>1400600031</v>
      </c>
      <c r="L4057" s="7">
        <f t="shared" si="348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345"/>
        <v>17.62</v>
      </c>
      <c r="R4057" s="12">
        <f t="shared" si="346"/>
        <v>41.95</v>
      </c>
      <c r="S4057" t="s">
        <v>8317</v>
      </c>
      <c r="T4057" t="s">
        <v>8318</v>
      </c>
    </row>
    <row r="4058" spans="1:20" ht="15" customHeight="1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7">
        <f t="shared" ref="J4058:J4060" si="349">(((I4058/60)/60)/24)+DATE(1970,1,1)</f>
        <v>42554.832638888889</v>
      </c>
      <c r="K4058">
        <v>1465856639</v>
      </c>
      <c r="L4058" s="7">
        <f t="shared" ref="L4058:L4060" si="350">(((K4058/60)/60)/24)+DATE(1970,1,1)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 t="shared" si="345"/>
        <v>53</v>
      </c>
      <c r="R4058" s="12">
        <f t="shared" si="346"/>
        <v>88.33</v>
      </c>
      <c r="S4058" t="s">
        <v>8317</v>
      </c>
      <c r="T4058" t="s">
        <v>8318</v>
      </c>
    </row>
    <row r="4059" spans="1:20" ht="15" customHeight="1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7">
        <f t="shared" si="349"/>
        <v>42333.958333333328</v>
      </c>
      <c r="K4059">
        <v>1446506080</v>
      </c>
      <c r="L4059" s="7">
        <f t="shared" si="35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345"/>
        <v>22.14</v>
      </c>
      <c r="R4059" s="12">
        <f t="shared" si="346"/>
        <v>129.16999999999999</v>
      </c>
      <c r="S4059" t="s">
        <v>8317</v>
      </c>
      <c r="T4059" t="s">
        <v>8318</v>
      </c>
    </row>
    <row r="4060" spans="1:20" ht="15" customHeight="1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7">
        <f t="shared" si="349"/>
        <v>42461.165972222225</v>
      </c>
      <c r="K4060">
        <v>1458178044</v>
      </c>
      <c r="L4060" s="7">
        <f t="shared" si="35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345"/>
        <v>2.5299999999999998</v>
      </c>
      <c r="R4060" s="12">
        <f t="shared" si="346"/>
        <v>23.75</v>
      </c>
      <c r="S4060" t="s">
        <v>8317</v>
      </c>
      <c r="T4060" t="s">
        <v>8318</v>
      </c>
    </row>
    <row r="4061" spans="1:20" ht="45" hidden="1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7">
        <f t="shared" si="347"/>
        <v>41866.640648148146</v>
      </c>
      <c r="K4061">
        <v>1408116152</v>
      </c>
      <c r="L4061" s="7">
        <f t="shared" si="348"/>
        <v>41898.125</v>
      </c>
      <c r="M4061" t="b">
        <v>0</v>
      </c>
      <c r="N4061">
        <v>7</v>
      </c>
      <c r="O4061" t="b">
        <v>0</v>
      </c>
      <c r="P4061" t="s">
        <v>8271</v>
      </c>
      <c r="Q4061">
        <f t="shared" si="345"/>
        <v>2.5</v>
      </c>
      <c r="R4061" s="12">
        <f t="shared" si="346"/>
        <v>35.71</v>
      </c>
      <c r="S4061" t="s">
        <v>8317</v>
      </c>
      <c r="T4061" t="s">
        <v>8318</v>
      </c>
    </row>
    <row r="4062" spans="1:20" ht="60" hidden="1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7">
        <f t="shared" si="347"/>
        <v>41779.695092592592</v>
      </c>
      <c r="K4062">
        <v>1400604056</v>
      </c>
      <c r="L4062" s="7">
        <f t="shared" si="348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>
        <f t="shared" si="345"/>
        <v>2.85</v>
      </c>
      <c r="R4062" s="12">
        <f t="shared" si="346"/>
        <v>57</v>
      </c>
      <c r="S4062" t="s">
        <v>8317</v>
      </c>
      <c r="T4062" t="s">
        <v>8318</v>
      </c>
    </row>
    <row r="4063" spans="1:20" ht="45" hidden="1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7">
        <f t="shared" si="347"/>
        <v>42421.141469907408</v>
      </c>
      <c r="K4063">
        <v>1456025023</v>
      </c>
      <c r="L4063" s="7">
        <f t="shared" si="348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>
        <f t="shared" si="345"/>
        <v>0</v>
      </c>
      <c r="R4063" s="12" t="str">
        <f t="shared" si="346"/>
        <v>No pledges</v>
      </c>
      <c r="S4063" t="s">
        <v>8317</v>
      </c>
      <c r="T4063" t="s">
        <v>8318</v>
      </c>
    </row>
    <row r="4064" spans="1:20" ht="60" hidden="1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7">
        <f t="shared" si="347"/>
        <v>42523.739212962959</v>
      </c>
      <c r="K4064">
        <v>1464889468</v>
      </c>
      <c r="L4064" s="7">
        <f t="shared" si="348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345"/>
        <v>2.4500000000000002</v>
      </c>
      <c r="R4064" s="12">
        <f t="shared" si="346"/>
        <v>163.33000000000001</v>
      </c>
      <c r="S4064" t="s">
        <v>8317</v>
      </c>
      <c r="T4064" t="s">
        <v>8318</v>
      </c>
    </row>
    <row r="4065" spans="1:20" ht="60" hidden="1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7">
        <f t="shared" si="347"/>
        <v>41787.681527777779</v>
      </c>
      <c r="K4065">
        <v>1401294084</v>
      </c>
      <c r="L4065" s="7">
        <f t="shared" si="348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345"/>
        <v>1.42</v>
      </c>
      <c r="R4065" s="12">
        <f t="shared" si="346"/>
        <v>15</v>
      </c>
      <c r="S4065" t="s">
        <v>8317</v>
      </c>
      <c r="T4065" t="s">
        <v>8318</v>
      </c>
    </row>
    <row r="4066" spans="1:20" ht="15" customHeight="1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7">
        <f t="shared" ref="J4066:J4067" si="351">(((I4066/60)/60)/24)+DATE(1970,1,1)</f>
        <v>42123.588263888887</v>
      </c>
      <c r="K4066">
        <v>1427724426</v>
      </c>
      <c r="L4066" s="7">
        <f t="shared" ref="L4066:L4067" si="352">(((K4066/60)/60)/24)+DATE(1970,1,1)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345"/>
        <v>19.25</v>
      </c>
      <c r="R4066" s="12">
        <f t="shared" si="346"/>
        <v>64.17</v>
      </c>
      <c r="S4066" t="s">
        <v>8317</v>
      </c>
      <c r="T4066" t="s">
        <v>8318</v>
      </c>
    </row>
    <row r="4067" spans="1:20" ht="15" customHeight="1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7">
        <f t="shared" si="351"/>
        <v>41863.951516203706</v>
      </c>
      <c r="K4067">
        <v>1405291811</v>
      </c>
      <c r="L4067" s="7">
        <f t="shared" si="352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345"/>
        <v>0.68</v>
      </c>
      <c r="R4067" s="12">
        <f t="shared" si="346"/>
        <v>6.75</v>
      </c>
      <c r="S4067" t="s">
        <v>8317</v>
      </c>
      <c r="T4067" t="s">
        <v>8318</v>
      </c>
    </row>
    <row r="4068" spans="1:20" ht="60" hidden="1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7">
        <f t="shared" si="347"/>
        <v>42479.039212962962</v>
      </c>
      <c r="K4068">
        <v>1461027388</v>
      </c>
      <c r="L4068" s="7">
        <f t="shared" si="348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345"/>
        <v>0.17</v>
      </c>
      <c r="R4068" s="12">
        <f t="shared" si="346"/>
        <v>25</v>
      </c>
      <c r="S4068" t="s">
        <v>8317</v>
      </c>
      <c r="T4068" t="s">
        <v>8318</v>
      </c>
    </row>
    <row r="4069" spans="1:20" ht="60" hidden="1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7">
        <f t="shared" si="347"/>
        <v>42235.117476851854</v>
      </c>
      <c r="K4069">
        <v>1439952550</v>
      </c>
      <c r="L4069" s="7">
        <f t="shared" si="348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345"/>
        <v>60.9</v>
      </c>
      <c r="R4069" s="12">
        <f t="shared" si="346"/>
        <v>179.12</v>
      </c>
      <c r="S4069" t="s">
        <v>8317</v>
      </c>
      <c r="T4069" t="s">
        <v>8318</v>
      </c>
    </row>
    <row r="4070" spans="1:20" ht="45" hidden="1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7">
        <f t="shared" si="347"/>
        <v>42718.963599537034</v>
      </c>
      <c r="K4070">
        <v>1481756855</v>
      </c>
      <c r="L4070" s="7">
        <f t="shared" si="348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>
        <f t="shared" si="345"/>
        <v>1</v>
      </c>
      <c r="R4070" s="12">
        <f t="shared" si="346"/>
        <v>34.950000000000003</v>
      </c>
      <c r="S4070" t="s">
        <v>8317</v>
      </c>
      <c r="T4070" t="s">
        <v>8318</v>
      </c>
    </row>
    <row r="4071" spans="1:20" ht="15" customHeight="1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7">
        <f t="shared" ref="J4071:J4072" si="353">(((I4071/60)/60)/24)+DATE(1970,1,1)</f>
        <v>42063.5</v>
      </c>
      <c r="K4071">
        <v>1421596356</v>
      </c>
      <c r="L4071" s="7">
        <f t="shared" ref="L4071:L4072" si="354">(((K4071/60)/60)/24)+DATE(1970,1,1)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345"/>
        <v>34.4</v>
      </c>
      <c r="R4071" s="12">
        <f t="shared" si="346"/>
        <v>33.08</v>
      </c>
      <c r="S4071" t="s">
        <v>8317</v>
      </c>
      <c r="T4071" t="s">
        <v>8318</v>
      </c>
    </row>
    <row r="4072" spans="1:20" ht="15" customHeight="1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7">
        <f t="shared" si="353"/>
        <v>42064.125</v>
      </c>
      <c r="K4072">
        <v>1422374420</v>
      </c>
      <c r="L4072" s="7">
        <f t="shared" si="3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345"/>
        <v>16.5</v>
      </c>
      <c r="R4072" s="12">
        <f t="shared" si="346"/>
        <v>27.5</v>
      </c>
      <c r="S4072" t="s">
        <v>8317</v>
      </c>
      <c r="T4072" t="s">
        <v>8318</v>
      </c>
    </row>
    <row r="4073" spans="1:20" ht="60" hidden="1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7">
        <f t="shared" si="347"/>
        <v>42700.804756944446</v>
      </c>
      <c r="K4073">
        <v>1480187931</v>
      </c>
      <c r="L4073" s="7">
        <f t="shared" si="348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345"/>
        <v>0</v>
      </c>
      <c r="R4073" s="12" t="str">
        <f t="shared" si="346"/>
        <v>No pledges</v>
      </c>
      <c r="S4073" t="s">
        <v>8317</v>
      </c>
      <c r="T4073" t="s">
        <v>8318</v>
      </c>
    </row>
    <row r="4074" spans="1:20" ht="15" customHeight="1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7">
        <f t="shared" ref="J4074:J4077" si="355">(((I4074/60)/60)/24)+DATE(1970,1,1)</f>
        <v>41872.77443287037</v>
      </c>
      <c r="K4074">
        <v>1403462111</v>
      </c>
      <c r="L4074" s="7">
        <f t="shared" ref="L4074:L4077" si="356">(((K4074/60)/60)/24)+DATE(1970,1,1)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345"/>
        <v>0.4</v>
      </c>
      <c r="R4074" s="12">
        <f t="shared" si="346"/>
        <v>2</v>
      </c>
      <c r="S4074" t="s">
        <v>8317</v>
      </c>
      <c r="T4074" t="s">
        <v>8318</v>
      </c>
    </row>
    <row r="4075" spans="1:20" ht="15" customHeight="1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7">
        <f t="shared" si="355"/>
        <v>42133.166666666672</v>
      </c>
      <c r="K4075">
        <v>1426407426</v>
      </c>
      <c r="L4075" s="7">
        <f t="shared" si="35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 t="shared" si="345"/>
        <v>1.06</v>
      </c>
      <c r="R4075" s="12">
        <f t="shared" si="346"/>
        <v>18.5</v>
      </c>
      <c r="S4075" t="s">
        <v>8317</v>
      </c>
      <c r="T4075" t="s">
        <v>8318</v>
      </c>
    </row>
    <row r="4076" spans="1:20" ht="15" customHeight="1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7">
        <f t="shared" si="355"/>
        <v>42313.594618055555</v>
      </c>
      <c r="K4076">
        <v>1444137375</v>
      </c>
      <c r="L4076" s="7">
        <f t="shared" si="35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345"/>
        <v>26.73</v>
      </c>
      <c r="R4076" s="12">
        <f t="shared" si="346"/>
        <v>35</v>
      </c>
      <c r="S4076" t="s">
        <v>8317</v>
      </c>
      <c r="T4076" t="s">
        <v>8318</v>
      </c>
    </row>
    <row r="4077" spans="1:20" ht="15" customHeight="1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7">
        <f t="shared" si="355"/>
        <v>41820.727777777778</v>
      </c>
      <c r="K4077">
        <v>1400547969</v>
      </c>
      <c r="L4077" s="7">
        <f t="shared" si="35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345"/>
        <v>28.8</v>
      </c>
      <c r="R4077" s="12">
        <f t="shared" si="346"/>
        <v>44.31</v>
      </c>
      <c r="S4077" t="s">
        <v>8317</v>
      </c>
      <c r="T4077" t="s">
        <v>8318</v>
      </c>
    </row>
    <row r="4078" spans="1:20" ht="45" hidden="1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7">
        <f t="shared" si="347"/>
        <v>41905.795706018522</v>
      </c>
      <c r="K4078">
        <v>1411499149</v>
      </c>
      <c r="L4078" s="7">
        <f t="shared" si="348"/>
        <v>41933.82708333333</v>
      </c>
      <c r="M4078" t="b">
        <v>0</v>
      </c>
      <c r="N4078">
        <v>0</v>
      </c>
      <c r="O4078" t="b">
        <v>0</v>
      </c>
      <c r="P4078" t="s">
        <v>8271</v>
      </c>
      <c r="Q4078">
        <f t="shared" si="345"/>
        <v>0</v>
      </c>
      <c r="R4078" s="12" t="str">
        <f t="shared" si="346"/>
        <v>No pledges</v>
      </c>
      <c r="S4078" t="s">
        <v>8317</v>
      </c>
      <c r="T4078" t="s">
        <v>8318</v>
      </c>
    </row>
    <row r="4079" spans="1:20" ht="60" hidden="1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7">
        <f t="shared" si="347"/>
        <v>42695.7105787037</v>
      </c>
      <c r="K4079">
        <v>1479747794</v>
      </c>
      <c r="L4079" s="7">
        <f t="shared" si="348"/>
        <v>42725.7105787037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345"/>
        <v>8.9</v>
      </c>
      <c r="R4079" s="12">
        <f t="shared" si="346"/>
        <v>222.5</v>
      </c>
      <c r="S4079" t="s">
        <v>8317</v>
      </c>
      <c r="T4079" t="s">
        <v>8318</v>
      </c>
    </row>
    <row r="4080" spans="1:20" ht="60" hidden="1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7">
        <f t="shared" si="347"/>
        <v>42732.787523148145</v>
      </c>
      <c r="K4080">
        <v>1482951242</v>
      </c>
      <c r="L4080" s="7">
        <f t="shared" si="348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345"/>
        <v>0</v>
      </c>
      <c r="R4080" s="12" t="str">
        <f t="shared" si="346"/>
        <v>No pledges</v>
      </c>
      <c r="S4080" t="s">
        <v>8317</v>
      </c>
      <c r="T4080" t="s">
        <v>8318</v>
      </c>
    </row>
    <row r="4081" spans="1:20" ht="15" customHeight="1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7">
        <f t="shared" ref="J4081:J4082" si="357">(((I4081/60)/60)/24)+DATE(1970,1,1)</f>
        <v>42540.938900462963</v>
      </c>
      <c r="K4081">
        <v>1463783521</v>
      </c>
      <c r="L4081" s="7">
        <f t="shared" ref="L4081:L4082" si="358">(((K4081/60)/60)/24)+DATE(1970,1,1)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345"/>
        <v>0.17</v>
      </c>
      <c r="R4081" s="12">
        <f t="shared" si="346"/>
        <v>5</v>
      </c>
      <c r="S4081" t="s">
        <v>8317</v>
      </c>
      <c r="T4081" t="s">
        <v>8318</v>
      </c>
    </row>
    <row r="4082" spans="1:20" ht="15" customHeight="1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7">
        <f t="shared" si="357"/>
        <v>42535.787500000006</v>
      </c>
      <c r="K4082">
        <v>1463849116</v>
      </c>
      <c r="L4082" s="7">
        <f t="shared" si="358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345"/>
        <v>0</v>
      </c>
      <c r="R4082" s="12" t="str">
        <f t="shared" si="346"/>
        <v>No pledges</v>
      </c>
      <c r="S4082" t="s">
        <v>8317</v>
      </c>
      <c r="T4082" t="s">
        <v>8318</v>
      </c>
    </row>
    <row r="4083" spans="1:20" ht="45" hidden="1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7">
        <f t="shared" si="347"/>
        <v>42041.581307870365</v>
      </c>
      <c r="K4083">
        <v>1423231025</v>
      </c>
      <c r="L4083" s="7">
        <f t="shared" si="348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>
        <f t="shared" si="345"/>
        <v>15.74</v>
      </c>
      <c r="R4083" s="12">
        <f t="shared" si="346"/>
        <v>29.17</v>
      </c>
      <c r="S4083" t="s">
        <v>8317</v>
      </c>
      <c r="T4083" t="s">
        <v>8318</v>
      </c>
    </row>
    <row r="4084" spans="1:20" ht="60" hidden="1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7">
        <f t="shared" si="347"/>
        <v>42307.189270833333</v>
      </c>
      <c r="K4084">
        <v>1446179553</v>
      </c>
      <c r="L4084" s="7">
        <f t="shared" si="348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>
        <f t="shared" si="345"/>
        <v>2</v>
      </c>
      <c r="R4084" s="12">
        <f t="shared" si="346"/>
        <v>1.5</v>
      </c>
      <c r="S4084" t="s">
        <v>8317</v>
      </c>
      <c r="T4084" t="s">
        <v>8318</v>
      </c>
    </row>
    <row r="4085" spans="1:20" ht="15" customHeight="1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7">
        <f t="shared" ref="J4085:J4088" si="359">(((I4085/60)/60)/24)+DATE(1970,1,1)</f>
        <v>42383.761759259258</v>
      </c>
      <c r="K4085">
        <v>1450203416</v>
      </c>
      <c r="L4085" s="7">
        <f t="shared" ref="L4085:L4088" si="360">(((K4085/60)/60)/24)+DATE(1970,1,1)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345"/>
        <v>21.69</v>
      </c>
      <c r="R4085" s="12">
        <f t="shared" si="346"/>
        <v>126.5</v>
      </c>
      <c r="S4085" t="s">
        <v>8317</v>
      </c>
      <c r="T4085" t="s">
        <v>8318</v>
      </c>
    </row>
    <row r="4086" spans="1:20" ht="15" customHeight="1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7">
        <f t="shared" si="359"/>
        <v>42652.436412037037</v>
      </c>
      <c r="K4086">
        <v>1473416906</v>
      </c>
      <c r="L4086" s="7">
        <f t="shared" si="36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345"/>
        <v>0.33</v>
      </c>
      <c r="R4086" s="12">
        <f t="shared" si="346"/>
        <v>10</v>
      </c>
      <c r="S4086" t="s">
        <v>8317</v>
      </c>
      <c r="T4086" t="s">
        <v>8318</v>
      </c>
    </row>
    <row r="4087" spans="1:20" ht="15" customHeight="1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7">
        <f t="shared" si="359"/>
        <v>42087.165972222225</v>
      </c>
      <c r="K4087">
        <v>1424701775</v>
      </c>
      <c r="L4087" s="7">
        <f t="shared" si="36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345"/>
        <v>0.28999999999999998</v>
      </c>
      <c r="R4087" s="12">
        <f t="shared" si="346"/>
        <v>10</v>
      </c>
      <c r="S4087" t="s">
        <v>8317</v>
      </c>
      <c r="T4087" t="s">
        <v>8318</v>
      </c>
    </row>
    <row r="4088" spans="1:20" ht="15" customHeight="1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7">
        <f t="shared" si="359"/>
        <v>42329.166666666672</v>
      </c>
      <c r="K4088">
        <v>1445985299</v>
      </c>
      <c r="L4088" s="7">
        <f t="shared" si="36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345"/>
        <v>4.7</v>
      </c>
      <c r="R4088" s="12">
        <f t="shared" si="346"/>
        <v>9.4</v>
      </c>
      <c r="S4088" t="s">
        <v>8317</v>
      </c>
      <c r="T4088" t="s">
        <v>8318</v>
      </c>
    </row>
    <row r="4089" spans="1:20" hidden="1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7">
        <f t="shared" si="347"/>
        <v>42538.742893518516</v>
      </c>
      <c r="K4089">
        <v>1466185786</v>
      </c>
      <c r="L4089" s="7">
        <f t="shared" si="348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345"/>
        <v>0</v>
      </c>
      <c r="R4089" s="12" t="str">
        <f t="shared" si="346"/>
        <v>No pledges</v>
      </c>
      <c r="S4089" t="s">
        <v>8317</v>
      </c>
      <c r="T4089" t="s">
        <v>8318</v>
      </c>
    </row>
    <row r="4090" spans="1:20" ht="15" customHeight="1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7">
        <f>(((I4090/60)/60)/24)+DATE(1970,1,1)</f>
        <v>42020.434722222228</v>
      </c>
      <c r="K4090">
        <v>1418827324</v>
      </c>
      <c r="L4090" s="7">
        <f>(((K4090/60)/60)/24)+DATE(1970,1,1)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345"/>
        <v>10.8</v>
      </c>
      <c r="R4090" s="12">
        <f t="shared" si="346"/>
        <v>72</v>
      </c>
      <c r="S4090" t="s">
        <v>8317</v>
      </c>
      <c r="T4090" t="s">
        <v>8318</v>
      </c>
    </row>
    <row r="4091" spans="1:20" ht="60" hidden="1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7">
        <f t="shared" si="347"/>
        <v>42122.732499999998</v>
      </c>
      <c r="K4091">
        <v>1430242488</v>
      </c>
      <c r="L4091" s="7">
        <f t="shared" si="348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>
        <f t="shared" si="345"/>
        <v>4.8</v>
      </c>
      <c r="R4091" s="12">
        <f t="shared" si="346"/>
        <v>30</v>
      </c>
      <c r="S4091" t="s">
        <v>8317</v>
      </c>
      <c r="T4091" t="s">
        <v>8318</v>
      </c>
    </row>
    <row r="4092" spans="1:20" ht="15" customHeight="1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7">
        <f t="shared" ref="J4092:J4093" si="361">(((I4092/60)/60)/24)+DATE(1970,1,1)</f>
        <v>42223.625</v>
      </c>
      <c r="K4092">
        <v>1437754137</v>
      </c>
      <c r="L4092" s="7">
        <f t="shared" ref="L4092:L4093" si="362">(((K4092/60)/60)/24)+DATE(1970,1,1)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345"/>
        <v>3.2</v>
      </c>
      <c r="R4092" s="12">
        <f t="shared" si="346"/>
        <v>10.67</v>
      </c>
      <c r="S4092" t="s">
        <v>8317</v>
      </c>
      <c r="T4092" t="s">
        <v>8318</v>
      </c>
    </row>
    <row r="4093" spans="1:20" ht="15" customHeight="1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7">
        <f t="shared" si="361"/>
        <v>42020.506377314814</v>
      </c>
      <c r="K4093">
        <v>1418818151</v>
      </c>
      <c r="L4093" s="7">
        <f t="shared" si="362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345"/>
        <v>12.75</v>
      </c>
      <c r="R4093" s="12">
        <f t="shared" si="346"/>
        <v>25.5</v>
      </c>
      <c r="S4093" t="s">
        <v>8317</v>
      </c>
      <c r="T4093" t="s">
        <v>8318</v>
      </c>
    </row>
    <row r="4094" spans="1:20" ht="45" hidden="1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7">
        <f t="shared" si="347"/>
        <v>42039.194988425923</v>
      </c>
      <c r="K4094">
        <v>1423024847</v>
      </c>
      <c r="L4094" s="7">
        <f t="shared" si="348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>
        <f t="shared" si="345"/>
        <v>0.02</v>
      </c>
      <c r="R4094" s="12">
        <f t="shared" si="346"/>
        <v>20</v>
      </c>
      <c r="S4094" t="s">
        <v>8317</v>
      </c>
      <c r="T4094" t="s">
        <v>8318</v>
      </c>
    </row>
    <row r="4095" spans="1:20" ht="15" customHeight="1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7">
        <f t="shared" ref="J4095:J4096" si="363">(((I4095/60)/60)/24)+DATE(1970,1,1)</f>
        <v>42238.815891203703</v>
      </c>
      <c r="K4095">
        <v>1435088093</v>
      </c>
      <c r="L4095" s="7">
        <f t="shared" ref="L4095:L4096" si="364">(((K4095/60)/60)/24)+DATE(1970,1,1)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345"/>
        <v>2.4</v>
      </c>
      <c r="R4095" s="12">
        <f t="shared" si="346"/>
        <v>15</v>
      </c>
      <c r="S4095" t="s">
        <v>8317</v>
      </c>
      <c r="T4095" t="s">
        <v>8318</v>
      </c>
    </row>
    <row r="4096" spans="1:20" ht="15" customHeight="1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7">
        <f t="shared" si="363"/>
        <v>41934.207638888889</v>
      </c>
      <c r="K4096">
        <v>1410141900</v>
      </c>
      <c r="L4096" s="7">
        <f t="shared" si="36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345"/>
        <v>36.5</v>
      </c>
      <c r="R4096" s="12">
        <f t="shared" si="346"/>
        <v>91.25</v>
      </c>
      <c r="S4096" t="s">
        <v>8317</v>
      </c>
      <c r="T4096" t="s">
        <v>8318</v>
      </c>
    </row>
    <row r="4097" spans="1:20" ht="45" hidden="1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7">
        <f t="shared" si="347"/>
        <v>42693.031828703708</v>
      </c>
      <c r="K4097">
        <v>1479516350</v>
      </c>
      <c r="L4097" s="7">
        <f t="shared" si="348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345"/>
        <v>2.67</v>
      </c>
      <c r="R4097" s="12">
        <f t="shared" si="346"/>
        <v>800</v>
      </c>
      <c r="S4097" t="s">
        <v>8317</v>
      </c>
      <c r="T4097" t="s">
        <v>8318</v>
      </c>
    </row>
    <row r="4098" spans="1:20" ht="15" customHeight="1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7">
        <f>(((I4098/60)/60)/24)+DATE(1970,1,1)</f>
        <v>42794.368749999994</v>
      </c>
      <c r="K4098">
        <v>1484484219</v>
      </c>
      <c r="L4098" s="7">
        <f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365">ROUND(E4098/D4098*100,2)</f>
        <v>11.43</v>
      </c>
      <c r="R4098" s="12">
        <f t="shared" ref="R4098:R4115" si="366">IFERROR(ROUND(IFERROR(E4098/N4098,""),2),"No pledges")</f>
        <v>80</v>
      </c>
      <c r="S4098" t="s">
        <v>8317</v>
      </c>
      <c r="T4098" t="s">
        <v>8318</v>
      </c>
    </row>
    <row r="4099" spans="1:20" ht="60" hidden="1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7">
        <f t="shared" ref="J4099:J4115" si="367">(((K4099/60)/60)/24)+DATE(1970,1,1)</f>
        <v>42344.824502314819</v>
      </c>
      <c r="K4099">
        <v>1449431237</v>
      </c>
      <c r="L4099" s="7">
        <f t="shared" ref="L4099:L4115" si="36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>
        <f t="shared" si="365"/>
        <v>0</v>
      </c>
      <c r="R4099" s="12" t="str">
        <f t="shared" si="366"/>
        <v>No pledges</v>
      </c>
      <c r="S4099" t="s">
        <v>8317</v>
      </c>
      <c r="T4099" t="s">
        <v>8318</v>
      </c>
    </row>
    <row r="4100" spans="1:20" ht="45" hidden="1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7">
        <f t="shared" si="367"/>
        <v>42495.722187499996</v>
      </c>
      <c r="K4100">
        <v>1462468797</v>
      </c>
      <c r="L4100" s="7">
        <f t="shared" si="36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365"/>
        <v>0</v>
      </c>
      <c r="R4100" s="12" t="str">
        <f t="shared" si="366"/>
        <v>No pledges</v>
      </c>
      <c r="S4100" t="s">
        <v>8317</v>
      </c>
      <c r="T4100" t="s">
        <v>8318</v>
      </c>
    </row>
    <row r="4101" spans="1:20" ht="15" customHeight="1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7">
        <f>(((I4101/60)/60)/24)+DATE(1970,1,1)</f>
        <v>42615.850381944445</v>
      </c>
      <c r="K4101">
        <v>1468959873</v>
      </c>
      <c r="L4101" s="7">
        <f>(((K4101/60)/60)/24)+DATE(1970,1,1)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365"/>
        <v>1.1100000000000001</v>
      </c>
      <c r="R4101" s="12">
        <f t="shared" si="366"/>
        <v>50</v>
      </c>
      <c r="S4101" t="s">
        <v>8317</v>
      </c>
      <c r="T4101" t="s">
        <v>8318</v>
      </c>
    </row>
    <row r="4102" spans="1:20" ht="45" hidden="1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7">
        <f t="shared" si="367"/>
        <v>41927.124884259261</v>
      </c>
      <c r="K4102">
        <v>1413341990</v>
      </c>
      <c r="L4102" s="7">
        <f t="shared" si="36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365"/>
        <v>0</v>
      </c>
      <c r="R4102" s="12" t="str">
        <f t="shared" si="366"/>
        <v>No pledges</v>
      </c>
      <c r="S4102" t="s">
        <v>8317</v>
      </c>
      <c r="T4102" t="s">
        <v>8318</v>
      </c>
    </row>
    <row r="4103" spans="1:20" ht="60" hidden="1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7">
        <f t="shared" si="367"/>
        <v>42730.903726851851</v>
      </c>
      <c r="K4103">
        <v>1482788482</v>
      </c>
      <c r="L4103" s="7">
        <f t="shared" si="36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365"/>
        <v>0</v>
      </c>
      <c r="R4103" s="12" t="str">
        <f t="shared" si="366"/>
        <v>No pledges</v>
      </c>
      <c r="S4103" t="s">
        <v>8317</v>
      </c>
      <c r="T4103" t="s">
        <v>8318</v>
      </c>
    </row>
    <row r="4104" spans="1:20" ht="45" hidden="1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7">
        <f t="shared" si="367"/>
        <v>42475.848067129627</v>
      </c>
      <c r="K4104">
        <v>1460751673</v>
      </c>
      <c r="L4104" s="7">
        <f t="shared" si="36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365"/>
        <v>27.4</v>
      </c>
      <c r="R4104" s="12">
        <f t="shared" si="366"/>
        <v>22.83</v>
      </c>
      <c r="S4104" t="s">
        <v>8317</v>
      </c>
      <c r="T4104" t="s">
        <v>8318</v>
      </c>
    </row>
    <row r="4105" spans="1:20" ht="15" customHeight="1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7">
        <f t="shared" ref="J4105:J4106" si="369">(((I4105/60)/60)/24)+DATE(1970,1,1)</f>
        <v>42242.772222222222</v>
      </c>
      <c r="K4105">
        <v>1435953566</v>
      </c>
      <c r="L4105" s="7">
        <f t="shared" ref="L4105:L4106" si="370">(((K4105/60)/60)/24)+DATE(1970,1,1)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365"/>
        <v>10</v>
      </c>
      <c r="R4105" s="12">
        <f t="shared" si="366"/>
        <v>16.670000000000002</v>
      </c>
      <c r="S4105" t="s">
        <v>8317</v>
      </c>
      <c r="T4105" t="s">
        <v>8318</v>
      </c>
    </row>
    <row r="4106" spans="1:20" ht="15" customHeight="1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7">
        <f t="shared" si="369"/>
        <v>42670.278171296297</v>
      </c>
      <c r="K4106">
        <v>1474958434</v>
      </c>
      <c r="L4106" s="7">
        <f t="shared" si="370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365"/>
        <v>21.37</v>
      </c>
      <c r="R4106" s="12">
        <f t="shared" si="366"/>
        <v>45.79</v>
      </c>
      <c r="S4106" t="s">
        <v>8317</v>
      </c>
      <c r="T4106" t="s">
        <v>8318</v>
      </c>
    </row>
    <row r="4107" spans="1:20" ht="60" hidden="1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7">
        <f t="shared" si="367"/>
        <v>42697.010520833333</v>
      </c>
      <c r="K4107">
        <v>1479860109</v>
      </c>
      <c r="L4107" s="7">
        <f t="shared" si="36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365"/>
        <v>6.97</v>
      </c>
      <c r="R4107" s="12">
        <f t="shared" si="366"/>
        <v>383.33</v>
      </c>
      <c r="S4107" t="s">
        <v>8317</v>
      </c>
      <c r="T4107" t="s">
        <v>8318</v>
      </c>
    </row>
    <row r="4108" spans="1:20" ht="60" hidden="1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7">
        <f t="shared" si="367"/>
        <v>42053.049375000002</v>
      </c>
      <c r="K4108">
        <v>1424221866</v>
      </c>
      <c r="L4108" s="7">
        <f t="shared" si="36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>
        <f t="shared" si="365"/>
        <v>70.599999999999994</v>
      </c>
      <c r="R4108" s="12">
        <f t="shared" si="366"/>
        <v>106.97</v>
      </c>
      <c r="S4108" t="s">
        <v>8317</v>
      </c>
      <c r="T4108" t="s">
        <v>8318</v>
      </c>
    </row>
    <row r="4109" spans="1:20" ht="15" customHeight="1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7">
        <f t="shared" ref="J4109:J4110" si="371">(((I4109/60)/60)/24)+DATE(1970,1,1)</f>
        <v>41906.916678240741</v>
      </c>
      <c r="K4109">
        <v>1409608801</v>
      </c>
      <c r="L4109" s="7">
        <f t="shared" ref="L4109:L4110" si="372">(((K4109/60)/60)/24)+DATE(1970,1,1)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365"/>
        <v>2.0499999999999998</v>
      </c>
      <c r="R4109" s="12">
        <f t="shared" si="366"/>
        <v>10.25</v>
      </c>
      <c r="S4109" t="s">
        <v>8317</v>
      </c>
      <c r="T4109" t="s">
        <v>8318</v>
      </c>
    </row>
    <row r="4110" spans="1:20" ht="15" customHeight="1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7">
        <f t="shared" si="371"/>
        <v>42797.208333333328</v>
      </c>
      <c r="K4110">
        <v>1485909937</v>
      </c>
      <c r="L4110" s="7">
        <f t="shared" si="372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 t="shared" si="365"/>
        <v>1.97</v>
      </c>
      <c r="R4110" s="12">
        <f t="shared" si="366"/>
        <v>59</v>
      </c>
      <c r="S4110" t="s">
        <v>8317</v>
      </c>
      <c r="T4110" t="s">
        <v>8318</v>
      </c>
    </row>
    <row r="4111" spans="1:20" ht="45" hidden="1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7">
        <f t="shared" si="367"/>
        <v>42307.539398148147</v>
      </c>
      <c r="K4111">
        <v>1446209804</v>
      </c>
      <c r="L4111" s="7">
        <f t="shared" si="36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>
        <f t="shared" si="365"/>
        <v>0</v>
      </c>
      <c r="R4111" s="12" t="str">
        <f t="shared" si="366"/>
        <v>No pledges</v>
      </c>
      <c r="S4111" t="s">
        <v>8317</v>
      </c>
      <c r="T4111" t="s">
        <v>8318</v>
      </c>
    </row>
    <row r="4112" spans="1:20" ht="60" hidden="1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7">
        <f t="shared" si="367"/>
        <v>42512.626747685179</v>
      </c>
      <c r="K4112">
        <v>1463929351</v>
      </c>
      <c r="L4112" s="7">
        <f t="shared" si="36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>
        <f t="shared" si="365"/>
        <v>28.67</v>
      </c>
      <c r="R4112" s="12">
        <f t="shared" si="366"/>
        <v>14.33</v>
      </c>
      <c r="S4112" t="s">
        <v>8317</v>
      </c>
      <c r="T4112" t="s">
        <v>8318</v>
      </c>
    </row>
    <row r="4113" spans="1:20" ht="15" customHeight="1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7">
        <f t="shared" ref="J4113:J4115" si="373">(((I4113/60)/60)/24)+DATE(1970,1,1)</f>
        <v>42059.135879629626</v>
      </c>
      <c r="K4113">
        <v>1422155740</v>
      </c>
      <c r="L4113" s="7">
        <f t="shared" ref="L4113:L4115" si="374">(((K4113/60)/60)/24)+DATE(1970,1,1)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365"/>
        <v>3.13</v>
      </c>
      <c r="R4113" s="12">
        <f t="shared" si="366"/>
        <v>15.67</v>
      </c>
      <c r="S4113" t="s">
        <v>8317</v>
      </c>
      <c r="T4113" t="s">
        <v>8318</v>
      </c>
    </row>
    <row r="4114" spans="1:20" ht="15" customHeight="1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7">
        <f t="shared" si="373"/>
        <v>42428</v>
      </c>
      <c r="K4114">
        <v>1454280186</v>
      </c>
      <c r="L4114" s="7">
        <f t="shared" si="37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365"/>
        <v>0.04</v>
      </c>
      <c r="R4114" s="12">
        <f t="shared" si="366"/>
        <v>1</v>
      </c>
      <c r="S4114" t="s">
        <v>8317</v>
      </c>
      <c r="T4114" t="s">
        <v>8318</v>
      </c>
    </row>
    <row r="4115" spans="1:20" ht="15" customHeight="1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7">
        <f t="shared" si="373"/>
        <v>42377.273611111115</v>
      </c>
      <c r="K4115">
        <v>1450619123</v>
      </c>
      <c r="L4115" s="7">
        <f t="shared" si="37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365"/>
        <v>0.2</v>
      </c>
      <c r="R4115" s="12">
        <f t="shared" si="366"/>
        <v>1</v>
      </c>
      <c r="S4115" t="s">
        <v>8317</v>
      </c>
      <c r="T4115" t="s">
        <v>8318</v>
      </c>
    </row>
  </sheetData>
  <autoFilter ref="D1:T4115" xr:uid="{F32AF260-8776-435E-829B-CA5CD5B28FCB}">
    <filterColumn colId="0">
      <filters>
        <filter val="1000"/>
        <filter val="1050"/>
        <filter val="1070"/>
        <filter val="1100"/>
        <filter val="1150"/>
        <filter val="1200"/>
        <filter val="1250"/>
        <filter val="1300"/>
        <filter val="1328"/>
        <filter val="1350"/>
        <filter val="1385"/>
        <filter val="1395"/>
        <filter val="1400"/>
        <filter val="1450"/>
        <filter val="1500"/>
        <filter val="1550"/>
        <filter val="1551"/>
        <filter val="1570"/>
        <filter val="1570.79"/>
        <filter val="1600"/>
        <filter val="1650"/>
        <filter val="1700"/>
        <filter val="1750"/>
        <filter val="1800"/>
        <filter val="1900"/>
        <filter val="1960"/>
        <filter val="1964.47"/>
        <filter val="2000"/>
        <filter val="2001"/>
        <filter val="2100"/>
        <filter val="2200"/>
        <filter val="2220"/>
        <filter val="2250"/>
        <filter val="2300"/>
        <filter val="2350"/>
        <filter val="2400"/>
        <filter val="2450"/>
        <filter val="2468"/>
        <filter val="2500"/>
        <filter val="2550"/>
        <filter val="2560"/>
        <filter val="2600"/>
        <filter val="2658"/>
        <filter val="2700"/>
        <filter val="2750"/>
        <filter val="2800"/>
        <filter val="2820"/>
        <filter val="2827"/>
        <filter val="2900"/>
        <filter val="2987"/>
        <filter val="3000"/>
        <filter val="3100"/>
        <filter val="3200"/>
        <filter val="3250"/>
        <filter val="3300"/>
        <filter val="3350"/>
        <filter val="3400"/>
        <filter val="3405"/>
        <filter val="3500"/>
        <filter val="3600"/>
        <filter val="3675"/>
        <filter val="3700"/>
        <filter val="3750"/>
        <filter val="3800"/>
        <filter val="3871"/>
        <filter val="3910"/>
        <filter val="3950"/>
        <filter val="3999"/>
        <filter val="4000"/>
        <filter val="4200"/>
        <filter val="4400"/>
        <filter val="4444"/>
        <filter val="4500"/>
        <filter val="4575"/>
        <filter val="4589"/>
        <filter val="4600"/>
        <filter val="4700"/>
        <filter val="4800"/>
        <filter val="4900"/>
        <filter val="4999"/>
      </filters>
    </filterColumn>
    <sortState xmlns:xlrd2="http://schemas.microsoft.com/office/spreadsheetml/2017/richdata2" ref="D644:T2479">
      <sortCondition descending="1" ref="N1:N4115"/>
    </sortState>
  </autoFilter>
  <conditionalFormatting sqref="F1:F1048576">
    <cfRule type="cellIs" dxfId="14" priority="12" operator="equal">
      <formula>"successful"</formula>
    </cfRule>
    <cfRule type="cellIs" dxfId="13" priority="13" operator="equal">
      <formula>"canceled"</formula>
    </cfRule>
    <cfRule type="cellIs" dxfId="12" priority="16" operator="equal">
      <formula>"failed"</formula>
    </cfRule>
    <cfRule type="cellIs" dxfId="11" priority="17" operator="equal">
      <formula>"live"</formula>
    </cfRule>
  </conditionalFormatting>
  <conditionalFormatting sqref="Q2:Q3842">
    <cfRule type="cellIs" dxfId="10" priority="4" operator="greaterThanOrEqual">
      <formula>200</formula>
    </cfRule>
    <cfRule type="cellIs" dxfId="9" priority="5" operator="between">
      <formula>100</formula>
      <formula>199.99</formula>
    </cfRule>
    <cfRule type="cellIs" dxfId="8" priority="6" operator="between">
      <formula>0</formula>
      <formula>99.99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0464-5B8D-4B12-A19C-8F45A171A369}">
  <dimension ref="A1:H13"/>
  <sheetViews>
    <sheetView topLeftCell="A7" workbookViewId="0">
      <selection activeCell="F1" activeCellId="1" sqref="A1:A13 F1:H13"/>
    </sheetView>
  </sheetViews>
  <sheetFormatPr defaultRowHeight="15"/>
  <cols>
    <col min="1" max="1" width="28.140625" bestFit="1" customWidth="1"/>
    <col min="2" max="2" width="17.5703125" bestFit="1" customWidth="1"/>
    <col min="3" max="3" width="13.140625" bestFit="1" customWidth="1"/>
    <col min="4" max="4" width="15.85546875" bestFit="1" customWidth="1"/>
    <col min="5" max="5" width="12.5703125" bestFit="1" customWidth="1"/>
    <col min="6" max="6" width="20.5703125" bestFit="1" customWidth="1"/>
    <col min="7" max="7" width="16.140625" bestFit="1" customWidth="1"/>
    <col min="8" max="8" width="19" bestFit="1" customWidth="1"/>
  </cols>
  <sheetData>
    <row r="1" spans="1:8">
      <c r="A1" s="13" t="s">
        <v>8383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</row>
    <row r="2" spans="1:8">
      <c r="A2" t="s">
        <v>8391</v>
      </c>
      <c r="B2">
        <f>COUNTIFS(Kickstarter!$D:$D,"&lt;1000", Kickstarter!$F:$F,"successful")</f>
        <v>322</v>
      </c>
      <c r="C2">
        <f>COUNTIFS(Kickstarter!$D:$D,"&lt;1000", Kickstarter!$F:$F,"failed")</f>
        <v>113</v>
      </c>
      <c r="D2">
        <f>COUNTIFS(Kickstarter!$D:$D,"&lt;1000", Kickstarter!$F:$F,"canceled")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8392</v>
      </c>
      <c r="B3">
        <f>COUNTIFS(Kickstarter!$D:$D,"&gt;= 1000 ",Kickstarter!$D:$D,"&lt;=4999", Kickstarter!$F:$F,"successful")</f>
        <v>932</v>
      </c>
      <c r="C3">
        <f>COUNTIFS(Kickstarter!$D:$D,"&gt;= 1000 ",Kickstarter!$D:$D,"&lt;=4999", Kickstarter!$F:$F,"failed")</f>
        <v>420</v>
      </c>
      <c r="D3">
        <f>COUNTIFS(Kickstarter!$D:$D,"&gt;= 1000 ",Kickstarter!$D:$D,"&lt;=4999", Kickstarter!$F:$F,"canceled")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8393</v>
      </c>
      <c r="B4">
        <f>COUNTIFS(Kickstarter!$D:$D,"&gt;= 5000 ",Kickstarter!$D:$D,"&lt;=9999", Kickstarter!$F:$F,"successful")</f>
        <v>381</v>
      </c>
      <c r="C4">
        <f>COUNTIFS(Kickstarter!$D:$D,"&gt;= 5000 ",Kickstarter!$D:$D,"&lt;=9999", Kickstarter!$F:$F,"failed")</f>
        <v>283</v>
      </c>
      <c r="D4">
        <f>COUNTIFS(Kickstarter!$D:$D,"&gt;= 5000 ",Kickstarter!$D:$D,"&lt;=9999", Kickstarter!$F:$F,"canceled")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8394</v>
      </c>
      <c r="B5">
        <f>COUNTIFS(Kickstarter!$D:$D,"&gt;= 10000 ",Kickstarter!$D:$D,"&lt;=14999", Kickstarter!$F:$F,"successful")</f>
        <v>168</v>
      </c>
      <c r="C5">
        <f>COUNTIFS(Kickstarter!$D:$D,"&gt;= 10000 ",Kickstarter!$D:$D,"&lt;=14999", Kickstarter!$F:$F,"failed")</f>
        <v>144</v>
      </c>
      <c r="D5">
        <f>COUNTIFS(Kickstarter!$D:$D,"&gt;= 10000 ",Kickstarter!$D:$D,"&lt;=14999", Kickstarter!$F:$F,"canceled")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8395</v>
      </c>
      <c r="B6">
        <f>COUNTIFS(Kickstarter!$D:$D,"&gt;= 15000 ",Kickstarter!$D:$D,"&lt;=19999", Kickstarter!$F:$F,"successful")</f>
        <v>94</v>
      </c>
      <c r="C6">
        <f>COUNTIFS(Kickstarter!$D:$D,"&gt;= 15000 ",Kickstarter!$D:$D,"&lt;=19999", Kickstarter!$F:$F,"failed")</f>
        <v>90</v>
      </c>
      <c r="D6">
        <f>COUNTIFS(Kickstarter!$D:$D,"&gt;= 15000 ",Kickstarter!$D:$D,"&lt;=19999", Kickstarter!$F:$F,"canceled")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8396</v>
      </c>
      <c r="B7">
        <f>COUNTIFS(Kickstarter!$D:$D,"&gt;= 20000 ",Kickstarter!$D:$D,"&lt;=24999", Kickstarter!$F:$F,"successful")</f>
        <v>62</v>
      </c>
      <c r="C7">
        <f>COUNTIFS(Kickstarter!$D:$D,"&gt;= 20000 ",Kickstarter!$D:$D,"&lt;=24999", Kickstarter!$F:$F,"failed")</f>
        <v>72</v>
      </c>
      <c r="D7">
        <f>COUNTIFS(Kickstarter!$D:$D,"&gt;= 20000 ",Kickstarter!$D:$D,"&lt;=24999", Kickstarter!$F:$F,"canceled")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8397</v>
      </c>
      <c r="B8">
        <f>COUNTIFS(Kickstarter!$D:$D,"&gt;= 25000 ",Kickstarter!$D:$D,"&lt;=29999", Kickstarter!$F:$F,"successful")</f>
        <v>55</v>
      </c>
      <c r="C8">
        <f>COUNTIFS(Kickstarter!$D:$D,"&gt;= 25000 ",Kickstarter!$D:$D,"&lt;=29999", Kickstarter!$F:$F,"failed")</f>
        <v>64</v>
      </c>
      <c r="D8">
        <f>COUNTIFS(Kickstarter!$D:$D,"&gt;= 25000 ",Kickstarter!$D:$D,"&lt;=29999", Kickstarter!$F:$F,"canceled")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8398</v>
      </c>
      <c r="B9">
        <f>COUNTIFS(Kickstarter!$D:$D,"&gt;= 30000 ",Kickstarter!$D:$D,"&lt;=34999", Kickstarter!$F:$F,"successful")</f>
        <v>32</v>
      </c>
      <c r="C9">
        <f>COUNTIFS(Kickstarter!$D:$D,"&gt;= 30000 ",Kickstarter!$D:$D,"&lt;=34999", Kickstarter!$F:$F,"failed")</f>
        <v>37</v>
      </c>
      <c r="D9">
        <f>COUNTIFS(Kickstarter!$D:$D,"&gt;= 30000 ",Kickstarter!$D:$D,"&lt;=34999", Kickstarter!$F:$F,"canceled")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8399</v>
      </c>
      <c r="B10">
        <f>COUNTIFS(Kickstarter!$D:$D,"&gt;= 35000 ",Kickstarter!$D:$D,"&lt;=39999", Kickstarter!$F:$F,"successful")</f>
        <v>26</v>
      </c>
      <c r="C10">
        <f>COUNTIFS(Kickstarter!$D:$D,"&gt;= 35000 ",Kickstarter!$D:$D,"&lt;=39999", Kickstarter!$F:$F,"failed")</f>
        <v>22</v>
      </c>
      <c r="D10">
        <f>COUNTIFS(Kickstarter!$D:$D,"&gt;= 35000 ",Kickstarter!$D:$D,"&lt;=39999", Kickstarter!$F:$F,"canceled")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8400</v>
      </c>
      <c r="B11">
        <f>COUNTIFS(Kickstarter!$D:$D,"&gt;= 40000 ",Kickstarter!$D:$D,"&lt;=44999", Kickstarter!$F:$F,"successful")</f>
        <v>21</v>
      </c>
      <c r="C11">
        <f>COUNTIFS(Kickstarter!$D:$D,"&gt;= 40000 ",Kickstarter!$D:$D,"&lt;=44999", Kickstarter!$F:$F,"failed")</f>
        <v>16</v>
      </c>
      <c r="D11">
        <f>COUNTIFS(Kickstarter!$D:$D,"&gt;= 40000 ",Kickstarter!$D:$D,"&lt;=44999", Kickstarter!$F:$F,"canceled")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8401</v>
      </c>
      <c r="B12">
        <f>COUNTIFS(Kickstarter!$D:$D,"&gt;= 45000 ",Kickstarter!$D:$D,"&lt;=49999", Kickstarter!$F:$F,"successful")</f>
        <v>6</v>
      </c>
      <c r="C12">
        <f>COUNTIFS(Kickstarter!$D:$D,"&gt;= 45000 ",Kickstarter!$D:$D,"&lt;=49999", Kickstarter!$F:$F,"failed")</f>
        <v>11</v>
      </c>
      <c r="D12">
        <f>COUNTIFS(Kickstarter!$D:$D,"&gt;= 45000 ",Kickstarter!$D:$D,"&lt;=49999", Kickstarter!$F:$F,"canceled")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8402</v>
      </c>
      <c r="B13">
        <f>COUNTIFS(Kickstarter!$D:$D,"&gt;= 50000 ", Kickstarter!$F:$F,"successful")</f>
        <v>86</v>
      </c>
      <c r="C13">
        <f>COUNTIFS(Kickstarter!$D:$D,"&gt;= 50000 ", Kickstarter!$F:$F,"failed")</f>
        <v>258</v>
      </c>
      <c r="D13">
        <f>COUNTIFS(Kickstarter!$D:$D,"&gt;= 50000 ", Kickstarter!$F:$F,"canceled")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4C66-0DD3-4259-96BF-3F2A0701577C}">
  <dimension ref="A1:K932"/>
  <sheetViews>
    <sheetView workbookViewId="0">
      <selection activeCell="D16" sqref="D16"/>
    </sheetView>
  </sheetViews>
  <sheetFormatPr defaultRowHeight="15"/>
  <cols>
    <col min="1" max="1" width="15.28515625" customWidth="1"/>
    <col min="2" max="2" width="21.7109375" customWidth="1"/>
    <col min="4" max="4" width="33" bestFit="1" customWidth="1"/>
    <col min="7" max="7" width="17.85546875" customWidth="1"/>
    <col min="8" max="8" width="21.7109375" customWidth="1"/>
    <col min="10" max="10" width="33" bestFit="1" customWidth="1"/>
  </cols>
  <sheetData>
    <row r="1" spans="1:11" ht="21">
      <c r="A1" s="8" t="s">
        <v>8403</v>
      </c>
      <c r="B1" s="8" t="s">
        <v>8262</v>
      </c>
      <c r="G1" s="8" t="s">
        <v>8403</v>
      </c>
      <c r="H1" s="8" t="s">
        <v>8262</v>
      </c>
    </row>
    <row r="2" spans="1:11">
      <c r="A2" t="s">
        <v>8219</v>
      </c>
      <c r="B2">
        <v>1980</v>
      </c>
      <c r="D2" t="s">
        <v>8404</v>
      </c>
      <c r="E2">
        <f>ROUND(AVERAGE($B:$B),0)</f>
        <v>63</v>
      </c>
      <c r="G2" t="s">
        <v>8221</v>
      </c>
      <c r="H2">
        <v>52</v>
      </c>
      <c r="J2" t="s">
        <v>8404</v>
      </c>
      <c r="K2">
        <f>ROUND(AVERAGE($H:$H),0)</f>
        <v>6</v>
      </c>
    </row>
    <row r="3" spans="1:11">
      <c r="A3" t="s">
        <v>8219</v>
      </c>
      <c r="B3">
        <v>1113</v>
      </c>
      <c r="D3" t="s">
        <v>8405</v>
      </c>
      <c r="E3">
        <f>MEDIAN($B:$B)</f>
        <v>44</v>
      </c>
      <c r="G3" t="s">
        <v>8221</v>
      </c>
      <c r="H3">
        <v>41</v>
      </c>
      <c r="J3" t="s">
        <v>8405</v>
      </c>
      <c r="K3">
        <f>MEDIAN($H:$H)</f>
        <v>3</v>
      </c>
    </row>
    <row r="4" spans="1:11">
      <c r="A4" t="s">
        <v>8219</v>
      </c>
      <c r="B4">
        <v>1019</v>
      </c>
      <c r="D4" t="s">
        <v>8406</v>
      </c>
      <c r="E4">
        <f>MIN($B:$B)</f>
        <v>3</v>
      </c>
      <c r="G4" t="s">
        <v>8221</v>
      </c>
      <c r="H4">
        <v>39</v>
      </c>
      <c r="J4" t="s">
        <v>8406</v>
      </c>
      <c r="K4">
        <f>MIN($H:$H)</f>
        <v>0</v>
      </c>
    </row>
    <row r="5" spans="1:11">
      <c r="A5" t="s">
        <v>8219</v>
      </c>
      <c r="B5">
        <v>944</v>
      </c>
      <c r="D5" t="s">
        <v>8407</v>
      </c>
      <c r="E5">
        <f>MAX($B:$B)</f>
        <v>1980</v>
      </c>
      <c r="G5" t="s">
        <v>8221</v>
      </c>
      <c r="H5">
        <v>37</v>
      </c>
      <c r="J5" t="s">
        <v>8407</v>
      </c>
      <c r="K5">
        <f>MAX($H:$H)</f>
        <v>52</v>
      </c>
    </row>
    <row r="6" spans="1:11">
      <c r="A6" t="s">
        <v>8219</v>
      </c>
      <c r="B6">
        <v>902</v>
      </c>
      <c r="D6" t="s">
        <v>8408</v>
      </c>
      <c r="E6">
        <f>VAR($B:$B)</f>
        <v>11069.301819863567</v>
      </c>
      <c r="G6" t="s">
        <v>8221</v>
      </c>
      <c r="H6">
        <v>35</v>
      </c>
      <c r="J6" t="s">
        <v>8408</v>
      </c>
      <c r="K6">
        <f>VAR($H:$H)</f>
        <v>52.79332675871138</v>
      </c>
    </row>
    <row r="7" spans="1:11">
      <c r="A7" t="s">
        <v>8219</v>
      </c>
      <c r="B7">
        <v>721</v>
      </c>
      <c r="D7" t="s">
        <v>8409</v>
      </c>
      <c r="E7">
        <f>STDEV($B:$B)</f>
        <v>105.21074954520364</v>
      </c>
      <c r="G7" t="s">
        <v>8221</v>
      </c>
      <c r="H7">
        <v>31</v>
      </c>
      <c r="J7" t="s">
        <v>8409</v>
      </c>
      <c r="K7">
        <f>STDEV($H:$H)</f>
        <v>7.2659016480208001</v>
      </c>
    </row>
    <row r="8" spans="1:11">
      <c r="A8" t="s">
        <v>8219</v>
      </c>
      <c r="B8">
        <v>680</v>
      </c>
      <c r="G8" t="s">
        <v>8221</v>
      </c>
      <c r="H8">
        <v>30</v>
      </c>
    </row>
    <row r="9" spans="1:11">
      <c r="A9" t="s">
        <v>8219</v>
      </c>
      <c r="B9">
        <v>478</v>
      </c>
      <c r="G9" t="s">
        <v>8221</v>
      </c>
      <c r="H9">
        <v>29</v>
      </c>
    </row>
    <row r="10" spans="1:11">
      <c r="A10" t="s">
        <v>8219</v>
      </c>
      <c r="B10">
        <v>473</v>
      </c>
      <c r="G10" t="s">
        <v>8221</v>
      </c>
      <c r="H10">
        <v>29</v>
      </c>
    </row>
    <row r="11" spans="1:11">
      <c r="A11" t="s">
        <v>8219</v>
      </c>
      <c r="B11">
        <v>410</v>
      </c>
      <c r="G11" t="s">
        <v>8221</v>
      </c>
      <c r="H11">
        <v>27</v>
      </c>
    </row>
    <row r="12" spans="1:11">
      <c r="A12" t="s">
        <v>8219</v>
      </c>
      <c r="B12">
        <v>391</v>
      </c>
      <c r="G12" t="s">
        <v>8221</v>
      </c>
      <c r="H12">
        <v>25</v>
      </c>
    </row>
    <row r="13" spans="1:11">
      <c r="A13" t="s">
        <v>8219</v>
      </c>
      <c r="B13">
        <v>356</v>
      </c>
      <c r="G13" t="s">
        <v>8221</v>
      </c>
      <c r="H13">
        <v>24</v>
      </c>
    </row>
    <row r="14" spans="1:11">
      <c r="A14" t="s">
        <v>8219</v>
      </c>
      <c r="B14">
        <v>337</v>
      </c>
      <c r="G14" t="s">
        <v>8221</v>
      </c>
      <c r="H14">
        <v>23</v>
      </c>
    </row>
    <row r="15" spans="1:11">
      <c r="A15" t="s">
        <v>8219</v>
      </c>
      <c r="B15">
        <v>335</v>
      </c>
      <c r="G15" t="s">
        <v>8221</v>
      </c>
      <c r="H15">
        <v>23</v>
      </c>
    </row>
    <row r="16" spans="1:11">
      <c r="A16" t="s">
        <v>8219</v>
      </c>
      <c r="B16">
        <v>279</v>
      </c>
      <c r="G16" t="s">
        <v>8221</v>
      </c>
      <c r="H16">
        <v>22</v>
      </c>
    </row>
    <row r="17" spans="1:8">
      <c r="A17" t="s">
        <v>8219</v>
      </c>
      <c r="B17">
        <v>271</v>
      </c>
      <c r="G17" t="s">
        <v>8221</v>
      </c>
      <c r="H17">
        <v>21</v>
      </c>
    </row>
    <row r="18" spans="1:8">
      <c r="A18" t="s">
        <v>8219</v>
      </c>
      <c r="B18">
        <v>271</v>
      </c>
      <c r="G18" t="s">
        <v>8221</v>
      </c>
      <c r="H18">
        <v>21</v>
      </c>
    </row>
    <row r="19" spans="1:8">
      <c r="A19" t="s">
        <v>8219</v>
      </c>
      <c r="B19">
        <v>263</v>
      </c>
      <c r="G19" t="s">
        <v>8221</v>
      </c>
      <c r="H19">
        <v>21</v>
      </c>
    </row>
    <row r="20" spans="1:8">
      <c r="A20" t="s">
        <v>8219</v>
      </c>
      <c r="B20">
        <v>263</v>
      </c>
      <c r="G20" t="s">
        <v>8221</v>
      </c>
      <c r="H20">
        <v>21</v>
      </c>
    </row>
    <row r="21" spans="1:8">
      <c r="A21" t="s">
        <v>8219</v>
      </c>
      <c r="B21">
        <v>241</v>
      </c>
      <c r="G21" t="s">
        <v>8221</v>
      </c>
      <c r="H21">
        <v>19</v>
      </c>
    </row>
    <row r="22" spans="1:8">
      <c r="A22" t="s">
        <v>8219</v>
      </c>
      <c r="B22">
        <v>240</v>
      </c>
      <c r="G22" t="s">
        <v>8221</v>
      </c>
      <c r="H22">
        <v>19</v>
      </c>
    </row>
    <row r="23" spans="1:8">
      <c r="A23" t="s">
        <v>8219</v>
      </c>
      <c r="B23">
        <v>238</v>
      </c>
      <c r="G23" t="s">
        <v>8221</v>
      </c>
      <c r="H23">
        <v>19</v>
      </c>
    </row>
    <row r="24" spans="1:8">
      <c r="A24" t="s">
        <v>8219</v>
      </c>
      <c r="B24">
        <v>237</v>
      </c>
      <c r="G24" t="s">
        <v>8221</v>
      </c>
      <c r="H24">
        <v>19</v>
      </c>
    </row>
    <row r="25" spans="1:8">
      <c r="A25" t="s">
        <v>8219</v>
      </c>
      <c r="B25">
        <v>211</v>
      </c>
      <c r="G25" t="s">
        <v>8221</v>
      </c>
      <c r="H25">
        <v>18</v>
      </c>
    </row>
    <row r="26" spans="1:8">
      <c r="A26" t="s">
        <v>8219</v>
      </c>
      <c r="B26">
        <v>210</v>
      </c>
      <c r="G26" t="s">
        <v>8221</v>
      </c>
      <c r="H26">
        <v>18</v>
      </c>
    </row>
    <row r="27" spans="1:8">
      <c r="A27" t="s">
        <v>8219</v>
      </c>
      <c r="B27">
        <v>206</v>
      </c>
      <c r="G27" t="s">
        <v>8221</v>
      </c>
      <c r="H27">
        <v>17</v>
      </c>
    </row>
    <row r="28" spans="1:8">
      <c r="A28" t="s">
        <v>8219</v>
      </c>
      <c r="B28">
        <v>205</v>
      </c>
      <c r="G28" t="s">
        <v>8221</v>
      </c>
      <c r="H28">
        <v>17</v>
      </c>
    </row>
    <row r="29" spans="1:8">
      <c r="A29" t="s">
        <v>8219</v>
      </c>
      <c r="B29">
        <v>194</v>
      </c>
      <c r="G29" t="s">
        <v>8221</v>
      </c>
      <c r="H29">
        <v>17</v>
      </c>
    </row>
    <row r="30" spans="1:8">
      <c r="A30" t="s">
        <v>8219</v>
      </c>
      <c r="B30">
        <v>193</v>
      </c>
      <c r="G30" t="s">
        <v>8221</v>
      </c>
      <c r="H30">
        <v>16</v>
      </c>
    </row>
    <row r="31" spans="1:8">
      <c r="A31" t="s">
        <v>8219</v>
      </c>
      <c r="B31">
        <v>191</v>
      </c>
      <c r="G31" t="s">
        <v>8221</v>
      </c>
      <c r="H31">
        <v>16</v>
      </c>
    </row>
    <row r="32" spans="1:8">
      <c r="A32" t="s">
        <v>8219</v>
      </c>
      <c r="B32">
        <v>181</v>
      </c>
      <c r="G32" t="s">
        <v>8221</v>
      </c>
      <c r="H32">
        <v>16</v>
      </c>
    </row>
    <row r="33" spans="1:8">
      <c r="A33" t="s">
        <v>8219</v>
      </c>
      <c r="B33">
        <v>180</v>
      </c>
      <c r="G33" t="s">
        <v>8221</v>
      </c>
      <c r="H33">
        <v>16</v>
      </c>
    </row>
    <row r="34" spans="1:8">
      <c r="A34" t="s">
        <v>8219</v>
      </c>
      <c r="B34">
        <v>170</v>
      </c>
      <c r="G34" t="s">
        <v>8221</v>
      </c>
      <c r="H34">
        <v>15</v>
      </c>
    </row>
    <row r="35" spans="1:8">
      <c r="A35" t="s">
        <v>8219</v>
      </c>
      <c r="B35">
        <v>169</v>
      </c>
      <c r="G35" t="s">
        <v>8221</v>
      </c>
      <c r="H35">
        <v>15</v>
      </c>
    </row>
    <row r="36" spans="1:8">
      <c r="A36" t="s">
        <v>8219</v>
      </c>
      <c r="B36">
        <v>169</v>
      </c>
      <c r="G36" t="s">
        <v>8221</v>
      </c>
      <c r="H36">
        <v>15</v>
      </c>
    </row>
    <row r="37" spans="1:8">
      <c r="A37" t="s">
        <v>8219</v>
      </c>
      <c r="B37">
        <v>169</v>
      </c>
      <c r="G37" t="s">
        <v>8221</v>
      </c>
      <c r="H37">
        <v>14</v>
      </c>
    </row>
    <row r="38" spans="1:8">
      <c r="A38" t="s">
        <v>8219</v>
      </c>
      <c r="B38">
        <v>168</v>
      </c>
      <c r="G38" t="s">
        <v>8221</v>
      </c>
      <c r="H38">
        <v>14</v>
      </c>
    </row>
    <row r="39" spans="1:8">
      <c r="A39" t="s">
        <v>8219</v>
      </c>
      <c r="B39">
        <v>168</v>
      </c>
      <c r="G39" t="s">
        <v>8221</v>
      </c>
      <c r="H39">
        <v>14</v>
      </c>
    </row>
    <row r="40" spans="1:8">
      <c r="A40" t="s">
        <v>8219</v>
      </c>
      <c r="B40">
        <v>167</v>
      </c>
      <c r="G40" t="s">
        <v>8221</v>
      </c>
      <c r="H40">
        <v>14</v>
      </c>
    </row>
    <row r="41" spans="1:8">
      <c r="A41" t="s">
        <v>8219</v>
      </c>
      <c r="B41">
        <v>163</v>
      </c>
      <c r="G41" t="s">
        <v>8221</v>
      </c>
      <c r="H41">
        <v>14</v>
      </c>
    </row>
    <row r="42" spans="1:8">
      <c r="A42" t="s">
        <v>8219</v>
      </c>
      <c r="B42">
        <v>160</v>
      </c>
      <c r="G42" t="s">
        <v>8221</v>
      </c>
      <c r="H42">
        <v>14</v>
      </c>
    </row>
    <row r="43" spans="1:8">
      <c r="A43" t="s">
        <v>8219</v>
      </c>
      <c r="B43">
        <v>159</v>
      </c>
      <c r="G43" t="s">
        <v>8221</v>
      </c>
      <c r="H43">
        <v>14</v>
      </c>
    </row>
    <row r="44" spans="1:8">
      <c r="A44" t="s">
        <v>8219</v>
      </c>
      <c r="B44">
        <v>159</v>
      </c>
      <c r="G44" t="s">
        <v>8221</v>
      </c>
      <c r="H44">
        <v>14</v>
      </c>
    </row>
    <row r="45" spans="1:8">
      <c r="A45" t="s">
        <v>8219</v>
      </c>
      <c r="B45">
        <v>150</v>
      </c>
      <c r="G45" t="s">
        <v>8221</v>
      </c>
      <c r="H45">
        <v>14</v>
      </c>
    </row>
    <row r="46" spans="1:8">
      <c r="A46" t="s">
        <v>8219</v>
      </c>
      <c r="B46">
        <v>149</v>
      </c>
      <c r="G46" t="s">
        <v>8221</v>
      </c>
      <c r="H46">
        <v>14</v>
      </c>
    </row>
    <row r="47" spans="1:8">
      <c r="A47" t="s">
        <v>8219</v>
      </c>
      <c r="B47">
        <v>149</v>
      </c>
      <c r="G47" t="s">
        <v>8221</v>
      </c>
      <c r="H47">
        <v>14</v>
      </c>
    </row>
    <row r="48" spans="1:8">
      <c r="A48" t="s">
        <v>8219</v>
      </c>
      <c r="B48">
        <v>147</v>
      </c>
      <c r="G48" t="s">
        <v>8221</v>
      </c>
      <c r="H48">
        <v>13</v>
      </c>
    </row>
    <row r="49" spans="1:8">
      <c r="A49" t="s">
        <v>8219</v>
      </c>
      <c r="B49">
        <v>145</v>
      </c>
      <c r="G49" t="s">
        <v>8221</v>
      </c>
      <c r="H49">
        <v>13</v>
      </c>
    </row>
    <row r="50" spans="1:8">
      <c r="A50" t="s">
        <v>8219</v>
      </c>
      <c r="B50">
        <v>145</v>
      </c>
      <c r="G50" t="s">
        <v>8221</v>
      </c>
      <c r="H50">
        <v>13</v>
      </c>
    </row>
    <row r="51" spans="1:8">
      <c r="A51" t="s">
        <v>8219</v>
      </c>
      <c r="B51">
        <v>144</v>
      </c>
      <c r="G51" t="s">
        <v>8221</v>
      </c>
      <c r="H51">
        <v>13</v>
      </c>
    </row>
    <row r="52" spans="1:8">
      <c r="A52" t="s">
        <v>8219</v>
      </c>
      <c r="B52">
        <v>141</v>
      </c>
      <c r="G52" t="s">
        <v>8221</v>
      </c>
      <c r="H52">
        <v>13</v>
      </c>
    </row>
    <row r="53" spans="1:8">
      <c r="A53" t="s">
        <v>8219</v>
      </c>
      <c r="B53">
        <v>140</v>
      </c>
      <c r="G53" t="s">
        <v>8221</v>
      </c>
      <c r="H53">
        <v>13</v>
      </c>
    </row>
    <row r="54" spans="1:8">
      <c r="A54" t="s">
        <v>8219</v>
      </c>
      <c r="B54">
        <v>139</v>
      </c>
      <c r="G54" t="s">
        <v>8221</v>
      </c>
      <c r="H54">
        <v>13</v>
      </c>
    </row>
    <row r="55" spans="1:8">
      <c r="A55" t="s">
        <v>8219</v>
      </c>
      <c r="B55">
        <v>138</v>
      </c>
      <c r="G55" t="s">
        <v>8221</v>
      </c>
      <c r="H55">
        <v>12</v>
      </c>
    </row>
    <row r="56" spans="1:8">
      <c r="A56" t="s">
        <v>8219</v>
      </c>
      <c r="B56">
        <v>133</v>
      </c>
      <c r="G56" t="s">
        <v>8221</v>
      </c>
      <c r="H56">
        <v>12</v>
      </c>
    </row>
    <row r="57" spans="1:8">
      <c r="A57" t="s">
        <v>8219</v>
      </c>
      <c r="B57">
        <v>133</v>
      </c>
      <c r="G57" t="s">
        <v>8221</v>
      </c>
      <c r="H57">
        <v>12</v>
      </c>
    </row>
    <row r="58" spans="1:8">
      <c r="A58" t="s">
        <v>8219</v>
      </c>
      <c r="B58">
        <v>133</v>
      </c>
      <c r="G58" t="s">
        <v>8221</v>
      </c>
      <c r="H58">
        <v>12</v>
      </c>
    </row>
    <row r="59" spans="1:8">
      <c r="A59" t="s">
        <v>8219</v>
      </c>
      <c r="B59">
        <v>132</v>
      </c>
      <c r="G59" t="s">
        <v>8221</v>
      </c>
      <c r="H59">
        <v>12</v>
      </c>
    </row>
    <row r="60" spans="1:8">
      <c r="A60" t="s">
        <v>8219</v>
      </c>
      <c r="B60">
        <v>131</v>
      </c>
      <c r="G60" t="s">
        <v>8221</v>
      </c>
      <c r="H60">
        <v>12</v>
      </c>
    </row>
    <row r="61" spans="1:8">
      <c r="A61" t="s">
        <v>8219</v>
      </c>
      <c r="B61">
        <v>130</v>
      </c>
      <c r="G61" t="s">
        <v>8221</v>
      </c>
      <c r="H61">
        <v>12</v>
      </c>
    </row>
    <row r="62" spans="1:8">
      <c r="A62" t="s">
        <v>8219</v>
      </c>
      <c r="B62">
        <v>127</v>
      </c>
      <c r="G62" t="s">
        <v>8221</v>
      </c>
      <c r="H62">
        <v>12</v>
      </c>
    </row>
    <row r="63" spans="1:8">
      <c r="A63" t="s">
        <v>8219</v>
      </c>
      <c r="B63">
        <v>126</v>
      </c>
      <c r="G63" t="s">
        <v>8221</v>
      </c>
      <c r="H63">
        <v>12</v>
      </c>
    </row>
    <row r="64" spans="1:8">
      <c r="A64" t="s">
        <v>8219</v>
      </c>
      <c r="B64">
        <v>122</v>
      </c>
      <c r="G64" t="s">
        <v>8221</v>
      </c>
      <c r="H64">
        <v>12</v>
      </c>
    </row>
    <row r="65" spans="1:8">
      <c r="A65" t="s">
        <v>8219</v>
      </c>
      <c r="B65">
        <v>121</v>
      </c>
      <c r="G65" t="s">
        <v>8221</v>
      </c>
      <c r="H65">
        <v>12</v>
      </c>
    </row>
    <row r="66" spans="1:8">
      <c r="A66" t="s">
        <v>8219</v>
      </c>
      <c r="B66">
        <v>120</v>
      </c>
      <c r="G66" t="s">
        <v>8221</v>
      </c>
      <c r="H66">
        <v>11</v>
      </c>
    </row>
    <row r="67" spans="1:8">
      <c r="A67" t="s">
        <v>8219</v>
      </c>
      <c r="B67">
        <v>120</v>
      </c>
      <c r="G67" t="s">
        <v>8221</v>
      </c>
      <c r="H67">
        <v>11</v>
      </c>
    </row>
    <row r="68" spans="1:8">
      <c r="A68" t="s">
        <v>8219</v>
      </c>
      <c r="B68">
        <v>120</v>
      </c>
      <c r="G68" t="s">
        <v>8221</v>
      </c>
      <c r="H68">
        <v>11</v>
      </c>
    </row>
    <row r="69" spans="1:8">
      <c r="A69" t="s">
        <v>8219</v>
      </c>
      <c r="B69">
        <v>117</v>
      </c>
      <c r="G69" t="s">
        <v>8221</v>
      </c>
      <c r="H69">
        <v>11</v>
      </c>
    </row>
    <row r="70" spans="1:8">
      <c r="A70" t="s">
        <v>8219</v>
      </c>
      <c r="B70">
        <v>117</v>
      </c>
      <c r="G70" t="s">
        <v>8221</v>
      </c>
      <c r="H70">
        <v>11</v>
      </c>
    </row>
    <row r="71" spans="1:8">
      <c r="A71" t="s">
        <v>8219</v>
      </c>
      <c r="B71">
        <v>117</v>
      </c>
      <c r="G71" t="s">
        <v>8221</v>
      </c>
      <c r="H71">
        <v>11</v>
      </c>
    </row>
    <row r="72" spans="1:8">
      <c r="A72" t="s">
        <v>8219</v>
      </c>
      <c r="B72">
        <v>115</v>
      </c>
      <c r="G72" t="s">
        <v>8221</v>
      </c>
      <c r="H72">
        <v>10</v>
      </c>
    </row>
    <row r="73" spans="1:8">
      <c r="A73" t="s">
        <v>8219</v>
      </c>
      <c r="B73">
        <v>115</v>
      </c>
      <c r="G73" t="s">
        <v>8221</v>
      </c>
      <c r="H73">
        <v>10</v>
      </c>
    </row>
    <row r="74" spans="1:8">
      <c r="A74" t="s">
        <v>8219</v>
      </c>
      <c r="B74">
        <v>115</v>
      </c>
      <c r="G74" t="s">
        <v>8221</v>
      </c>
      <c r="H74">
        <v>10</v>
      </c>
    </row>
    <row r="75" spans="1:8">
      <c r="A75" t="s">
        <v>8219</v>
      </c>
      <c r="B75">
        <v>115</v>
      </c>
      <c r="G75" t="s">
        <v>8221</v>
      </c>
      <c r="H75">
        <v>10</v>
      </c>
    </row>
    <row r="76" spans="1:8">
      <c r="A76" t="s">
        <v>8219</v>
      </c>
      <c r="B76">
        <v>114</v>
      </c>
      <c r="G76" t="s">
        <v>8221</v>
      </c>
      <c r="H76">
        <v>10</v>
      </c>
    </row>
    <row r="77" spans="1:8">
      <c r="A77" t="s">
        <v>8219</v>
      </c>
      <c r="B77">
        <v>113</v>
      </c>
      <c r="G77" t="s">
        <v>8221</v>
      </c>
      <c r="H77">
        <v>10</v>
      </c>
    </row>
    <row r="78" spans="1:8">
      <c r="A78" t="s">
        <v>8219</v>
      </c>
      <c r="B78">
        <v>113</v>
      </c>
      <c r="G78" t="s">
        <v>8221</v>
      </c>
      <c r="H78">
        <v>10</v>
      </c>
    </row>
    <row r="79" spans="1:8">
      <c r="A79" t="s">
        <v>8219</v>
      </c>
      <c r="B79">
        <v>113</v>
      </c>
      <c r="G79" t="s">
        <v>8221</v>
      </c>
      <c r="H79">
        <v>10</v>
      </c>
    </row>
    <row r="80" spans="1:8">
      <c r="A80" t="s">
        <v>8219</v>
      </c>
      <c r="B80">
        <v>112</v>
      </c>
      <c r="G80" t="s">
        <v>8221</v>
      </c>
      <c r="H80">
        <v>10</v>
      </c>
    </row>
    <row r="81" spans="1:8">
      <c r="A81" t="s">
        <v>8219</v>
      </c>
      <c r="B81">
        <v>112</v>
      </c>
      <c r="G81" t="s">
        <v>8221</v>
      </c>
      <c r="H81">
        <v>10</v>
      </c>
    </row>
    <row r="82" spans="1:8">
      <c r="A82" t="s">
        <v>8219</v>
      </c>
      <c r="B82">
        <v>111</v>
      </c>
      <c r="G82" t="s">
        <v>8221</v>
      </c>
      <c r="H82">
        <v>10</v>
      </c>
    </row>
    <row r="83" spans="1:8">
      <c r="A83" t="s">
        <v>8219</v>
      </c>
      <c r="B83">
        <v>110</v>
      </c>
      <c r="G83" t="s">
        <v>8221</v>
      </c>
      <c r="H83">
        <v>10</v>
      </c>
    </row>
    <row r="84" spans="1:8">
      <c r="A84" t="s">
        <v>8219</v>
      </c>
      <c r="B84">
        <v>109</v>
      </c>
      <c r="G84" t="s">
        <v>8221</v>
      </c>
      <c r="H84">
        <v>9</v>
      </c>
    </row>
    <row r="85" spans="1:8">
      <c r="A85" t="s">
        <v>8219</v>
      </c>
      <c r="B85">
        <v>109</v>
      </c>
      <c r="G85" t="s">
        <v>8221</v>
      </c>
      <c r="H85">
        <v>9</v>
      </c>
    </row>
    <row r="86" spans="1:8">
      <c r="A86" t="s">
        <v>8219</v>
      </c>
      <c r="B86">
        <v>108</v>
      </c>
      <c r="G86" t="s">
        <v>8221</v>
      </c>
      <c r="H86">
        <v>9</v>
      </c>
    </row>
    <row r="87" spans="1:8">
      <c r="A87" t="s">
        <v>8219</v>
      </c>
      <c r="B87">
        <v>108</v>
      </c>
      <c r="G87" t="s">
        <v>8221</v>
      </c>
      <c r="H87">
        <v>9</v>
      </c>
    </row>
    <row r="88" spans="1:8">
      <c r="A88" t="s">
        <v>8219</v>
      </c>
      <c r="B88">
        <v>108</v>
      </c>
      <c r="G88" t="s">
        <v>8221</v>
      </c>
      <c r="H88">
        <v>9</v>
      </c>
    </row>
    <row r="89" spans="1:8">
      <c r="A89" t="s">
        <v>8219</v>
      </c>
      <c r="B89">
        <v>107</v>
      </c>
      <c r="G89" t="s">
        <v>8221</v>
      </c>
      <c r="H89">
        <v>9</v>
      </c>
    </row>
    <row r="90" spans="1:8">
      <c r="A90" t="s">
        <v>8219</v>
      </c>
      <c r="B90">
        <v>106</v>
      </c>
      <c r="G90" t="s">
        <v>8221</v>
      </c>
      <c r="H90">
        <v>9</v>
      </c>
    </row>
    <row r="91" spans="1:8">
      <c r="A91" t="s">
        <v>8219</v>
      </c>
      <c r="B91">
        <v>105</v>
      </c>
      <c r="G91" t="s">
        <v>8221</v>
      </c>
      <c r="H91">
        <v>8</v>
      </c>
    </row>
    <row r="92" spans="1:8">
      <c r="A92" t="s">
        <v>8219</v>
      </c>
      <c r="B92">
        <v>105</v>
      </c>
      <c r="G92" t="s">
        <v>8221</v>
      </c>
      <c r="H92">
        <v>8</v>
      </c>
    </row>
    <row r="93" spans="1:8">
      <c r="A93" t="s">
        <v>8219</v>
      </c>
      <c r="B93">
        <v>104</v>
      </c>
      <c r="G93" t="s">
        <v>8221</v>
      </c>
      <c r="H93">
        <v>8</v>
      </c>
    </row>
    <row r="94" spans="1:8">
      <c r="A94" t="s">
        <v>8219</v>
      </c>
      <c r="B94">
        <v>104</v>
      </c>
      <c r="G94" t="s">
        <v>8221</v>
      </c>
      <c r="H94">
        <v>8</v>
      </c>
    </row>
    <row r="95" spans="1:8">
      <c r="A95" t="s">
        <v>8219</v>
      </c>
      <c r="B95">
        <v>104</v>
      </c>
      <c r="G95" t="s">
        <v>8221</v>
      </c>
      <c r="H95">
        <v>8</v>
      </c>
    </row>
    <row r="96" spans="1:8">
      <c r="A96" t="s">
        <v>8219</v>
      </c>
      <c r="B96">
        <v>103</v>
      </c>
      <c r="G96" t="s">
        <v>8221</v>
      </c>
      <c r="H96">
        <v>8</v>
      </c>
    </row>
    <row r="97" spans="1:8">
      <c r="A97" t="s">
        <v>8219</v>
      </c>
      <c r="B97">
        <v>103</v>
      </c>
      <c r="G97" t="s">
        <v>8221</v>
      </c>
      <c r="H97">
        <v>8</v>
      </c>
    </row>
    <row r="98" spans="1:8">
      <c r="A98" t="s">
        <v>8219</v>
      </c>
      <c r="B98">
        <v>103</v>
      </c>
      <c r="G98" t="s">
        <v>8221</v>
      </c>
      <c r="H98">
        <v>8</v>
      </c>
    </row>
    <row r="99" spans="1:8">
      <c r="A99" t="s">
        <v>8219</v>
      </c>
      <c r="B99">
        <v>102</v>
      </c>
      <c r="G99" t="s">
        <v>8221</v>
      </c>
      <c r="H99">
        <v>8</v>
      </c>
    </row>
    <row r="100" spans="1:8">
      <c r="A100" t="s">
        <v>8219</v>
      </c>
      <c r="B100">
        <v>100</v>
      </c>
      <c r="G100" t="s">
        <v>8221</v>
      </c>
      <c r="H100">
        <v>8</v>
      </c>
    </row>
    <row r="101" spans="1:8">
      <c r="A101" t="s">
        <v>8219</v>
      </c>
      <c r="B101">
        <v>100</v>
      </c>
      <c r="G101" t="s">
        <v>8221</v>
      </c>
      <c r="H101">
        <v>8</v>
      </c>
    </row>
    <row r="102" spans="1:8">
      <c r="A102" t="s">
        <v>8219</v>
      </c>
      <c r="B102">
        <v>99</v>
      </c>
      <c r="G102" t="s">
        <v>8221</v>
      </c>
      <c r="H102">
        <v>8</v>
      </c>
    </row>
    <row r="103" spans="1:8">
      <c r="A103" t="s">
        <v>8219</v>
      </c>
      <c r="B103">
        <v>99</v>
      </c>
      <c r="G103" t="s">
        <v>8221</v>
      </c>
      <c r="H103">
        <v>8</v>
      </c>
    </row>
    <row r="104" spans="1:8">
      <c r="A104" t="s">
        <v>8219</v>
      </c>
      <c r="B104">
        <v>98</v>
      </c>
      <c r="G104" t="s">
        <v>8221</v>
      </c>
      <c r="H104">
        <v>8</v>
      </c>
    </row>
    <row r="105" spans="1:8">
      <c r="A105" t="s">
        <v>8219</v>
      </c>
      <c r="B105">
        <v>98</v>
      </c>
      <c r="G105" t="s">
        <v>8221</v>
      </c>
      <c r="H105">
        <v>8</v>
      </c>
    </row>
    <row r="106" spans="1:8">
      <c r="A106" t="s">
        <v>8219</v>
      </c>
      <c r="B106">
        <v>98</v>
      </c>
      <c r="G106" t="s">
        <v>8221</v>
      </c>
      <c r="H106">
        <v>7</v>
      </c>
    </row>
    <row r="107" spans="1:8">
      <c r="A107" t="s">
        <v>8219</v>
      </c>
      <c r="B107">
        <v>97</v>
      </c>
      <c r="G107" t="s">
        <v>8221</v>
      </c>
      <c r="H107">
        <v>7</v>
      </c>
    </row>
    <row r="108" spans="1:8">
      <c r="A108" t="s">
        <v>8219</v>
      </c>
      <c r="B108">
        <v>97</v>
      </c>
      <c r="G108" t="s">
        <v>8221</v>
      </c>
      <c r="H108">
        <v>7</v>
      </c>
    </row>
    <row r="109" spans="1:8">
      <c r="A109" t="s">
        <v>8219</v>
      </c>
      <c r="B109">
        <v>96</v>
      </c>
      <c r="G109" t="s">
        <v>8221</v>
      </c>
      <c r="H109">
        <v>7</v>
      </c>
    </row>
    <row r="110" spans="1:8">
      <c r="A110" t="s">
        <v>8219</v>
      </c>
      <c r="B110">
        <v>96</v>
      </c>
      <c r="G110" t="s">
        <v>8221</v>
      </c>
      <c r="H110">
        <v>7</v>
      </c>
    </row>
    <row r="111" spans="1:8">
      <c r="A111" t="s">
        <v>8219</v>
      </c>
      <c r="B111">
        <v>96</v>
      </c>
      <c r="G111" t="s">
        <v>8221</v>
      </c>
      <c r="H111">
        <v>7</v>
      </c>
    </row>
    <row r="112" spans="1:8">
      <c r="A112" t="s">
        <v>8219</v>
      </c>
      <c r="B112">
        <v>95</v>
      </c>
      <c r="G112" t="s">
        <v>8221</v>
      </c>
      <c r="H112">
        <v>7</v>
      </c>
    </row>
    <row r="113" spans="1:8">
      <c r="A113" t="s">
        <v>8219</v>
      </c>
      <c r="B113">
        <v>95</v>
      </c>
      <c r="G113" t="s">
        <v>8221</v>
      </c>
      <c r="H113">
        <v>7</v>
      </c>
    </row>
    <row r="114" spans="1:8">
      <c r="A114" t="s">
        <v>8219</v>
      </c>
      <c r="B114">
        <v>94</v>
      </c>
      <c r="G114" t="s">
        <v>8221</v>
      </c>
      <c r="H114">
        <v>7</v>
      </c>
    </row>
    <row r="115" spans="1:8">
      <c r="A115" t="s">
        <v>8219</v>
      </c>
      <c r="B115">
        <v>94</v>
      </c>
      <c r="G115" t="s">
        <v>8221</v>
      </c>
      <c r="H115">
        <v>7</v>
      </c>
    </row>
    <row r="116" spans="1:8">
      <c r="A116" t="s">
        <v>8219</v>
      </c>
      <c r="B116">
        <v>93</v>
      </c>
      <c r="G116" t="s">
        <v>8221</v>
      </c>
      <c r="H116">
        <v>7</v>
      </c>
    </row>
    <row r="117" spans="1:8">
      <c r="A117" t="s">
        <v>8219</v>
      </c>
      <c r="B117">
        <v>93</v>
      </c>
      <c r="G117" t="s">
        <v>8221</v>
      </c>
      <c r="H117">
        <v>6</v>
      </c>
    </row>
    <row r="118" spans="1:8">
      <c r="A118" t="s">
        <v>8219</v>
      </c>
      <c r="B118">
        <v>93</v>
      </c>
      <c r="G118" t="s">
        <v>8221</v>
      </c>
      <c r="H118">
        <v>6</v>
      </c>
    </row>
    <row r="119" spans="1:8">
      <c r="A119" t="s">
        <v>8219</v>
      </c>
      <c r="B119">
        <v>91</v>
      </c>
      <c r="G119" t="s">
        <v>8221</v>
      </c>
      <c r="H119">
        <v>6</v>
      </c>
    </row>
    <row r="120" spans="1:8">
      <c r="A120" t="s">
        <v>8219</v>
      </c>
      <c r="B120">
        <v>90</v>
      </c>
      <c r="G120" t="s">
        <v>8221</v>
      </c>
      <c r="H120">
        <v>6</v>
      </c>
    </row>
    <row r="121" spans="1:8">
      <c r="A121" t="s">
        <v>8219</v>
      </c>
      <c r="B121">
        <v>90</v>
      </c>
      <c r="G121" t="s">
        <v>8221</v>
      </c>
      <c r="H121">
        <v>6</v>
      </c>
    </row>
    <row r="122" spans="1:8">
      <c r="A122" t="s">
        <v>8219</v>
      </c>
      <c r="B122">
        <v>90</v>
      </c>
      <c r="G122" t="s">
        <v>8221</v>
      </c>
      <c r="H122">
        <v>6</v>
      </c>
    </row>
    <row r="123" spans="1:8">
      <c r="A123" t="s">
        <v>8219</v>
      </c>
      <c r="B123">
        <v>90</v>
      </c>
      <c r="G123" t="s">
        <v>8221</v>
      </c>
      <c r="H123">
        <v>6</v>
      </c>
    </row>
    <row r="124" spans="1:8">
      <c r="A124" t="s">
        <v>8219</v>
      </c>
      <c r="B124">
        <v>90</v>
      </c>
      <c r="G124" t="s">
        <v>8221</v>
      </c>
      <c r="H124">
        <v>6</v>
      </c>
    </row>
    <row r="125" spans="1:8">
      <c r="A125" t="s">
        <v>8219</v>
      </c>
      <c r="B125">
        <v>89</v>
      </c>
      <c r="G125" t="s">
        <v>8221</v>
      </c>
      <c r="H125">
        <v>6</v>
      </c>
    </row>
    <row r="126" spans="1:8">
      <c r="A126" t="s">
        <v>8219</v>
      </c>
      <c r="B126">
        <v>89</v>
      </c>
      <c r="G126" t="s">
        <v>8221</v>
      </c>
      <c r="H126">
        <v>6</v>
      </c>
    </row>
    <row r="127" spans="1:8">
      <c r="A127" t="s">
        <v>8219</v>
      </c>
      <c r="B127">
        <v>89</v>
      </c>
      <c r="G127" t="s">
        <v>8221</v>
      </c>
      <c r="H127">
        <v>6</v>
      </c>
    </row>
    <row r="128" spans="1:8">
      <c r="A128" t="s">
        <v>8219</v>
      </c>
      <c r="B128">
        <v>88</v>
      </c>
      <c r="G128" t="s">
        <v>8221</v>
      </c>
      <c r="H128">
        <v>6</v>
      </c>
    </row>
    <row r="129" spans="1:8">
      <c r="A129" t="s">
        <v>8219</v>
      </c>
      <c r="B129">
        <v>88</v>
      </c>
      <c r="G129" t="s">
        <v>8221</v>
      </c>
      <c r="H129">
        <v>6</v>
      </c>
    </row>
    <row r="130" spans="1:8">
      <c r="A130" t="s">
        <v>8219</v>
      </c>
      <c r="B130">
        <v>88</v>
      </c>
      <c r="G130" t="s">
        <v>8221</v>
      </c>
      <c r="H130">
        <v>6</v>
      </c>
    </row>
    <row r="131" spans="1:8">
      <c r="A131" t="s">
        <v>8219</v>
      </c>
      <c r="B131">
        <v>88</v>
      </c>
      <c r="G131" t="s">
        <v>8221</v>
      </c>
      <c r="H131">
        <v>5</v>
      </c>
    </row>
    <row r="132" spans="1:8">
      <c r="A132" t="s">
        <v>8219</v>
      </c>
      <c r="B132">
        <v>87</v>
      </c>
      <c r="G132" t="s">
        <v>8221</v>
      </c>
      <c r="H132">
        <v>5</v>
      </c>
    </row>
    <row r="133" spans="1:8">
      <c r="A133" t="s">
        <v>8219</v>
      </c>
      <c r="B133">
        <v>87</v>
      </c>
      <c r="G133" t="s">
        <v>8221</v>
      </c>
      <c r="H133">
        <v>5</v>
      </c>
    </row>
    <row r="134" spans="1:8">
      <c r="A134" t="s">
        <v>8219</v>
      </c>
      <c r="B134">
        <v>87</v>
      </c>
      <c r="G134" t="s">
        <v>8221</v>
      </c>
      <c r="H134">
        <v>5</v>
      </c>
    </row>
    <row r="135" spans="1:8">
      <c r="A135" t="s">
        <v>8219</v>
      </c>
      <c r="B135">
        <v>87</v>
      </c>
      <c r="G135" t="s">
        <v>8221</v>
      </c>
      <c r="H135">
        <v>5</v>
      </c>
    </row>
    <row r="136" spans="1:8">
      <c r="A136" t="s">
        <v>8219</v>
      </c>
      <c r="B136">
        <v>86</v>
      </c>
      <c r="G136" t="s">
        <v>8221</v>
      </c>
      <c r="H136">
        <v>5</v>
      </c>
    </row>
    <row r="137" spans="1:8">
      <c r="A137" t="s">
        <v>8219</v>
      </c>
      <c r="B137">
        <v>85</v>
      </c>
      <c r="G137" t="s">
        <v>8221</v>
      </c>
      <c r="H137">
        <v>5</v>
      </c>
    </row>
    <row r="138" spans="1:8">
      <c r="A138" t="s">
        <v>8219</v>
      </c>
      <c r="B138">
        <v>85</v>
      </c>
      <c r="G138" t="s">
        <v>8221</v>
      </c>
      <c r="H138">
        <v>5</v>
      </c>
    </row>
    <row r="139" spans="1:8">
      <c r="A139" t="s">
        <v>8219</v>
      </c>
      <c r="B139">
        <v>84</v>
      </c>
      <c r="G139" t="s">
        <v>8221</v>
      </c>
      <c r="H139">
        <v>5</v>
      </c>
    </row>
    <row r="140" spans="1:8">
      <c r="A140" t="s">
        <v>8219</v>
      </c>
      <c r="B140">
        <v>84</v>
      </c>
      <c r="G140" t="s">
        <v>8221</v>
      </c>
      <c r="H140">
        <v>5</v>
      </c>
    </row>
    <row r="141" spans="1:8">
      <c r="A141" t="s">
        <v>8219</v>
      </c>
      <c r="B141">
        <v>84</v>
      </c>
      <c r="G141" t="s">
        <v>8221</v>
      </c>
      <c r="H141">
        <v>5</v>
      </c>
    </row>
    <row r="142" spans="1:8">
      <c r="A142" t="s">
        <v>8219</v>
      </c>
      <c r="B142">
        <v>83</v>
      </c>
      <c r="G142" t="s">
        <v>8221</v>
      </c>
      <c r="H142">
        <v>5</v>
      </c>
    </row>
    <row r="143" spans="1:8">
      <c r="A143" t="s">
        <v>8219</v>
      </c>
      <c r="B143">
        <v>83</v>
      </c>
      <c r="G143" t="s">
        <v>8221</v>
      </c>
      <c r="H143">
        <v>5</v>
      </c>
    </row>
    <row r="144" spans="1:8">
      <c r="A144" t="s">
        <v>8219</v>
      </c>
      <c r="B144">
        <v>83</v>
      </c>
      <c r="G144" t="s">
        <v>8221</v>
      </c>
      <c r="H144">
        <v>5</v>
      </c>
    </row>
    <row r="145" spans="1:8">
      <c r="A145" t="s">
        <v>8219</v>
      </c>
      <c r="B145">
        <v>83</v>
      </c>
      <c r="G145" t="s">
        <v>8221</v>
      </c>
      <c r="H145">
        <v>5</v>
      </c>
    </row>
    <row r="146" spans="1:8">
      <c r="A146" t="s">
        <v>8219</v>
      </c>
      <c r="B146">
        <v>82</v>
      </c>
      <c r="G146" t="s">
        <v>8221</v>
      </c>
      <c r="H146">
        <v>5</v>
      </c>
    </row>
    <row r="147" spans="1:8">
      <c r="A147" t="s">
        <v>8219</v>
      </c>
      <c r="B147">
        <v>82</v>
      </c>
      <c r="G147" t="s">
        <v>8221</v>
      </c>
      <c r="H147">
        <v>5</v>
      </c>
    </row>
    <row r="148" spans="1:8">
      <c r="A148" t="s">
        <v>8219</v>
      </c>
      <c r="B148">
        <v>82</v>
      </c>
      <c r="G148" t="s">
        <v>8221</v>
      </c>
      <c r="H148">
        <v>5</v>
      </c>
    </row>
    <row r="149" spans="1:8">
      <c r="A149" t="s">
        <v>8219</v>
      </c>
      <c r="B149">
        <v>82</v>
      </c>
      <c r="G149" t="s">
        <v>8221</v>
      </c>
      <c r="H149">
        <v>5</v>
      </c>
    </row>
    <row r="150" spans="1:8">
      <c r="A150" t="s">
        <v>8219</v>
      </c>
      <c r="B150">
        <v>81</v>
      </c>
      <c r="G150" t="s">
        <v>8221</v>
      </c>
      <c r="H150">
        <v>5</v>
      </c>
    </row>
    <row r="151" spans="1:8">
      <c r="A151" t="s">
        <v>8219</v>
      </c>
      <c r="B151">
        <v>81</v>
      </c>
      <c r="G151" t="s">
        <v>8221</v>
      </c>
      <c r="H151">
        <v>4</v>
      </c>
    </row>
    <row r="152" spans="1:8">
      <c r="A152" t="s">
        <v>8219</v>
      </c>
      <c r="B152">
        <v>81</v>
      </c>
      <c r="G152" t="s">
        <v>8221</v>
      </c>
      <c r="H152">
        <v>4</v>
      </c>
    </row>
    <row r="153" spans="1:8">
      <c r="A153" t="s">
        <v>8219</v>
      </c>
      <c r="B153">
        <v>81</v>
      </c>
      <c r="G153" t="s">
        <v>8221</v>
      </c>
      <c r="H153">
        <v>4</v>
      </c>
    </row>
    <row r="154" spans="1:8">
      <c r="A154" t="s">
        <v>8219</v>
      </c>
      <c r="B154">
        <v>81</v>
      </c>
      <c r="G154" t="s">
        <v>8221</v>
      </c>
      <c r="H154">
        <v>4</v>
      </c>
    </row>
    <row r="155" spans="1:8">
      <c r="A155" t="s">
        <v>8219</v>
      </c>
      <c r="B155">
        <v>81</v>
      </c>
      <c r="G155" t="s">
        <v>8221</v>
      </c>
      <c r="H155">
        <v>4</v>
      </c>
    </row>
    <row r="156" spans="1:8">
      <c r="A156" t="s">
        <v>8219</v>
      </c>
      <c r="B156">
        <v>81</v>
      </c>
      <c r="G156" t="s">
        <v>8221</v>
      </c>
      <c r="H156">
        <v>4</v>
      </c>
    </row>
    <row r="157" spans="1:8">
      <c r="A157" t="s">
        <v>8219</v>
      </c>
      <c r="B157">
        <v>81</v>
      </c>
      <c r="G157" t="s">
        <v>8221</v>
      </c>
      <c r="H157">
        <v>4</v>
      </c>
    </row>
    <row r="158" spans="1:8">
      <c r="A158" t="s">
        <v>8219</v>
      </c>
      <c r="B158">
        <v>80</v>
      </c>
      <c r="G158" t="s">
        <v>8221</v>
      </c>
      <c r="H158">
        <v>4</v>
      </c>
    </row>
    <row r="159" spans="1:8">
      <c r="A159" t="s">
        <v>8219</v>
      </c>
      <c r="B159">
        <v>80</v>
      </c>
      <c r="G159" t="s">
        <v>8221</v>
      </c>
      <c r="H159">
        <v>4</v>
      </c>
    </row>
    <row r="160" spans="1:8">
      <c r="A160" t="s">
        <v>8219</v>
      </c>
      <c r="B160">
        <v>80</v>
      </c>
      <c r="G160" t="s">
        <v>8221</v>
      </c>
      <c r="H160">
        <v>4</v>
      </c>
    </row>
    <row r="161" spans="1:8">
      <c r="A161" t="s">
        <v>8219</v>
      </c>
      <c r="B161">
        <v>79</v>
      </c>
      <c r="G161" t="s">
        <v>8221</v>
      </c>
      <c r="H161">
        <v>4</v>
      </c>
    </row>
    <row r="162" spans="1:8">
      <c r="A162" t="s">
        <v>8219</v>
      </c>
      <c r="B162">
        <v>79</v>
      </c>
      <c r="G162" t="s">
        <v>8221</v>
      </c>
      <c r="H162">
        <v>4</v>
      </c>
    </row>
    <row r="163" spans="1:8">
      <c r="A163" t="s">
        <v>8219</v>
      </c>
      <c r="B163">
        <v>79</v>
      </c>
      <c r="G163" t="s">
        <v>8221</v>
      </c>
      <c r="H163">
        <v>4</v>
      </c>
    </row>
    <row r="164" spans="1:8">
      <c r="A164" t="s">
        <v>8219</v>
      </c>
      <c r="B164">
        <v>79</v>
      </c>
      <c r="G164" t="s">
        <v>8221</v>
      </c>
      <c r="H164">
        <v>4</v>
      </c>
    </row>
    <row r="165" spans="1:8">
      <c r="A165" t="s">
        <v>8219</v>
      </c>
      <c r="B165">
        <v>79</v>
      </c>
      <c r="G165" t="s">
        <v>8221</v>
      </c>
      <c r="H165">
        <v>4</v>
      </c>
    </row>
    <row r="166" spans="1:8">
      <c r="A166" t="s">
        <v>8219</v>
      </c>
      <c r="B166">
        <v>78</v>
      </c>
      <c r="G166" t="s">
        <v>8221</v>
      </c>
      <c r="H166">
        <v>4</v>
      </c>
    </row>
    <row r="167" spans="1:8">
      <c r="A167" t="s">
        <v>8219</v>
      </c>
      <c r="B167">
        <v>78</v>
      </c>
      <c r="G167" t="s">
        <v>8221</v>
      </c>
      <c r="H167">
        <v>4</v>
      </c>
    </row>
    <row r="168" spans="1:8">
      <c r="A168" t="s">
        <v>8219</v>
      </c>
      <c r="B168">
        <v>78</v>
      </c>
      <c r="G168" t="s">
        <v>8221</v>
      </c>
      <c r="H168">
        <v>4</v>
      </c>
    </row>
    <row r="169" spans="1:8">
      <c r="A169" t="s">
        <v>8219</v>
      </c>
      <c r="B169">
        <v>78</v>
      </c>
      <c r="G169" t="s">
        <v>8221</v>
      </c>
      <c r="H169">
        <v>4</v>
      </c>
    </row>
    <row r="170" spans="1:8">
      <c r="A170" t="s">
        <v>8219</v>
      </c>
      <c r="B170">
        <v>78</v>
      </c>
      <c r="G170" t="s">
        <v>8221</v>
      </c>
      <c r="H170">
        <v>4</v>
      </c>
    </row>
    <row r="171" spans="1:8">
      <c r="A171" t="s">
        <v>8219</v>
      </c>
      <c r="B171">
        <v>78</v>
      </c>
      <c r="G171" t="s">
        <v>8221</v>
      </c>
      <c r="H171">
        <v>4</v>
      </c>
    </row>
    <row r="172" spans="1:8">
      <c r="A172" t="s">
        <v>8219</v>
      </c>
      <c r="B172">
        <v>77</v>
      </c>
      <c r="G172" t="s">
        <v>8221</v>
      </c>
      <c r="H172">
        <v>4</v>
      </c>
    </row>
    <row r="173" spans="1:8">
      <c r="A173" t="s">
        <v>8219</v>
      </c>
      <c r="B173">
        <v>77</v>
      </c>
      <c r="G173" t="s">
        <v>8221</v>
      </c>
      <c r="H173">
        <v>4</v>
      </c>
    </row>
    <row r="174" spans="1:8">
      <c r="A174" t="s">
        <v>8219</v>
      </c>
      <c r="B174">
        <v>77</v>
      </c>
      <c r="G174" t="s">
        <v>8221</v>
      </c>
      <c r="H174">
        <v>4</v>
      </c>
    </row>
    <row r="175" spans="1:8">
      <c r="A175" t="s">
        <v>8219</v>
      </c>
      <c r="B175">
        <v>76</v>
      </c>
      <c r="G175" t="s">
        <v>8221</v>
      </c>
      <c r="H175">
        <v>4</v>
      </c>
    </row>
    <row r="176" spans="1:8">
      <c r="A176" t="s">
        <v>8219</v>
      </c>
      <c r="B176">
        <v>76</v>
      </c>
      <c r="G176" t="s">
        <v>8221</v>
      </c>
      <c r="H176">
        <v>4</v>
      </c>
    </row>
    <row r="177" spans="1:8">
      <c r="A177" t="s">
        <v>8219</v>
      </c>
      <c r="B177">
        <v>76</v>
      </c>
      <c r="G177" t="s">
        <v>8221</v>
      </c>
      <c r="H177">
        <v>4</v>
      </c>
    </row>
    <row r="178" spans="1:8">
      <c r="A178" t="s">
        <v>8219</v>
      </c>
      <c r="B178">
        <v>76</v>
      </c>
      <c r="G178" t="s">
        <v>8221</v>
      </c>
      <c r="H178">
        <v>4</v>
      </c>
    </row>
    <row r="179" spans="1:8">
      <c r="A179" t="s">
        <v>8219</v>
      </c>
      <c r="B179">
        <v>76</v>
      </c>
      <c r="G179" t="s">
        <v>8221</v>
      </c>
      <c r="H179">
        <v>4</v>
      </c>
    </row>
    <row r="180" spans="1:8">
      <c r="A180" t="s">
        <v>8219</v>
      </c>
      <c r="B180">
        <v>76</v>
      </c>
      <c r="G180" t="s">
        <v>8221</v>
      </c>
      <c r="H180">
        <v>3</v>
      </c>
    </row>
    <row r="181" spans="1:8">
      <c r="A181" t="s">
        <v>8219</v>
      </c>
      <c r="B181">
        <v>75</v>
      </c>
      <c r="G181" t="s">
        <v>8221</v>
      </c>
      <c r="H181">
        <v>3</v>
      </c>
    </row>
    <row r="182" spans="1:8">
      <c r="A182" t="s">
        <v>8219</v>
      </c>
      <c r="B182">
        <v>75</v>
      </c>
      <c r="G182" t="s">
        <v>8221</v>
      </c>
      <c r="H182">
        <v>3</v>
      </c>
    </row>
    <row r="183" spans="1:8">
      <c r="A183" t="s">
        <v>8219</v>
      </c>
      <c r="B183">
        <v>75</v>
      </c>
      <c r="G183" t="s">
        <v>8221</v>
      </c>
      <c r="H183">
        <v>3</v>
      </c>
    </row>
    <row r="184" spans="1:8">
      <c r="A184" t="s">
        <v>8219</v>
      </c>
      <c r="B184">
        <v>75</v>
      </c>
      <c r="G184" t="s">
        <v>8221</v>
      </c>
      <c r="H184">
        <v>3</v>
      </c>
    </row>
    <row r="185" spans="1:8">
      <c r="A185" t="s">
        <v>8219</v>
      </c>
      <c r="B185">
        <v>75</v>
      </c>
      <c r="G185" t="s">
        <v>8221</v>
      </c>
      <c r="H185">
        <v>3</v>
      </c>
    </row>
    <row r="186" spans="1:8">
      <c r="A186" t="s">
        <v>8219</v>
      </c>
      <c r="B186">
        <v>75</v>
      </c>
      <c r="G186" t="s">
        <v>8221</v>
      </c>
      <c r="H186">
        <v>3</v>
      </c>
    </row>
    <row r="187" spans="1:8">
      <c r="A187" t="s">
        <v>8219</v>
      </c>
      <c r="B187">
        <v>74</v>
      </c>
      <c r="G187" t="s">
        <v>8221</v>
      </c>
      <c r="H187">
        <v>3</v>
      </c>
    </row>
    <row r="188" spans="1:8">
      <c r="A188" t="s">
        <v>8219</v>
      </c>
      <c r="B188">
        <v>74</v>
      </c>
      <c r="G188" t="s">
        <v>8221</v>
      </c>
      <c r="H188">
        <v>3</v>
      </c>
    </row>
    <row r="189" spans="1:8">
      <c r="A189" t="s">
        <v>8219</v>
      </c>
      <c r="B189">
        <v>74</v>
      </c>
      <c r="G189" t="s">
        <v>8221</v>
      </c>
      <c r="H189">
        <v>3</v>
      </c>
    </row>
    <row r="190" spans="1:8">
      <c r="A190" t="s">
        <v>8219</v>
      </c>
      <c r="B190">
        <v>74</v>
      </c>
      <c r="G190" t="s">
        <v>8221</v>
      </c>
      <c r="H190">
        <v>3</v>
      </c>
    </row>
    <row r="191" spans="1:8">
      <c r="A191" t="s">
        <v>8219</v>
      </c>
      <c r="B191">
        <v>74</v>
      </c>
      <c r="G191" t="s">
        <v>8221</v>
      </c>
      <c r="H191">
        <v>3</v>
      </c>
    </row>
    <row r="192" spans="1:8">
      <c r="A192" t="s">
        <v>8219</v>
      </c>
      <c r="B192">
        <v>74</v>
      </c>
      <c r="G192" t="s">
        <v>8221</v>
      </c>
      <c r="H192">
        <v>3</v>
      </c>
    </row>
    <row r="193" spans="1:8">
      <c r="A193" t="s">
        <v>8219</v>
      </c>
      <c r="B193">
        <v>74</v>
      </c>
      <c r="G193" t="s">
        <v>8221</v>
      </c>
      <c r="H193">
        <v>3</v>
      </c>
    </row>
    <row r="194" spans="1:8">
      <c r="A194" t="s">
        <v>8219</v>
      </c>
      <c r="B194">
        <v>74</v>
      </c>
      <c r="G194" t="s">
        <v>8221</v>
      </c>
      <c r="H194">
        <v>3</v>
      </c>
    </row>
    <row r="195" spans="1:8">
      <c r="A195" t="s">
        <v>8219</v>
      </c>
      <c r="B195">
        <v>74</v>
      </c>
      <c r="G195" t="s">
        <v>8221</v>
      </c>
      <c r="H195">
        <v>3</v>
      </c>
    </row>
    <row r="196" spans="1:8">
      <c r="A196" t="s">
        <v>8219</v>
      </c>
      <c r="B196">
        <v>73</v>
      </c>
      <c r="G196" t="s">
        <v>8221</v>
      </c>
      <c r="H196">
        <v>3</v>
      </c>
    </row>
    <row r="197" spans="1:8">
      <c r="A197" t="s">
        <v>8219</v>
      </c>
      <c r="B197">
        <v>73</v>
      </c>
      <c r="G197" t="s">
        <v>8221</v>
      </c>
      <c r="H197">
        <v>3</v>
      </c>
    </row>
    <row r="198" spans="1:8">
      <c r="A198" t="s">
        <v>8219</v>
      </c>
      <c r="B198">
        <v>73</v>
      </c>
      <c r="G198" t="s">
        <v>8221</v>
      </c>
      <c r="H198">
        <v>3</v>
      </c>
    </row>
    <row r="199" spans="1:8">
      <c r="A199" t="s">
        <v>8219</v>
      </c>
      <c r="B199">
        <v>73</v>
      </c>
      <c r="G199" t="s">
        <v>8221</v>
      </c>
      <c r="H199">
        <v>3</v>
      </c>
    </row>
    <row r="200" spans="1:8">
      <c r="A200" t="s">
        <v>8219</v>
      </c>
      <c r="B200">
        <v>72</v>
      </c>
      <c r="G200" t="s">
        <v>8221</v>
      </c>
      <c r="H200">
        <v>3</v>
      </c>
    </row>
    <row r="201" spans="1:8">
      <c r="A201" t="s">
        <v>8219</v>
      </c>
      <c r="B201">
        <v>72</v>
      </c>
      <c r="G201" t="s">
        <v>8221</v>
      </c>
      <c r="H201">
        <v>3</v>
      </c>
    </row>
    <row r="202" spans="1:8">
      <c r="A202" t="s">
        <v>8219</v>
      </c>
      <c r="B202">
        <v>72</v>
      </c>
      <c r="G202" t="s">
        <v>8221</v>
      </c>
      <c r="H202">
        <v>3</v>
      </c>
    </row>
    <row r="203" spans="1:8">
      <c r="A203" t="s">
        <v>8219</v>
      </c>
      <c r="B203">
        <v>72</v>
      </c>
      <c r="G203" t="s">
        <v>8221</v>
      </c>
      <c r="H203">
        <v>3</v>
      </c>
    </row>
    <row r="204" spans="1:8">
      <c r="A204" t="s">
        <v>8219</v>
      </c>
      <c r="B204">
        <v>72</v>
      </c>
      <c r="G204" t="s">
        <v>8221</v>
      </c>
      <c r="H204">
        <v>3</v>
      </c>
    </row>
    <row r="205" spans="1:8">
      <c r="A205" t="s">
        <v>8219</v>
      </c>
      <c r="B205">
        <v>72</v>
      </c>
      <c r="G205" t="s">
        <v>8221</v>
      </c>
      <c r="H205">
        <v>3</v>
      </c>
    </row>
    <row r="206" spans="1:8">
      <c r="A206" t="s">
        <v>8219</v>
      </c>
      <c r="B206">
        <v>72</v>
      </c>
      <c r="G206" t="s">
        <v>8221</v>
      </c>
      <c r="H206">
        <v>3</v>
      </c>
    </row>
    <row r="207" spans="1:8">
      <c r="A207" t="s">
        <v>8219</v>
      </c>
      <c r="B207">
        <v>71</v>
      </c>
      <c r="G207" t="s">
        <v>8221</v>
      </c>
      <c r="H207">
        <v>3</v>
      </c>
    </row>
    <row r="208" spans="1:8">
      <c r="A208" t="s">
        <v>8219</v>
      </c>
      <c r="B208">
        <v>71</v>
      </c>
      <c r="G208" t="s">
        <v>8221</v>
      </c>
      <c r="H208">
        <v>3</v>
      </c>
    </row>
    <row r="209" spans="1:8">
      <c r="A209" t="s">
        <v>8219</v>
      </c>
      <c r="B209">
        <v>71</v>
      </c>
      <c r="G209" t="s">
        <v>8221</v>
      </c>
      <c r="H209">
        <v>3</v>
      </c>
    </row>
    <row r="210" spans="1:8">
      <c r="A210" t="s">
        <v>8219</v>
      </c>
      <c r="B210">
        <v>71</v>
      </c>
      <c r="G210" t="s">
        <v>8221</v>
      </c>
      <c r="H210">
        <v>3</v>
      </c>
    </row>
    <row r="211" spans="1:8">
      <c r="A211" t="s">
        <v>8219</v>
      </c>
      <c r="B211">
        <v>71</v>
      </c>
      <c r="G211" t="s">
        <v>8221</v>
      </c>
      <c r="H211">
        <v>3</v>
      </c>
    </row>
    <row r="212" spans="1:8">
      <c r="A212" t="s">
        <v>8219</v>
      </c>
      <c r="B212">
        <v>71</v>
      </c>
      <c r="G212" t="s">
        <v>8221</v>
      </c>
      <c r="H212">
        <v>2</v>
      </c>
    </row>
    <row r="213" spans="1:8">
      <c r="A213" t="s">
        <v>8219</v>
      </c>
      <c r="B213">
        <v>71</v>
      </c>
      <c r="G213" t="s">
        <v>8221</v>
      </c>
      <c r="H213">
        <v>2</v>
      </c>
    </row>
    <row r="214" spans="1:8">
      <c r="A214" t="s">
        <v>8219</v>
      </c>
      <c r="B214">
        <v>70</v>
      </c>
      <c r="G214" t="s">
        <v>8221</v>
      </c>
      <c r="H214">
        <v>2</v>
      </c>
    </row>
    <row r="215" spans="1:8">
      <c r="A215" t="s">
        <v>8219</v>
      </c>
      <c r="B215">
        <v>70</v>
      </c>
      <c r="G215" t="s">
        <v>8221</v>
      </c>
      <c r="H215">
        <v>2</v>
      </c>
    </row>
    <row r="216" spans="1:8">
      <c r="A216" t="s">
        <v>8219</v>
      </c>
      <c r="B216">
        <v>70</v>
      </c>
      <c r="G216" t="s">
        <v>8221</v>
      </c>
      <c r="H216">
        <v>2</v>
      </c>
    </row>
    <row r="217" spans="1:8">
      <c r="A217" t="s">
        <v>8219</v>
      </c>
      <c r="B217">
        <v>70</v>
      </c>
      <c r="G217" t="s">
        <v>8221</v>
      </c>
      <c r="H217">
        <v>2</v>
      </c>
    </row>
    <row r="218" spans="1:8">
      <c r="A218" t="s">
        <v>8219</v>
      </c>
      <c r="B218">
        <v>70</v>
      </c>
      <c r="G218" t="s">
        <v>8221</v>
      </c>
      <c r="H218">
        <v>2</v>
      </c>
    </row>
    <row r="219" spans="1:8">
      <c r="A219" t="s">
        <v>8219</v>
      </c>
      <c r="B219">
        <v>70</v>
      </c>
      <c r="G219" t="s">
        <v>8221</v>
      </c>
      <c r="H219">
        <v>2</v>
      </c>
    </row>
    <row r="220" spans="1:8">
      <c r="A220" t="s">
        <v>8219</v>
      </c>
      <c r="B220">
        <v>70</v>
      </c>
      <c r="G220" t="s">
        <v>8221</v>
      </c>
      <c r="H220">
        <v>2</v>
      </c>
    </row>
    <row r="221" spans="1:8">
      <c r="A221" t="s">
        <v>8219</v>
      </c>
      <c r="B221">
        <v>70</v>
      </c>
      <c r="G221" t="s">
        <v>8221</v>
      </c>
      <c r="H221">
        <v>2</v>
      </c>
    </row>
    <row r="222" spans="1:8">
      <c r="A222" t="s">
        <v>8219</v>
      </c>
      <c r="B222">
        <v>69</v>
      </c>
      <c r="G222" t="s">
        <v>8221</v>
      </c>
      <c r="H222">
        <v>2</v>
      </c>
    </row>
    <row r="223" spans="1:8">
      <c r="A223" t="s">
        <v>8219</v>
      </c>
      <c r="B223">
        <v>69</v>
      </c>
      <c r="G223" t="s">
        <v>8221</v>
      </c>
      <c r="H223">
        <v>2</v>
      </c>
    </row>
    <row r="224" spans="1:8">
      <c r="A224" t="s">
        <v>8219</v>
      </c>
      <c r="B224">
        <v>69</v>
      </c>
      <c r="G224" t="s">
        <v>8221</v>
      </c>
      <c r="H224">
        <v>2</v>
      </c>
    </row>
    <row r="225" spans="1:8">
      <c r="A225" t="s">
        <v>8219</v>
      </c>
      <c r="B225">
        <v>69</v>
      </c>
      <c r="G225" t="s">
        <v>8221</v>
      </c>
      <c r="H225">
        <v>2</v>
      </c>
    </row>
    <row r="226" spans="1:8">
      <c r="A226" t="s">
        <v>8219</v>
      </c>
      <c r="B226">
        <v>69</v>
      </c>
      <c r="G226" t="s">
        <v>8221</v>
      </c>
      <c r="H226">
        <v>2</v>
      </c>
    </row>
    <row r="227" spans="1:8">
      <c r="A227" t="s">
        <v>8219</v>
      </c>
      <c r="B227">
        <v>69</v>
      </c>
      <c r="G227" t="s">
        <v>8221</v>
      </c>
      <c r="H227">
        <v>2</v>
      </c>
    </row>
    <row r="228" spans="1:8">
      <c r="A228" t="s">
        <v>8219</v>
      </c>
      <c r="B228">
        <v>69</v>
      </c>
      <c r="G228" t="s">
        <v>8221</v>
      </c>
      <c r="H228">
        <v>2</v>
      </c>
    </row>
    <row r="229" spans="1:8">
      <c r="A229" t="s">
        <v>8219</v>
      </c>
      <c r="B229">
        <v>68</v>
      </c>
      <c r="G229" t="s">
        <v>8221</v>
      </c>
      <c r="H229">
        <v>2</v>
      </c>
    </row>
    <row r="230" spans="1:8">
      <c r="A230" t="s">
        <v>8219</v>
      </c>
      <c r="B230">
        <v>68</v>
      </c>
      <c r="G230" t="s">
        <v>8221</v>
      </c>
      <c r="H230">
        <v>2</v>
      </c>
    </row>
    <row r="231" spans="1:8">
      <c r="A231" t="s">
        <v>8219</v>
      </c>
      <c r="B231">
        <v>68</v>
      </c>
      <c r="G231" t="s">
        <v>8221</v>
      </c>
      <c r="H231">
        <v>2</v>
      </c>
    </row>
    <row r="232" spans="1:8">
      <c r="A232" t="s">
        <v>8219</v>
      </c>
      <c r="B232">
        <v>68</v>
      </c>
      <c r="G232" t="s">
        <v>8221</v>
      </c>
      <c r="H232">
        <v>2</v>
      </c>
    </row>
    <row r="233" spans="1:8">
      <c r="A233" t="s">
        <v>8219</v>
      </c>
      <c r="B233">
        <v>68</v>
      </c>
      <c r="G233" t="s">
        <v>8221</v>
      </c>
      <c r="H233">
        <v>2</v>
      </c>
    </row>
    <row r="234" spans="1:8">
      <c r="A234" t="s">
        <v>8219</v>
      </c>
      <c r="B234">
        <v>67</v>
      </c>
      <c r="G234" t="s">
        <v>8221</v>
      </c>
      <c r="H234">
        <v>2</v>
      </c>
    </row>
    <row r="235" spans="1:8">
      <c r="A235" t="s">
        <v>8219</v>
      </c>
      <c r="B235">
        <v>67</v>
      </c>
      <c r="G235" t="s">
        <v>8221</v>
      </c>
      <c r="H235">
        <v>2</v>
      </c>
    </row>
    <row r="236" spans="1:8">
      <c r="A236" t="s">
        <v>8219</v>
      </c>
      <c r="B236">
        <v>67</v>
      </c>
      <c r="G236" t="s">
        <v>8221</v>
      </c>
      <c r="H236">
        <v>2</v>
      </c>
    </row>
    <row r="237" spans="1:8">
      <c r="A237" t="s">
        <v>8219</v>
      </c>
      <c r="B237">
        <v>67</v>
      </c>
      <c r="G237" t="s">
        <v>8221</v>
      </c>
      <c r="H237">
        <v>2</v>
      </c>
    </row>
    <row r="238" spans="1:8">
      <c r="A238" t="s">
        <v>8219</v>
      </c>
      <c r="B238">
        <v>67</v>
      </c>
      <c r="G238" t="s">
        <v>8221</v>
      </c>
      <c r="H238">
        <v>2</v>
      </c>
    </row>
    <row r="239" spans="1:8">
      <c r="A239" t="s">
        <v>8219</v>
      </c>
      <c r="B239">
        <v>67</v>
      </c>
      <c r="G239" t="s">
        <v>8221</v>
      </c>
      <c r="H239">
        <v>2</v>
      </c>
    </row>
    <row r="240" spans="1:8">
      <c r="A240" t="s">
        <v>8219</v>
      </c>
      <c r="B240">
        <v>67</v>
      </c>
      <c r="G240" t="s">
        <v>8221</v>
      </c>
      <c r="H240">
        <v>2</v>
      </c>
    </row>
    <row r="241" spans="1:8">
      <c r="A241" t="s">
        <v>8219</v>
      </c>
      <c r="B241">
        <v>66</v>
      </c>
      <c r="G241" t="s">
        <v>8221</v>
      </c>
      <c r="H241">
        <v>2</v>
      </c>
    </row>
    <row r="242" spans="1:8">
      <c r="A242" t="s">
        <v>8219</v>
      </c>
      <c r="B242">
        <v>66</v>
      </c>
      <c r="G242" t="s">
        <v>8221</v>
      </c>
      <c r="H242">
        <v>2</v>
      </c>
    </row>
    <row r="243" spans="1:8">
      <c r="A243" t="s">
        <v>8219</v>
      </c>
      <c r="B243">
        <v>66</v>
      </c>
      <c r="G243" t="s">
        <v>8221</v>
      </c>
      <c r="H243">
        <v>2</v>
      </c>
    </row>
    <row r="244" spans="1:8">
      <c r="A244" t="s">
        <v>8219</v>
      </c>
      <c r="B244">
        <v>66</v>
      </c>
      <c r="G244" t="s">
        <v>8221</v>
      </c>
      <c r="H244">
        <v>2</v>
      </c>
    </row>
    <row r="245" spans="1:8">
      <c r="A245" t="s">
        <v>8219</v>
      </c>
      <c r="B245">
        <v>66</v>
      </c>
      <c r="G245" t="s">
        <v>8221</v>
      </c>
      <c r="H245">
        <v>2</v>
      </c>
    </row>
    <row r="246" spans="1:8">
      <c r="A246" t="s">
        <v>8219</v>
      </c>
      <c r="B246">
        <v>66</v>
      </c>
      <c r="G246" t="s">
        <v>8221</v>
      </c>
      <c r="H246">
        <v>2</v>
      </c>
    </row>
    <row r="247" spans="1:8">
      <c r="A247" t="s">
        <v>8219</v>
      </c>
      <c r="B247">
        <v>66</v>
      </c>
      <c r="G247" t="s">
        <v>8221</v>
      </c>
      <c r="H247">
        <v>2</v>
      </c>
    </row>
    <row r="248" spans="1:8">
      <c r="A248" t="s">
        <v>8219</v>
      </c>
      <c r="B248">
        <v>66</v>
      </c>
      <c r="G248" t="s">
        <v>8221</v>
      </c>
      <c r="H248">
        <v>2</v>
      </c>
    </row>
    <row r="249" spans="1:8">
      <c r="A249" t="s">
        <v>8219</v>
      </c>
      <c r="B249">
        <v>65</v>
      </c>
      <c r="G249" t="s">
        <v>8221</v>
      </c>
      <c r="H249">
        <v>2</v>
      </c>
    </row>
    <row r="250" spans="1:8">
      <c r="A250" t="s">
        <v>8219</v>
      </c>
      <c r="B250">
        <v>65</v>
      </c>
      <c r="G250" t="s">
        <v>8221</v>
      </c>
      <c r="H250">
        <v>2</v>
      </c>
    </row>
    <row r="251" spans="1:8">
      <c r="A251" t="s">
        <v>8219</v>
      </c>
      <c r="B251">
        <v>65</v>
      </c>
      <c r="G251" t="s">
        <v>8221</v>
      </c>
      <c r="H251">
        <v>2</v>
      </c>
    </row>
    <row r="252" spans="1:8">
      <c r="A252" t="s">
        <v>8219</v>
      </c>
      <c r="B252">
        <v>65</v>
      </c>
      <c r="G252" t="s">
        <v>8221</v>
      </c>
      <c r="H252">
        <v>1</v>
      </c>
    </row>
    <row r="253" spans="1:8">
      <c r="A253" t="s">
        <v>8219</v>
      </c>
      <c r="B253">
        <v>65</v>
      </c>
      <c r="G253" t="s">
        <v>8221</v>
      </c>
      <c r="H253">
        <v>1</v>
      </c>
    </row>
    <row r="254" spans="1:8">
      <c r="A254" t="s">
        <v>8219</v>
      </c>
      <c r="B254">
        <v>65</v>
      </c>
      <c r="G254" t="s">
        <v>8221</v>
      </c>
      <c r="H254">
        <v>1</v>
      </c>
    </row>
    <row r="255" spans="1:8">
      <c r="A255" t="s">
        <v>8219</v>
      </c>
      <c r="B255">
        <v>65</v>
      </c>
      <c r="G255" t="s">
        <v>8221</v>
      </c>
      <c r="H255">
        <v>1</v>
      </c>
    </row>
    <row r="256" spans="1:8">
      <c r="A256" t="s">
        <v>8219</v>
      </c>
      <c r="B256">
        <v>65</v>
      </c>
      <c r="G256" t="s">
        <v>8221</v>
      </c>
      <c r="H256">
        <v>1</v>
      </c>
    </row>
    <row r="257" spans="1:8">
      <c r="A257" t="s">
        <v>8219</v>
      </c>
      <c r="B257">
        <v>64</v>
      </c>
      <c r="G257" t="s">
        <v>8221</v>
      </c>
      <c r="H257">
        <v>1</v>
      </c>
    </row>
    <row r="258" spans="1:8">
      <c r="A258" t="s">
        <v>8219</v>
      </c>
      <c r="B258">
        <v>64</v>
      </c>
      <c r="G258" t="s">
        <v>8221</v>
      </c>
      <c r="H258">
        <v>1</v>
      </c>
    </row>
    <row r="259" spans="1:8">
      <c r="A259" t="s">
        <v>8219</v>
      </c>
      <c r="B259">
        <v>64</v>
      </c>
      <c r="G259" t="s">
        <v>8221</v>
      </c>
      <c r="H259">
        <v>1</v>
      </c>
    </row>
    <row r="260" spans="1:8">
      <c r="A260" t="s">
        <v>8219</v>
      </c>
      <c r="B260">
        <v>64</v>
      </c>
      <c r="G260" t="s">
        <v>8221</v>
      </c>
      <c r="H260">
        <v>1</v>
      </c>
    </row>
    <row r="261" spans="1:8">
      <c r="A261" t="s">
        <v>8219</v>
      </c>
      <c r="B261">
        <v>64</v>
      </c>
      <c r="G261" t="s">
        <v>8221</v>
      </c>
      <c r="H261">
        <v>1</v>
      </c>
    </row>
    <row r="262" spans="1:8">
      <c r="A262" t="s">
        <v>8219</v>
      </c>
      <c r="B262">
        <v>64</v>
      </c>
      <c r="G262" t="s">
        <v>8221</v>
      </c>
      <c r="H262">
        <v>1</v>
      </c>
    </row>
    <row r="263" spans="1:8">
      <c r="A263" t="s">
        <v>8219</v>
      </c>
      <c r="B263">
        <v>64</v>
      </c>
      <c r="G263" t="s">
        <v>8221</v>
      </c>
      <c r="H263">
        <v>1</v>
      </c>
    </row>
    <row r="264" spans="1:8">
      <c r="A264" t="s">
        <v>8219</v>
      </c>
      <c r="B264">
        <v>64</v>
      </c>
      <c r="G264" t="s">
        <v>8221</v>
      </c>
      <c r="H264">
        <v>1</v>
      </c>
    </row>
    <row r="265" spans="1:8">
      <c r="A265" t="s">
        <v>8219</v>
      </c>
      <c r="B265">
        <v>64</v>
      </c>
      <c r="G265" t="s">
        <v>8221</v>
      </c>
      <c r="H265">
        <v>1</v>
      </c>
    </row>
    <row r="266" spans="1:8">
      <c r="A266" t="s">
        <v>8219</v>
      </c>
      <c r="B266">
        <v>64</v>
      </c>
      <c r="G266" t="s">
        <v>8221</v>
      </c>
      <c r="H266">
        <v>1</v>
      </c>
    </row>
    <row r="267" spans="1:8">
      <c r="A267" t="s">
        <v>8219</v>
      </c>
      <c r="B267">
        <v>63</v>
      </c>
      <c r="G267" t="s">
        <v>8221</v>
      </c>
      <c r="H267">
        <v>1</v>
      </c>
    </row>
    <row r="268" spans="1:8">
      <c r="A268" t="s">
        <v>8219</v>
      </c>
      <c r="B268">
        <v>63</v>
      </c>
      <c r="G268" t="s">
        <v>8221</v>
      </c>
      <c r="H268">
        <v>1</v>
      </c>
    </row>
    <row r="269" spans="1:8">
      <c r="A269" t="s">
        <v>8219</v>
      </c>
      <c r="B269">
        <v>63</v>
      </c>
      <c r="G269" t="s">
        <v>8221</v>
      </c>
      <c r="H269">
        <v>1</v>
      </c>
    </row>
    <row r="270" spans="1:8">
      <c r="A270" t="s">
        <v>8219</v>
      </c>
      <c r="B270">
        <v>63</v>
      </c>
      <c r="G270" t="s">
        <v>8221</v>
      </c>
      <c r="H270">
        <v>1</v>
      </c>
    </row>
    <row r="271" spans="1:8">
      <c r="A271" t="s">
        <v>8219</v>
      </c>
      <c r="B271">
        <v>63</v>
      </c>
      <c r="G271" t="s">
        <v>8221</v>
      </c>
      <c r="H271">
        <v>1</v>
      </c>
    </row>
    <row r="272" spans="1:8">
      <c r="A272" t="s">
        <v>8219</v>
      </c>
      <c r="B272">
        <v>63</v>
      </c>
      <c r="G272" t="s">
        <v>8221</v>
      </c>
      <c r="H272">
        <v>1</v>
      </c>
    </row>
    <row r="273" spans="1:8">
      <c r="A273" t="s">
        <v>8219</v>
      </c>
      <c r="B273">
        <v>63</v>
      </c>
      <c r="G273" t="s">
        <v>8221</v>
      </c>
      <c r="H273">
        <v>1</v>
      </c>
    </row>
    <row r="274" spans="1:8">
      <c r="A274" t="s">
        <v>8219</v>
      </c>
      <c r="B274">
        <v>63</v>
      </c>
      <c r="G274" t="s">
        <v>8221</v>
      </c>
      <c r="H274">
        <v>1</v>
      </c>
    </row>
    <row r="275" spans="1:8">
      <c r="A275" t="s">
        <v>8219</v>
      </c>
      <c r="B275">
        <v>63</v>
      </c>
      <c r="G275" t="s">
        <v>8221</v>
      </c>
      <c r="H275">
        <v>1</v>
      </c>
    </row>
    <row r="276" spans="1:8">
      <c r="A276" t="s">
        <v>8219</v>
      </c>
      <c r="B276">
        <v>63</v>
      </c>
      <c r="G276" t="s">
        <v>8221</v>
      </c>
      <c r="H276">
        <v>1</v>
      </c>
    </row>
    <row r="277" spans="1:8">
      <c r="A277" t="s">
        <v>8219</v>
      </c>
      <c r="B277">
        <v>62</v>
      </c>
      <c r="G277" t="s">
        <v>8221</v>
      </c>
      <c r="H277">
        <v>1</v>
      </c>
    </row>
    <row r="278" spans="1:8">
      <c r="A278" t="s">
        <v>8219</v>
      </c>
      <c r="B278">
        <v>62</v>
      </c>
      <c r="G278" t="s">
        <v>8221</v>
      </c>
      <c r="H278">
        <v>1</v>
      </c>
    </row>
    <row r="279" spans="1:8">
      <c r="A279" t="s">
        <v>8219</v>
      </c>
      <c r="B279">
        <v>62</v>
      </c>
      <c r="G279" t="s">
        <v>8221</v>
      </c>
      <c r="H279">
        <v>1</v>
      </c>
    </row>
    <row r="280" spans="1:8">
      <c r="A280" t="s">
        <v>8219</v>
      </c>
      <c r="B280">
        <v>62</v>
      </c>
      <c r="G280" t="s">
        <v>8221</v>
      </c>
      <c r="H280">
        <v>1</v>
      </c>
    </row>
    <row r="281" spans="1:8">
      <c r="A281" t="s">
        <v>8219</v>
      </c>
      <c r="B281">
        <v>62</v>
      </c>
      <c r="G281" t="s">
        <v>8221</v>
      </c>
      <c r="H281">
        <v>1</v>
      </c>
    </row>
    <row r="282" spans="1:8">
      <c r="A282" t="s">
        <v>8219</v>
      </c>
      <c r="B282">
        <v>62</v>
      </c>
      <c r="G282" t="s">
        <v>8221</v>
      </c>
      <c r="H282">
        <v>1</v>
      </c>
    </row>
    <row r="283" spans="1:8">
      <c r="A283" t="s">
        <v>8219</v>
      </c>
      <c r="B283">
        <v>62</v>
      </c>
      <c r="G283" t="s">
        <v>8221</v>
      </c>
      <c r="H283">
        <v>1</v>
      </c>
    </row>
    <row r="284" spans="1:8">
      <c r="A284" t="s">
        <v>8219</v>
      </c>
      <c r="B284">
        <v>62</v>
      </c>
      <c r="G284" t="s">
        <v>8221</v>
      </c>
      <c r="H284">
        <v>1</v>
      </c>
    </row>
    <row r="285" spans="1:8">
      <c r="A285" t="s">
        <v>8219</v>
      </c>
      <c r="B285">
        <v>62</v>
      </c>
      <c r="G285" t="s">
        <v>8221</v>
      </c>
      <c r="H285">
        <v>1</v>
      </c>
    </row>
    <row r="286" spans="1:8">
      <c r="A286" t="s">
        <v>8219</v>
      </c>
      <c r="B286">
        <v>62</v>
      </c>
      <c r="G286" t="s">
        <v>8221</v>
      </c>
      <c r="H286">
        <v>1</v>
      </c>
    </row>
    <row r="287" spans="1:8">
      <c r="A287" t="s">
        <v>8219</v>
      </c>
      <c r="B287">
        <v>61</v>
      </c>
      <c r="G287" t="s">
        <v>8221</v>
      </c>
      <c r="H287">
        <v>1</v>
      </c>
    </row>
    <row r="288" spans="1:8">
      <c r="A288" t="s">
        <v>8219</v>
      </c>
      <c r="B288">
        <v>61</v>
      </c>
      <c r="G288" t="s">
        <v>8221</v>
      </c>
      <c r="H288">
        <v>1</v>
      </c>
    </row>
    <row r="289" spans="1:8">
      <c r="A289" t="s">
        <v>8219</v>
      </c>
      <c r="B289">
        <v>61</v>
      </c>
      <c r="G289" t="s">
        <v>8221</v>
      </c>
      <c r="H289">
        <v>1</v>
      </c>
    </row>
    <row r="290" spans="1:8">
      <c r="A290" t="s">
        <v>8219</v>
      </c>
      <c r="B290">
        <v>61</v>
      </c>
      <c r="G290" t="s">
        <v>8221</v>
      </c>
      <c r="H290">
        <v>1</v>
      </c>
    </row>
    <row r="291" spans="1:8">
      <c r="A291" t="s">
        <v>8219</v>
      </c>
      <c r="B291">
        <v>61</v>
      </c>
      <c r="G291" t="s">
        <v>8221</v>
      </c>
      <c r="H291">
        <v>1</v>
      </c>
    </row>
    <row r="292" spans="1:8">
      <c r="A292" t="s">
        <v>8219</v>
      </c>
      <c r="B292">
        <v>61</v>
      </c>
      <c r="G292" t="s">
        <v>8221</v>
      </c>
      <c r="H292">
        <v>1</v>
      </c>
    </row>
    <row r="293" spans="1:8">
      <c r="A293" t="s">
        <v>8219</v>
      </c>
      <c r="B293">
        <v>61</v>
      </c>
      <c r="G293" t="s">
        <v>8221</v>
      </c>
      <c r="H293">
        <v>1</v>
      </c>
    </row>
    <row r="294" spans="1:8">
      <c r="A294" t="s">
        <v>8219</v>
      </c>
      <c r="B294">
        <v>61</v>
      </c>
      <c r="G294" t="s">
        <v>8221</v>
      </c>
      <c r="H294">
        <v>1</v>
      </c>
    </row>
    <row r="295" spans="1:8">
      <c r="A295" t="s">
        <v>8219</v>
      </c>
      <c r="B295">
        <v>61</v>
      </c>
      <c r="G295" t="s">
        <v>8221</v>
      </c>
      <c r="H295">
        <v>1</v>
      </c>
    </row>
    <row r="296" spans="1:8">
      <c r="A296" t="s">
        <v>8219</v>
      </c>
      <c r="B296">
        <v>61</v>
      </c>
      <c r="G296" t="s">
        <v>8221</v>
      </c>
      <c r="H296">
        <v>1</v>
      </c>
    </row>
    <row r="297" spans="1:8">
      <c r="A297" t="s">
        <v>8219</v>
      </c>
      <c r="B297">
        <v>60</v>
      </c>
      <c r="G297" t="s">
        <v>8221</v>
      </c>
      <c r="H297">
        <v>1</v>
      </c>
    </row>
    <row r="298" spans="1:8">
      <c r="A298" t="s">
        <v>8219</v>
      </c>
      <c r="B298">
        <v>60</v>
      </c>
      <c r="G298" t="s">
        <v>8221</v>
      </c>
      <c r="H298">
        <v>1</v>
      </c>
    </row>
    <row r="299" spans="1:8">
      <c r="A299" t="s">
        <v>8219</v>
      </c>
      <c r="B299">
        <v>60</v>
      </c>
      <c r="G299" t="s">
        <v>8221</v>
      </c>
      <c r="H299">
        <v>1</v>
      </c>
    </row>
    <row r="300" spans="1:8">
      <c r="A300" t="s">
        <v>8219</v>
      </c>
      <c r="B300">
        <v>60</v>
      </c>
      <c r="G300" t="s">
        <v>8221</v>
      </c>
      <c r="H300">
        <v>1</v>
      </c>
    </row>
    <row r="301" spans="1:8">
      <c r="A301" t="s">
        <v>8219</v>
      </c>
      <c r="B301">
        <v>60</v>
      </c>
      <c r="G301" t="s">
        <v>8221</v>
      </c>
      <c r="H301">
        <v>1</v>
      </c>
    </row>
    <row r="302" spans="1:8">
      <c r="A302" t="s">
        <v>8219</v>
      </c>
      <c r="B302">
        <v>60</v>
      </c>
      <c r="G302" t="s">
        <v>8221</v>
      </c>
      <c r="H302">
        <v>1</v>
      </c>
    </row>
    <row r="303" spans="1:8">
      <c r="A303" t="s">
        <v>8219</v>
      </c>
      <c r="B303">
        <v>60</v>
      </c>
      <c r="G303" t="s">
        <v>8221</v>
      </c>
      <c r="H303">
        <v>1</v>
      </c>
    </row>
    <row r="304" spans="1:8">
      <c r="A304" t="s">
        <v>8219</v>
      </c>
      <c r="B304">
        <v>60</v>
      </c>
      <c r="G304" t="s">
        <v>8221</v>
      </c>
      <c r="H304">
        <v>1</v>
      </c>
    </row>
    <row r="305" spans="1:8">
      <c r="A305" t="s">
        <v>8219</v>
      </c>
      <c r="B305">
        <v>59</v>
      </c>
      <c r="G305" t="s">
        <v>8221</v>
      </c>
      <c r="H305">
        <v>1</v>
      </c>
    </row>
    <row r="306" spans="1:8">
      <c r="A306" t="s">
        <v>8219</v>
      </c>
      <c r="B306">
        <v>59</v>
      </c>
      <c r="G306" t="s">
        <v>8221</v>
      </c>
      <c r="H306">
        <v>1</v>
      </c>
    </row>
    <row r="307" spans="1:8">
      <c r="A307" t="s">
        <v>8219</v>
      </c>
      <c r="B307">
        <v>59</v>
      </c>
      <c r="G307" t="s">
        <v>8221</v>
      </c>
      <c r="H307">
        <v>1</v>
      </c>
    </row>
    <row r="308" spans="1:8">
      <c r="A308" t="s">
        <v>8219</v>
      </c>
      <c r="B308">
        <v>59</v>
      </c>
      <c r="G308" t="s">
        <v>8221</v>
      </c>
      <c r="H308">
        <v>1</v>
      </c>
    </row>
    <row r="309" spans="1:8">
      <c r="A309" t="s">
        <v>8219</v>
      </c>
      <c r="B309">
        <v>59</v>
      </c>
      <c r="G309" t="s">
        <v>8221</v>
      </c>
      <c r="H309">
        <v>1</v>
      </c>
    </row>
    <row r="310" spans="1:8">
      <c r="A310" t="s">
        <v>8219</v>
      </c>
      <c r="B310">
        <v>59</v>
      </c>
      <c r="G310" t="s">
        <v>8221</v>
      </c>
      <c r="H310">
        <v>1</v>
      </c>
    </row>
    <row r="311" spans="1:8">
      <c r="A311" t="s">
        <v>8219</v>
      </c>
      <c r="B311">
        <v>58</v>
      </c>
      <c r="G311" t="s">
        <v>8221</v>
      </c>
      <c r="H311">
        <v>1</v>
      </c>
    </row>
    <row r="312" spans="1:8">
      <c r="A312" t="s">
        <v>8219</v>
      </c>
      <c r="B312">
        <v>58</v>
      </c>
      <c r="G312" t="s">
        <v>8221</v>
      </c>
      <c r="H312">
        <v>1</v>
      </c>
    </row>
    <row r="313" spans="1:8">
      <c r="A313" t="s">
        <v>8219</v>
      </c>
      <c r="B313">
        <v>58</v>
      </c>
      <c r="G313" t="s">
        <v>8221</v>
      </c>
      <c r="H313">
        <v>1</v>
      </c>
    </row>
    <row r="314" spans="1:8">
      <c r="A314" t="s">
        <v>8219</v>
      </c>
      <c r="B314">
        <v>58</v>
      </c>
      <c r="G314" t="s">
        <v>8221</v>
      </c>
      <c r="H314">
        <v>1</v>
      </c>
    </row>
    <row r="315" spans="1:8">
      <c r="A315" t="s">
        <v>8219</v>
      </c>
      <c r="B315">
        <v>58</v>
      </c>
      <c r="G315" t="s">
        <v>8221</v>
      </c>
      <c r="H315">
        <v>0</v>
      </c>
    </row>
    <row r="316" spans="1:8">
      <c r="A316" t="s">
        <v>8219</v>
      </c>
      <c r="B316">
        <v>57</v>
      </c>
      <c r="G316" t="s">
        <v>8221</v>
      </c>
      <c r="H316">
        <v>0</v>
      </c>
    </row>
    <row r="317" spans="1:8">
      <c r="A317" t="s">
        <v>8219</v>
      </c>
      <c r="B317">
        <v>57</v>
      </c>
      <c r="G317" t="s">
        <v>8221</v>
      </c>
      <c r="H317">
        <v>0</v>
      </c>
    </row>
    <row r="318" spans="1:8">
      <c r="A318" t="s">
        <v>8219</v>
      </c>
      <c r="B318">
        <v>57</v>
      </c>
      <c r="G318" t="s">
        <v>8221</v>
      </c>
      <c r="H318">
        <v>0</v>
      </c>
    </row>
    <row r="319" spans="1:8">
      <c r="A319" t="s">
        <v>8219</v>
      </c>
      <c r="B319">
        <v>57</v>
      </c>
      <c r="G319" t="s">
        <v>8221</v>
      </c>
      <c r="H319">
        <v>0</v>
      </c>
    </row>
    <row r="320" spans="1:8">
      <c r="A320" t="s">
        <v>8219</v>
      </c>
      <c r="B320">
        <v>57</v>
      </c>
      <c r="G320" t="s">
        <v>8221</v>
      </c>
      <c r="H320">
        <v>0</v>
      </c>
    </row>
    <row r="321" spans="1:8">
      <c r="A321" t="s">
        <v>8219</v>
      </c>
      <c r="B321">
        <v>57</v>
      </c>
      <c r="G321" t="s">
        <v>8221</v>
      </c>
      <c r="H321">
        <v>0</v>
      </c>
    </row>
    <row r="322" spans="1:8">
      <c r="A322" t="s">
        <v>8219</v>
      </c>
      <c r="B322">
        <v>57</v>
      </c>
      <c r="G322" t="s">
        <v>8221</v>
      </c>
      <c r="H322">
        <v>0</v>
      </c>
    </row>
    <row r="323" spans="1:8">
      <c r="A323" t="s">
        <v>8219</v>
      </c>
      <c r="B323">
        <v>57</v>
      </c>
      <c r="G323" t="s">
        <v>8221</v>
      </c>
      <c r="H323">
        <v>0</v>
      </c>
    </row>
    <row r="324" spans="1:8">
      <c r="A324" t="s">
        <v>8219</v>
      </c>
      <c r="B324">
        <v>57</v>
      </c>
      <c r="G324" t="s">
        <v>8221</v>
      </c>
      <c r="H324">
        <v>0</v>
      </c>
    </row>
    <row r="325" spans="1:8">
      <c r="A325" t="s">
        <v>8219</v>
      </c>
      <c r="B325">
        <v>57</v>
      </c>
      <c r="G325" t="s">
        <v>8221</v>
      </c>
      <c r="H325">
        <v>0</v>
      </c>
    </row>
    <row r="326" spans="1:8">
      <c r="A326" t="s">
        <v>8219</v>
      </c>
      <c r="B326">
        <v>57</v>
      </c>
      <c r="G326" t="s">
        <v>8221</v>
      </c>
      <c r="H326">
        <v>0</v>
      </c>
    </row>
    <row r="327" spans="1:8">
      <c r="A327" t="s">
        <v>8219</v>
      </c>
      <c r="B327">
        <v>57</v>
      </c>
      <c r="G327" t="s">
        <v>8221</v>
      </c>
      <c r="H327">
        <v>0</v>
      </c>
    </row>
    <row r="328" spans="1:8">
      <c r="A328" t="s">
        <v>8219</v>
      </c>
      <c r="B328">
        <v>57</v>
      </c>
      <c r="G328" t="s">
        <v>8221</v>
      </c>
      <c r="H328">
        <v>0</v>
      </c>
    </row>
    <row r="329" spans="1:8">
      <c r="A329" t="s">
        <v>8219</v>
      </c>
      <c r="B329">
        <v>56</v>
      </c>
      <c r="G329" t="s">
        <v>8221</v>
      </c>
      <c r="H329">
        <v>0</v>
      </c>
    </row>
    <row r="330" spans="1:8">
      <c r="A330" t="s">
        <v>8219</v>
      </c>
      <c r="B330">
        <v>56</v>
      </c>
      <c r="G330" t="s">
        <v>8221</v>
      </c>
      <c r="H330">
        <v>0</v>
      </c>
    </row>
    <row r="331" spans="1:8">
      <c r="A331" t="s">
        <v>8219</v>
      </c>
      <c r="B331">
        <v>56</v>
      </c>
      <c r="G331" t="s">
        <v>8221</v>
      </c>
      <c r="H331">
        <v>0</v>
      </c>
    </row>
    <row r="332" spans="1:8">
      <c r="A332" t="s">
        <v>8219</v>
      </c>
      <c r="B332">
        <v>56</v>
      </c>
      <c r="G332" t="s">
        <v>8221</v>
      </c>
      <c r="H332">
        <v>0</v>
      </c>
    </row>
    <row r="333" spans="1:8">
      <c r="A333" t="s">
        <v>8219</v>
      </c>
      <c r="B333">
        <v>56</v>
      </c>
      <c r="G333" t="s">
        <v>8221</v>
      </c>
      <c r="H333">
        <v>0</v>
      </c>
    </row>
    <row r="334" spans="1:8">
      <c r="A334" t="s">
        <v>8219</v>
      </c>
      <c r="B334">
        <v>56</v>
      </c>
      <c r="G334" t="s">
        <v>8221</v>
      </c>
      <c r="H334">
        <v>0</v>
      </c>
    </row>
    <row r="335" spans="1:8">
      <c r="A335" t="s">
        <v>8219</v>
      </c>
      <c r="B335">
        <v>56</v>
      </c>
      <c r="G335" t="s">
        <v>8221</v>
      </c>
      <c r="H335">
        <v>0</v>
      </c>
    </row>
    <row r="336" spans="1:8">
      <c r="A336" t="s">
        <v>8219</v>
      </c>
      <c r="B336">
        <v>56</v>
      </c>
      <c r="G336" t="s">
        <v>8221</v>
      </c>
      <c r="H336">
        <v>0</v>
      </c>
    </row>
    <row r="337" spans="1:8">
      <c r="A337" t="s">
        <v>8219</v>
      </c>
      <c r="B337">
        <v>56</v>
      </c>
      <c r="G337" t="s">
        <v>8221</v>
      </c>
      <c r="H337">
        <v>0</v>
      </c>
    </row>
    <row r="338" spans="1:8">
      <c r="A338" t="s">
        <v>8219</v>
      </c>
      <c r="B338">
        <v>56</v>
      </c>
      <c r="G338" t="s">
        <v>8221</v>
      </c>
      <c r="H338">
        <v>0</v>
      </c>
    </row>
    <row r="339" spans="1:8">
      <c r="A339" t="s">
        <v>8219</v>
      </c>
      <c r="B339">
        <v>56</v>
      </c>
      <c r="G339" t="s">
        <v>8221</v>
      </c>
      <c r="H339">
        <v>0</v>
      </c>
    </row>
    <row r="340" spans="1:8">
      <c r="A340" t="s">
        <v>8219</v>
      </c>
      <c r="B340">
        <v>56</v>
      </c>
      <c r="G340" t="s">
        <v>8221</v>
      </c>
      <c r="H340">
        <v>0</v>
      </c>
    </row>
    <row r="341" spans="1:8">
      <c r="A341" t="s">
        <v>8219</v>
      </c>
      <c r="B341">
        <v>55</v>
      </c>
      <c r="G341" t="s">
        <v>8221</v>
      </c>
      <c r="H341">
        <v>0</v>
      </c>
    </row>
    <row r="342" spans="1:8">
      <c r="A342" t="s">
        <v>8219</v>
      </c>
      <c r="B342">
        <v>55</v>
      </c>
      <c r="G342" t="s">
        <v>8221</v>
      </c>
      <c r="H342">
        <v>0</v>
      </c>
    </row>
    <row r="343" spans="1:8">
      <c r="A343" t="s">
        <v>8219</v>
      </c>
      <c r="B343">
        <v>55</v>
      </c>
      <c r="G343" t="s">
        <v>8221</v>
      </c>
      <c r="H343">
        <v>0</v>
      </c>
    </row>
    <row r="344" spans="1:8">
      <c r="A344" t="s">
        <v>8219</v>
      </c>
      <c r="B344">
        <v>55</v>
      </c>
      <c r="G344" t="s">
        <v>8221</v>
      </c>
      <c r="H344">
        <v>0</v>
      </c>
    </row>
    <row r="345" spans="1:8">
      <c r="A345" t="s">
        <v>8219</v>
      </c>
      <c r="B345">
        <v>55</v>
      </c>
      <c r="G345" t="s">
        <v>8221</v>
      </c>
      <c r="H345">
        <v>0</v>
      </c>
    </row>
    <row r="346" spans="1:8">
      <c r="A346" t="s">
        <v>8219</v>
      </c>
      <c r="B346">
        <v>55</v>
      </c>
      <c r="G346" t="s">
        <v>8221</v>
      </c>
      <c r="H346">
        <v>0</v>
      </c>
    </row>
    <row r="347" spans="1:8">
      <c r="A347" t="s">
        <v>8219</v>
      </c>
      <c r="B347">
        <v>55</v>
      </c>
      <c r="G347" t="s">
        <v>8221</v>
      </c>
      <c r="H347">
        <v>0</v>
      </c>
    </row>
    <row r="348" spans="1:8">
      <c r="A348" t="s">
        <v>8219</v>
      </c>
      <c r="B348">
        <v>55</v>
      </c>
      <c r="G348" t="s">
        <v>8221</v>
      </c>
      <c r="H348">
        <v>0</v>
      </c>
    </row>
    <row r="349" spans="1:8">
      <c r="A349" t="s">
        <v>8219</v>
      </c>
      <c r="B349">
        <v>55</v>
      </c>
      <c r="G349" t="s">
        <v>8221</v>
      </c>
      <c r="H349">
        <v>0</v>
      </c>
    </row>
    <row r="350" spans="1:8">
      <c r="A350" t="s">
        <v>8219</v>
      </c>
      <c r="B350">
        <v>55</v>
      </c>
      <c r="G350" t="s">
        <v>8221</v>
      </c>
      <c r="H350">
        <v>0</v>
      </c>
    </row>
    <row r="351" spans="1:8">
      <c r="A351" t="s">
        <v>8219</v>
      </c>
      <c r="B351">
        <v>55</v>
      </c>
      <c r="G351" t="s">
        <v>8221</v>
      </c>
      <c r="H351">
        <v>0</v>
      </c>
    </row>
    <row r="352" spans="1:8">
      <c r="A352" t="s">
        <v>8219</v>
      </c>
      <c r="B352">
        <v>54</v>
      </c>
      <c r="G352" t="s">
        <v>8221</v>
      </c>
      <c r="H352">
        <v>0</v>
      </c>
    </row>
    <row r="353" spans="1:8">
      <c r="A353" t="s">
        <v>8219</v>
      </c>
      <c r="B353">
        <v>54</v>
      </c>
      <c r="G353" t="s">
        <v>8221</v>
      </c>
      <c r="H353">
        <v>0</v>
      </c>
    </row>
    <row r="354" spans="1:8">
      <c r="A354" t="s">
        <v>8219</v>
      </c>
      <c r="B354">
        <v>54</v>
      </c>
      <c r="G354" t="s">
        <v>8221</v>
      </c>
      <c r="H354">
        <v>0</v>
      </c>
    </row>
    <row r="355" spans="1:8">
      <c r="A355" t="s">
        <v>8219</v>
      </c>
      <c r="B355">
        <v>54</v>
      </c>
      <c r="G355" t="s">
        <v>8221</v>
      </c>
      <c r="H355">
        <v>0</v>
      </c>
    </row>
    <row r="356" spans="1:8">
      <c r="A356" t="s">
        <v>8219</v>
      </c>
      <c r="B356">
        <v>54</v>
      </c>
      <c r="G356" t="s">
        <v>8221</v>
      </c>
      <c r="H356">
        <v>0</v>
      </c>
    </row>
    <row r="357" spans="1:8">
      <c r="A357" t="s">
        <v>8219</v>
      </c>
      <c r="B357">
        <v>54</v>
      </c>
      <c r="G357" t="s">
        <v>8221</v>
      </c>
      <c r="H357">
        <v>0</v>
      </c>
    </row>
    <row r="358" spans="1:8">
      <c r="A358" t="s">
        <v>8219</v>
      </c>
      <c r="B358">
        <v>54</v>
      </c>
      <c r="G358" t="s">
        <v>8221</v>
      </c>
      <c r="H358">
        <v>0</v>
      </c>
    </row>
    <row r="359" spans="1:8">
      <c r="A359" t="s">
        <v>8219</v>
      </c>
      <c r="B359">
        <v>54</v>
      </c>
      <c r="G359" t="s">
        <v>8221</v>
      </c>
      <c r="H359">
        <v>0</v>
      </c>
    </row>
    <row r="360" spans="1:8">
      <c r="A360" t="s">
        <v>8219</v>
      </c>
      <c r="B360">
        <v>54</v>
      </c>
      <c r="G360" t="s">
        <v>8221</v>
      </c>
      <c r="H360">
        <v>0</v>
      </c>
    </row>
    <row r="361" spans="1:8">
      <c r="A361" t="s">
        <v>8219</v>
      </c>
      <c r="B361">
        <v>53</v>
      </c>
      <c r="G361" t="s">
        <v>8221</v>
      </c>
      <c r="H361">
        <v>0</v>
      </c>
    </row>
    <row r="362" spans="1:8">
      <c r="A362" t="s">
        <v>8219</v>
      </c>
      <c r="B362">
        <v>53</v>
      </c>
      <c r="G362" t="s">
        <v>8221</v>
      </c>
      <c r="H362">
        <v>0</v>
      </c>
    </row>
    <row r="363" spans="1:8">
      <c r="A363" t="s">
        <v>8219</v>
      </c>
      <c r="B363">
        <v>53</v>
      </c>
      <c r="G363" t="s">
        <v>8221</v>
      </c>
      <c r="H363">
        <v>0</v>
      </c>
    </row>
    <row r="364" spans="1:8">
      <c r="A364" t="s">
        <v>8219</v>
      </c>
      <c r="B364">
        <v>53</v>
      </c>
      <c r="G364" t="s">
        <v>8221</v>
      </c>
      <c r="H364">
        <v>0</v>
      </c>
    </row>
    <row r="365" spans="1:8">
      <c r="A365" t="s">
        <v>8219</v>
      </c>
      <c r="B365">
        <v>53</v>
      </c>
      <c r="G365" t="s">
        <v>8221</v>
      </c>
      <c r="H365">
        <v>0</v>
      </c>
    </row>
    <row r="366" spans="1:8">
      <c r="A366" t="s">
        <v>8219</v>
      </c>
      <c r="B366">
        <v>52</v>
      </c>
      <c r="G366" t="s">
        <v>8221</v>
      </c>
      <c r="H366">
        <v>0</v>
      </c>
    </row>
    <row r="367" spans="1:8">
      <c r="A367" t="s">
        <v>8219</v>
      </c>
      <c r="B367">
        <v>52</v>
      </c>
      <c r="G367" t="s">
        <v>8221</v>
      </c>
      <c r="H367">
        <v>0</v>
      </c>
    </row>
    <row r="368" spans="1:8">
      <c r="A368" t="s">
        <v>8219</v>
      </c>
      <c r="B368">
        <v>52</v>
      </c>
      <c r="G368" t="s">
        <v>8221</v>
      </c>
      <c r="H368">
        <v>0</v>
      </c>
    </row>
    <row r="369" spans="1:8">
      <c r="A369" t="s">
        <v>8219</v>
      </c>
      <c r="B369">
        <v>52</v>
      </c>
      <c r="G369" t="s">
        <v>8221</v>
      </c>
      <c r="H369">
        <v>0</v>
      </c>
    </row>
    <row r="370" spans="1:8">
      <c r="A370" t="s">
        <v>8219</v>
      </c>
      <c r="B370">
        <v>52</v>
      </c>
      <c r="G370" t="s">
        <v>8221</v>
      </c>
      <c r="H370">
        <v>0</v>
      </c>
    </row>
    <row r="371" spans="1:8">
      <c r="A371" t="s">
        <v>8219</v>
      </c>
      <c r="B371">
        <v>52</v>
      </c>
      <c r="G371" t="s">
        <v>8221</v>
      </c>
      <c r="H371">
        <v>0</v>
      </c>
    </row>
    <row r="372" spans="1:8">
      <c r="A372" t="s">
        <v>8219</v>
      </c>
      <c r="B372">
        <v>52</v>
      </c>
      <c r="G372" t="s">
        <v>8221</v>
      </c>
      <c r="H372">
        <v>0</v>
      </c>
    </row>
    <row r="373" spans="1:8">
      <c r="A373" t="s">
        <v>8219</v>
      </c>
      <c r="B373">
        <v>52</v>
      </c>
      <c r="G373" t="s">
        <v>8221</v>
      </c>
      <c r="H373">
        <v>0</v>
      </c>
    </row>
    <row r="374" spans="1:8">
      <c r="A374" t="s">
        <v>8219</v>
      </c>
      <c r="B374">
        <v>52</v>
      </c>
      <c r="G374" t="s">
        <v>8221</v>
      </c>
      <c r="H374">
        <v>0</v>
      </c>
    </row>
    <row r="375" spans="1:8">
      <c r="A375" t="s">
        <v>8219</v>
      </c>
      <c r="B375">
        <v>52</v>
      </c>
      <c r="G375" t="s">
        <v>8221</v>
      </c>
      <c r="H375">
        <v>0</v>
      </c>
    </row>
    <row r="376" spans="1:8">
      <c r="A376" t="s">
        <v>8219</v>
      </c>
      <c r="B376">
        <v>52</v>
      </c>
      <c r="G376" t="s">
        <v>8221</v>
      </c>
      <c r="H376">
        <v>0</v>
      </c>
    </row>
    <row r="377" spans="1:8">
      <c r="A377" t="s">
        <v>8219</v>
      </c>
      <c r="B377">
        <v>52</v>
      </c>
      <c r="G377" t="s">
        <v>8221</v>
      </c>
      <c r="H377">
        <v>0</v>
      </c>
    </row>
    <row r="378" spans="1:8">
      <c r="A378" t="s">
        <v>8219</v>
      </c>
      <c r="B378">
        <v>51</v>
      </c>
      <c r="G378" t="s">
        <v>8221</v>
      </c>
      <c r="H378">
        <v>0</v>
      </c>
    </row>
    <row r="379" spans="1:8">
      <c r="A379" t="s">
        <v>8219</v>
      </c>
      <c r="B379">
        <v>51</v>
      </c>
      <c r="G379" t="s">
        <v>8221</v>
      </c>
      <c r="H379">
        <v>0</v>
      </c>
    </row>
    <row r="380" spans="1:8">
      <c r="A380" t="s">
        <v>8219</v>
      </c>
      <c r="B380">
        <v>51</v>
      </c>
      <c r="G380" t="s">
        <v>8221</v>
      </c>
      <c r="H380">
        <v>0</v>
      </c>
    </row>
    <row r="381" spans="1:8">
      <c r="A381" t="s">
        <v>8219</v>
      </c>
      <c r="B381">
        <v>51</v>
      </c>
      <c r="G381" t="s">
        <v>8221</v>
      </c>
      <c r="H381">
        <v>0</v>
      </c>
    </row>
    <row r="382" spans="1:8">
      <c r="A382" t="s">
        <v>8219</v>
      </c>
      <c r="B382">
        <v>51</v>
      </c>
      <c r="G382" t="s">
        <v>8221</v>
      </c>
      <c r="H382">
        <v>0</v>
      </c>
    </row>
    <row r="383" spans="1:8">
      <c r="A383" t="s">
        <v>8219</v>
      </c>
      <c r="B383">
        <v>51</v>
      </c>
      <c r="G383" t="s">
        <v>8221</v>
      </c>
      <c r="H383">
        <v>0</v>
      </c>
    </row>
    <row r="384" spans="1:8">
      <c r="A384" t="s">
        <v>8219</v>
      </c>
      <c r="B384">
        <v>51</v>
      </c>
      <c r="G384" t="s">
        <v>8221</v>
      </c>
      <c r="H384">
        <v>0</v>
      </c>
    </row>
    <row r="385" spans="1:8">
      <c r="A385" t="s">
        <v>8219</v>
      </c>
      <c r="B385">
        <v>51</v>
      </c>
      <c r="G385" t="s">
        <v>8221</v>
      </c>
      <c r="H385">
        <v>0</v>
      </c>
    </row>
    <row r="386" spans="1:8">
      <c r="A386" t="s">
        <v>8219</v>
      </c>
      <c r="B386">
        <v>50</v>
      </c>
      <c r="G386" t="s">
        <v>8221</v>
      </c>
      <c r="H386">
        <v>0</v>
      </c>
    </row>
    <row r="387" spans="1:8">
      <c r="A387" t="s">
        <v>8219</v>
      </c>
      <c r="B387">
        <v>50</v>
      </c>
      <c r="G387" t="s">
        <v>8221</v>
      </c>
      <c r="H387">
        <v>0</v>
      </c>
    </row>
    <row r="388" spans="1:8">
      <c r="A388" t="s">
        <v>8219</v>
      </c>
      <c r="B388">
        <v>50</v>
      </c>
      <c r="G388" t="s">
        <v>8221</v>
      </c>
      <c r="H388">
        <v>0</v>
      </c>
    </row>
    <row r="389" spans="1:8">
      <c r="A389" t="s">
        <v>8219</v>
      </c>
      <c r="B389">
        <v>50</v>
      </c>
      <c r="G389" t="s">
        <v>8221</v>
      </c>
      <c r="H389">
        <v>0</v>
      </c>
    </row>
    <row r="390" spans="1:8">
      <c r="A390" t="s">
        <v>8219</v>
      </c>
      <c r="B390">
        <v>50</v>
      </c>
      <c r="G390" t="s">
        <v>8221</v>
      </c>
      <c r="H390">
        <v>0</v>
      </c>
    </row>
    <row r="391" spans="1:8">
      <c r="A391" t="s">
        <v>8219</v>
      </c>
      <c r="B391">
        <v>50</v>
      </c>
      <c r="G391" t="s">
        <v>8221</v>
      </c>
      <c r="H391">
        <v>0</v>
      </c>
    </row>
    <row r="392" spans="1:8">
      <c r="A392" t="s">
        <v>8219</v>
      </c>
      <c r="B392">
        <v>50</v>
      </c>
      <c r="H392">
        <f>AVERAGE(H2:H391)</f>
        <v>5.6025641025641022</v>
      </c>
    </row>
    <row r="393" spans="1:8">
      <c r="A393" t="s">
        <v>8219</v>
      </c>
      <c r="B393">
        <v>50</v>
      </c>
    </row>
    <row r="394" spans="1:8">
      <c r="A394" t="s">
        <v>8219</v>
      </c>
      <c r="B394">
        <v>50</v>
      </c>
    </row>
    <row r="395" spans="1:8">
      <c r="A395" t="s">
        <v>8219</v>
      </c>
      <c r="B395">
        <v>50</v>
      </c>
    </row>
    <row r="396" spans="1:8">
      <c r="A396" t="s">
        <v>8219</v>
      </c>
      <c r="B396">
        <v>50</v>
      </c>
    </row>
    <row r="397" spans="1:8">
      <c r="A397" t="s">
        <v>8219</v>
      </c>
      <c r="B397">
        <v>50</v>
      </c>
    </row>
    <row r="398" spans="1:8">
      <c r="A398" t="s">
        <v>8219</v>
      </c>
      <c r="B398">
        <v>50</v>
      </c>
    </row>
    <row r="399" spans="1:8">
      <c r="A399" t="s">
        <v>8219</v>
      </c>
      <c r="B399">
        <v>50</v>
      </c>
    </row>
    <row r="400" spans="1:8">
      <c r="A400" t="s">
        <v>8219</v>
      </c>
      <c r="B400">
        <v>50</v>
      </c>
    </row>
    <row r="401" spans="1:2">
      <c r="A401" t="s">
        <v>8219</v>
      </c>
      <c r="B401">
        <v>49</v>
      </c>
    </row>
    <row r="402" spans="1:2">
      <c r="A402" t="s">
        <v>8219</v>
      </c>
      <c r="B402">
        <v>49</v>
      </c>
    </row>
    <row r="403" spans="1:2">
      <c r="A403" t="s">
        <v>8219</v>
      </c>
      <c r="B403">
        <v>49</v>
      </c>
    </row>
    <row r="404" spans="1:2">
      <c r="A404" t="s">
        <v>8219</v>
      </c>
      <c r="B404">
        <v>49</v>
      </c>
    </row>
    <row r="405" spans="1:2">
      <c r="A405" t="s">
        <v>8219</v>
      </c>
      <c r="B405">
        <v>49</v>
      </c>
    </row>
    <row r="406" spans="1:2">
      <c r="A406" t="s">
        <v>8219</v>
      </c>
      <c r="B406">
        <v>49</v>
      </c>
    </row>
    <row r="407" spans="1:2">
      <c r="A407" t="s">
        <v>8219</v>
      </c>
      <c r="B407">
        <v>49</v>
      </c>
    </row>
    <row r="408" spans="1:2">
      <c r="A408" t="s">
        <v>8219</v>
      </c>
      <c r="B408">
        <v>49</v>
      </c>
    </row>
    <row r="409" spans="1:2">
      <c r="A409" t="s">
        <v>8219</v>
      </c>
      <c r="B409">
        <v>49</v>
      </c>
    </row>
    <row r="410" spans="1:2">
      <c r="A410" t="s">
        <v>8219</v>
      </c>
      <c r="B410">
        <v>49</v>
      </c>
    </row>
    <row r="411" spans="1:2">
      <c r="A411" t="s">
        <v>8219</v>
      </c>
      <c r="B411">
        <v>49</v>
      </c>
    </row>
    <row r="412" spans="1:2">
      <c r="A412" t="s">
        <v>8219</v>
      </c>
      <c r="B412">
        <v>49</v>
      </c>
    </row>
    <row r="413" spans="1:2">
      <c r="A413" t="s">
        <v>8219</v>
      </c>
      <c r="B413">
        <v>49</v>
      </c>
    </row>
    <row r="414" spans="1:2">
      <c r="A414" t="s">
        <v>8219</v>
      </c>
      <c r="B414">
        <v>48</v>
      </c>
    </row>
    <row r="415" spans="1:2">
      <c r="A415" t="s">
        <v>8219</v>
      </c>
      <c r="B415">
        <v>48</v>
      </c>
    </row>
    <row r="416" spans="1:2">
      <c r="A416" t="s">
        <v>8219</v>
      </c>
      <c r="B416">
        <v>48</v>
      </c>
    </row>
    <row r="417" spans="1:2">
      <c r="A417" t="s">
        <v>8219</v>
      </c>
      <c r="B417">
        <v>48</v>
      </c>
    </row>
    <row r="418" spans="1:2">
      <c r="A418" t="s">
        <v>8219</v>
      </c>
      <c r="B418">
        <v>48</v>
      </c>
    </row>
    <row r="419" spans="1:2">
      <c r="A419" t="s">
        <v>8219</v>
      </c>
      <c r="B419">
        <v>48</v>
      </c>
    </row>
    <row r="420" spans="1:2">
      <c r="A420" t="s">
        <v>8219</v>
      </c>
      <c r="B420">
        <v>48</v>
      </c>
    </row>
    <row r="421" spans="1:2">
      <c r="A421" t="s">
        <v>8219</v>
      </c>
      <c r="B421">
        <v>47</v>
      </c>
    </row>
    <row r="422" spans="1:2">
      <c r="A422" t="s">
        <v>8219</v>
      </c>
      <c r="B422">
        <v>47</v>
      </c>
    </row>
    <row r="423" spans="1:2">
      <c r="A423" t="s">
        <v>8219</v>
      </c>
      <c r="B423">
        <v>47</v>
      </c>
    </row>
    <row r="424" spans="1:2">
      <c r="A424" t="s">
        <v>8219</v>
      </c>
      <c r="B424">
        <v>47</v>
      </c>
    </row>
    <row r="425" spans="1:2">
      <c r="A425" t="s">
        <v>8219</v>
      </c>
      <c r="B425">
        <v>47</v>
      </c>
    </row>
    <row r="426" spans="1:2">
      <c r="A426" t="s">
        <v>8219</v>
      </c>
      <c r="B426">
        <v>47</v>
      </c>
    </row>
    <row r="427" spans="1:2">
      <c r="A427" t="s">
        <v>8219</v>
      </c>
      <c r="B427">
        <v>47</v>
      </c>
    </row>
    <row r="428" spans="1:2">
      <c r="A428" t="s">
        <v>8219</v>
      </c>
      <c r="B428">
        <v>47</v>
      </c>
    </row>
    <row r="429" spans="1:2">
      <c r="A429" t="s">
        <v>8219</v>
      </c>
      <c r="B429">
        <v>47</v>
      </c>
    </row>
    <row r="430" spans="1:2">
      <c r="A430" t="s">
        <v>8219</v>
      </c>
      <c r="B430">
        <v>47</v>
      </c>
    </row>
    <row r="431" spans="1:2">
      <c r="A431" t="s">
        <v>8219</v>
      </c>
      <c r="B431">
        <v>47</v>
      </c>
    </row>
    <row r="432" spans="1:2">
      <c r="A432" t="s">
        <v>8219</v>
      </c>
      <c r="B432">
        <v>47</v>
      </c>
    </row>
    <row r="433" spans="1:2">
      <c r="A433" t="s">
        <v>8219</v>
      </c>
      <c r="B433">
        <v>47</v>
      </c>
    </row>
    <row r="434" spans="1:2">
      <c r="A434" t="s">
        <v>8219</v>
      </c>
      <c r="B434">
        <v>47</v>
      </c>
    </row>
    <row r="435" spans="1:2">
      <c r="A435" t="s">
        <v>8219</v>
      </c>
      <c r="B435">
        <v>46</v>
      </c>
    </row>
    <row r="436" spans="1:2">
      <c r="A436" t="s">
        <v>8219</v>
      </c>
      <c r="B436">
        <v>46</v>
      </c>
    </row>
    <row r="437" spans="1:2">
      <c r="A437" t="s">
        <v>8219</v>
      </c>
      <c r="B437">
        <v>46</v>
      </c>
    </row>
    <row r="438" spans="1:2">
      <c r="A438" t="s">
        <v>8219</v>
      </c>
      <c r="B438">
        <v>46</v>
      </c>
    </row>
    <row r="439" spans="1:2">
      <c r="A439" t="s">
        <v>8219</v>
      </c>
      <c r="B439">
        <v>46</v>
      </c>
    </row>
    <row r="440" spans="1:2">
      <c r="A440" t="s">
        <v>8219</v>
      </c>
      <c r="B440">
        <v>46</v>
      </c>
    </row>
    <row r="441" spans="1:2">
      <c r="A441" t="s">
        <v>8219</v>
      </c>
      <c r="B441">
        <v>46</v>
      </c>
    </row>
    <row r="442" spans="1:2">
      <c r="A442" t="s">
        <v>8219</v>
      </c>
      <c r="B442">
        <v>46</v>
      </c>
    </row>
    <row r="443" spans="1:2">
      <c r="A443" t="s">
        <v>8219</v>
      </c>
      <c r="B443">
        <v>46</v>
      </c>
    </row>
    <row r="444" spans="1:2">
      <c r="A444" t="s">
        <v>8219</v>
      </c>
      <c r="B444">
        <v>46</v>
      </c>
    </row>
    <row r="445" spans="1:2">
      <c r="A445" t="s">
        <v>8219</v>
      </c>
      <c r="B445">
        <v>46</v>
      </c>
    </row>
    <row r="446" spans="1:2">
      <c r="A446" t="s">
        <v>8219</v>
      </c>
      <c r="B446">
        <v>46</v>
      </c>
    </row>
    <row r="447" spans="1:2">
      <c r="A447" t="s">
        <v>8219</v>
      </c>
      <c r="B447">
        <v>45</v>
      </c>
    </row>
    <row r="448" spans="1:2">
      <c r="A448" t="s">
        <v>8219</v>
      </c>
      <c r="B448">
        <v>45</v>
      </c>
    </row>
    <row r="449" spans="1:2">
      <c r="A449" t="s">
        <v>8219</v>
      </c>
      <c r="B449">
        <v>45</v>
      </c>
    </row>
    <row r="450" spans="1:2">
      <c r="A450" t="s">
        <v>8219</v>
      </c>
      <c r="B450">
        <v>45</v>
      </c>
    </row>
    <row r="451" spans="1:2">
      <c r="A451" t="s">
        <v>8219</v>
      </c>
      <c r="B451">
        <v>45</v>
      </c>
    </row>
    <row r="452" spans="1:2">
      <c r="A452" t="s">
        <v>8219</v>
      </c>
      <c r="B452">
        <v>45</v>
      </c>
    </row>
    <row r="453" spans="1:2">
      <c r="A453" t="s">
        <v>8219</v>
      </c>
      <c r="B453">
        <v>45</v>
      </c>
    </row>
    <row r="454" spans="1:2">
      <c r="A454" t="s">
        <v>8219</v>
      </c>
      <c r="B454">
        <v>45</v>
      </c>
    </row>
    <row r="455" spans="1:2">
      <c r="A455" t="s">
        <v>8219</v>
      </c>
      <c r="B455">
        <v>45</v>
      </c>
    </row>
    <row r="456" spans="1:2">
      <c r="A456" t="s">
        <v>8219</v>
      </c>
      <c r="B456">
        <v>45</v>
      </c>
    </row>
    <row r="457" spans="1:2">
      <c r="A457" t="s">
        <v>8219</v>
      </c>
      <c r="B457">
        <v>45</v>
      </c>
    </row>
    <row r="458" spans="1:2">
      <c r="A458" t="s">
        <v>8219</v>
      </c>
      <c r="B458">
        <v>44</v>
      </c>
    </row>
    <row r="459" spans="1:2">
      <c r="A459" t="s">
        <v>8219</v>
      </c>
      <c r="B459">
        <v>44</v>
      </c>
    </row>
    <row r="460" spans="1:2">
      <c r="A460" t="s">
        <v>8219</v>
      </c>
      <c r="B460">
        <v>44</v>
      </c>
    </row>
    <row r="461" spans="1:2">
      <c r="A461" t="s">
        <v>8219</v>
      </c>
      <c r="B461">
        <v>44</v>
      </c>
    </row>
    <row r="462" spans="1:2">
      <c r="A462" t="s">
        <v>8219</v>
      </c>
      <c r="B462">
        <v>44</v>
      </c>
    </row>
    <row r="463" spans="1:2">
      <c r="A463" t="s">
        <v>8219</v>
      </c>
      <c r="B463">
        <v>44</v>
      </c>
    </row>
    <row r="464" spans="1:2">
      <c r="A464" t="s">
        <v>8219</v>
      </c>
      <c r="B464">
        <v>44</v>
      </c>
    </row>
    <row r="465" spans="1:2">
      <c r="A465" t="s">
        <v>8219</v>
      </c>
      <c r="B465">
        <v>44</v>
      </c>
    </row>
    <row r="466" spans="1:2">
      <c r="A466" t="s">
        <v>8219</v>
      </c>
      <c r="B466">
        <v>44</v>
      </c>
    </row>
    <row r="467" spans="1:2">
      <c r="A467" t="s">
        <v>8219</v>
      </c>
      <c r="B467">
        <v>43</v>
      </c>
    </row>
    <row r="468" spans="1:2">
      <c r="A468" t="s">
        <v>8219</v>
      </c>
      <c r="B468">
        <v>43</v>
      </c>
    </row>
    <row r="469" spans="1:2">
      <c r="A469" t="s">
        <v>8219</v>
      </c>
      <c r="B469">
        <v>43</v>
      </c>
    </row>
    <row r="470" spans="1:2">
      <c r="A470" t="s">
        <v>8219</v>
      </c>
      <c r="B470">
        <v>43</v>
      </c>
    </row>
    <row r="471" spans="1:2">
      <c r="A471" t="s">
        <v>8219</v>
      </c>
      <c r="B471">
        <v>43</v>
      </c>
    </row>
    <row r="472" spans="1:2">
      <c r="A472" t="s">
        <v>8219</v>
      </c>
      <c r="B472">
        <v>43</v>
      </c>
    </row>
    <row r="473" spans="1:2">
      <c r="A473" t="s">
        <v>8219</v>
      </c>
      <c r="B473">
        <v>43</v>
      </c>
    </row>
    <row r="474" spans="1:2">
      <c r="A474" t="s">
        <v>8219</v>
      </c>
      <c r="B474">
        <v>43</v>
      </c>
    </row>
    <row r="475" spans="1:2">
      <c r="A475" t="s">
        <v>8219</v>
      </c>
      <c r="B475">
        <v>43</v>
      </c>
    </row>
    <row r="476" spans="1:2">
      <c r="A476" t="s">
        <v>8219</v>
      </c>
      <c r="B476">
        <v>43</v>
      </c>
    </row>
    <row r="477" spans="1:2">
      <c r="A477" t="s">
        <v>8219</v>
      </c>
      <c r="B477">
        <v>42</v>
      </c>
    </row>
    <row r="478" spans="1:2">
      <c r="A478" t="s">
        <v>8219</v>
      </c>
      <c r="B478">
        <v>42</v>
      </c>
    </row>
    <row r="479" spans="1:2">
      <c r="A479" t="s">
        <v>8219</v>
      </c>
      <c r="B479">
        <v>42</v>
      </c>
    </row>
    <row r="480" spans="1:2">
      <c r="A480" t="s">
        <v>8219</v>
      </c>
      <c r="B480">
        <v>42</v>
      </c>
    </row>
    <row r="481" spans="1:2">
      <c r="A481" t="s">
        <v>8219</v>
      </c>
      <c r="B481">
        <v>42</v>
      </c>
    </row>
    <row r="482" spans="1:2">
      <c r="A482" t="s">
        <v>8219</v>
      </c>
      <c r="B482">
        <v>42</v>
      </c>
    </row>
    <row r="483" spans="1:2">
      <c r="A483" t="s">
        <v>8219</v>
      </c>
      <c r="B483">
        <v>42</v>
      </c>
    </row>
    <row r="484" spans="1:2">
      <c r="A484" t="s">
        <v>8219</v>
      </c>
      <c r="B484">
        <v>42</v>
      </c>
    </row>
    <row r="485" spans="1:2">
      <c r="A485" t="s">
        <v>8219</v>
      </c>
      <c r="B485">
        <v>42</v>
      </c>
    </row>
    <row r="486" spans="1:2">
      <c r="A486" t="s">
        <v>8219</v>
      </c>
      <c r="B486">
        <v>42</v>
      </c>
    </row>
    <row r="487" spans="1:2">
      <c r="A487" t="s">
        <v>8219</v>
      </c>
      <c r="B487">
        <v>42</v>
      </c>
    </row>
    <row r="488" spans="1:2">
      <c r="A488" t="s">
        <v>8219</v>
      </c>
      <c r="B488">
        <v>42</v>
      </c>
    </row>
    <row r="489" spans="1:2">
      <c r="A489" t="s">
        <v>8219</v>
      </c>
      <c r="B489">
        <v>41</v>
      </c>
    </row>
    <row r="490" spans="1:2">
      <c r="A490" t="s">
        <v>8219</v>
      </c>
      <c r="B490">
        <v>41</v>
      </c>
    </row>
    <row r="491" spans="1:2">
      <c r="A491" t="s">
        <v>8219</v>
      </c>
      <c r="B491">
        <v>41</v>
      </c>
    </row>
    <row r="492" spans="1:2">
      <c r="A492" t="s">
        <v>8219</v>
      </c>
      <c r="B492">
        <v>41</v>
      </c>
    </row>
    <row r="493" spans="1:2">
      <c r="A493" t="s">
        <v>8219</v>
      </c>
      <c r="B493">
        <v>41</v>
      </c>
    </row>
    <row r="494" spans="1:2">
      <c r="A494" t="s">
        <v>8219</v>
      </c>
      <c r="B494">
        <v>41</v>
      </c>
    </row>
    <row r="495" spans="1:2">
      <c r="A495" t="s">
        <v>8219</v>
      </c>
      <c r="B495">
        <v>41</v>
      </c>
    </row>
    <row r="496" spans="1:2">
      <c r="A496" t="s">
        <v>8219</v>
      </c>
      <c r="B496">
        <v>41</v>
      </c>
    </row>
    <row r="497" spans="1:2">
      <c r="A497" t="s">
        <v>8219</v>
      </c>
      <c r="B497">
        <v>41</v>
      </c>
    </row>
    <row r="498" spans="1:2">
      <c r="A498" t="s">
        <v>8219</v>
      </c>
      <c r="B498">
        <v>41</v>
      </c>
    </row>
    <row r="499" spans="1:2">
      <c r="A499" t="s">
        <v>8219</v>
      </c>
      <c r="B499">
        <v>41</v>
      </c>
    </row>
    <row r="500" spans="1:2">
      <c r="A500" t="s">
        <v>8219</v>
      </c>
      <c r="B500">
        <v>41</v>
      </c>
    </row>
    <row r="501" spans="1:2">
      <c r="A501" t="s">
        <v>8219</v>
      </c>
      <c r="B501">
        <v>41</v>
      </c>
    </row>
    <row r="502" spans="1:2">
      <c r="A502" t="s">
        <v>8219</v>
      </c>
      <c r="B502">
        <v>41</v>
      </c>
    </row>
    <row r="503" spans="1:2">
      <c r="A503" t="s">
        <v>8219</v>
      </c>
      <c r="B503">
        <v>41</v>
      </c>
    </row>
    <row r="504" spans="1:2">
      <c r="A504" t="s">
        <v>8219</v>
      </c>
      <c r="B504">
        <v>40</v>
      </c>
    </row>
    <row r="505" spans="1:2">
      <c r="A505" t="s">
        <v>8219</v>
      </c>
      <c r="B505">
        <v>40</v>
      </c>
    </row>
    <row r="506" spans="1:2">
      <c r="A506" t="s">
        <v>8219</v>
      </c>
      <c r="B506">
        <v>40</v>
      </c>
    </row>
    <row r="507" spans="1:2">
      <c r="A507" t="s">
        <v>8219</v>
      </c>
      <c r="B507">
        <v>40</v>
      </c>
    </row>
    <row r="508" spans="1:2">
      <c r="A508" t="s">
        <v>8219</v>
      </c>
      <c r="B508">
        <v>40</v>
      </c>
    </row>
    <row r="509" spans="1:2">
      <c r="A509" t="s">
        <v>8219</v>
      </c>
      <c r="B509">
        <v>40</v>
      </c>
    </row>
    <row r="510" spans="1:2">
      <c r="A510" t="s">
        <v>8219</v>
      </c>
      <c r="B510">
        <v>40</v>
      </c>
    </row>
    <row r="511" spans="1:2">
      <c r="A511" t="s">
        <v>8219</v>
      </c>
      <c r="B511">
        <v>40</v>
      </c>
    </row>
    <row r="512" spans="1:2">
      <c r="A512" t="s">
        <v>8219</v>
      </c>
      <c r="B512">
        <v>40</v>
      </c>
    </row>
    <row r="513" spans="1:2">
      <c r="A513" t="s">
        <v>8219</v>
      </c>
      <c r="B513">
        <v>40</v>
      </c>
    </row>
    <row r="514" spans="1:2">
      <c r="A514" t="s">
        <v>8219</v>
      </c>
      <c r="B514">
        <v>39</v>
      </c>
    </row>
    <row r="515" spans="1:2">
      <c r="A515" t="s">
        <v>8219</v>
      </c>
      <c r="B515">
        <v>39</v>
      </c>
    </row>
    <row r="516" spans="1:2">
      <c r="A516" t="s">
        <v>8219</v>
      </c>
      <c r="B516">
        <v>39</v>
      </c>
    </row>
    <row r="517" spans="1:2">
      <c r="A517" t="s">
        <v>8219</v>
      </c>
      <c r="B517">
        <v>39</v>
      </c>
    </row>
    <row r="518" spans="1:2">
      <c r="A518" t="s">
        <v>8219</v>
      </c>
      <c r="B518">
        <v>39</v>
      </c>
    </row>
    <row r="519" spans="1:2">
      <c r="A519" t="s">
        <v>8219</v>
      </c>
      <c r="B519">
        <v>39</v>
      </c>
    </row>
    <row r="520" spans="1:2">
      <c r="A520" t="s">
        <v>8219</v>
      </c>
      <c r="B520">
        <v>39</v>
      </c>
    </row>
    <row r="521" spans="1:2">
      <c r="A521" t="s">
        <v>8219</v>
      </c>
      <c r="B521">
        <v>39</v>
      </c>
    </row>
    <row r="522" spans="1:2">
      <c r="A522" t="s">
        <v>8219</v>
      </c>
      <c r="B522">
        <v>39</v>
      </c>
    </row>
    <row r="523" spans="1:2">
      <c r="A523" t="s">
        <v>8219</v>
      </c>
      <c r="B523">
        <v>39</v>
      </c>
    </row>
    <row r="524" spans="1:2">
      <c r="A524" t="s">
        <v>8219</v>
      </c>
      <c r="B524">
        <v>39</v>
      </c>
    </row>
    <row r="525" spans="1:2">
      <c r="A525" t="s">
        <v>8219</v>
      </c>
      <c r="B525">
        <v>39</v>
      </c>
    </row>
    <row r="526" spans="1:2">
      <c r="A526" t="s">
        <v>8219</v>
      </c>
      <c r="B526">
        <v>39</v>
      </c>
    </row>
    <row r="527" spans="1:2">
      <c r="A527" t="s">
        <v>8219</v>
      </c>
      <c r="B527">
        <v>39</v>
      </c>
    </row>
    <row r="528" spans="1:2">
      <c r="A528" t="s">
        <v>8219</v>
      </c>
      <c r="B528">
        <v>38</v>
      </c>
    </row>
    <row r="529" spans="1:2">
      <c r="A529" t="s">
        <v>8219</v>
      </c>
      <c r="B529">
        <v>38</v>
      </c>
    </row>
    <row r="530" spans="1:2">
      <c r="A530" t="s">
        <v>8219</v>
      </c>
      <c r="B530">
        <v>38</v>
      </c>
    </row>
    <row r="531" spans="1:2">
      <c r="A531" t="s">
        <v>8219</v>
      </c>
      <c r="B531">
        <v>38</v>
      </c>
    </row>
    <row r="532" spans="1:2">
      <c r="A532" t="s">
        <v>8219</v>
      </c>
      <c r="B532">
        <v>38</v>
      </c>
    </row>
    <row r="533" spans="1:2">
      <c r="A533" t="s">
        <v>8219</v>
      </c>
      <c r="B533">
        <v>38</v>
      </c>
    </row>
    <row r="534" spans="1:2">
      <c r="A534" t="s">
        <v>8219</v>
      </c>
      <c r="B534">
        <v>38</v>
      </c>
    </row>
    <row r="535" spans="1:2">
      <c r="A535" t="s">
        <v>8219</v>
      </c>
      <c r="B535">
        <v>38</v>
      </c>
    </row>
    <row r="536" spans="1:2">
      <c r="A536" t="s">
        <v>8219</v>
      </c>
      <c r="B536">
        <v>38</v>
      </c>
    </row>
    <row r="537" spans="1:2">
      <c r="A537" t="s">
        <v>8219</v>
      </c>
      <c r="B537">
        <v>38</v>
      </c>
    </row>
    <row r="538" spans="1:2">
      <c r="A538" t="s">
        <v>8219</v>
      </c>
      <c r="B538">
        <v>38</v>
      </c>
    </row>
    <row r="539" spans="1:2">
      <c r="A539" t="s">
        <v>8219</v>
      </c>
      <c r="B539">
        <v>38</v>
      </c>
    </row>
    <row r="540" spans="1:2">
      <c r="A540" t="s">
        <v>8219</v>
      </c>
      <c r="B540">
        <v>38</v>
      </c>
    </row>
    <row r="541" spans="1:2">
      <c r="A541" t="s">
        <v>8219</v>
      </c>
      <c r="B541">
        <v>38</v>
      </c>
    </row>
    <row r="542" spans="1:2">
      <c r="A542" t="s">
        <v>8219</v>
      </c>
      <c r="B542">
        <v>38</v>
      </c>
    </row>
    <row r="543" spans="1:2">
      <c r="A543" t="s">
        <v>8219</v>
      </c>
      <c r="B543">
        <v>38</v>
      </c>
    </row>
    <row r="544" spans="1:2">
      <c r="A544" t="s">
        <v>8219</v>
      </c>
      <c r="B544">
        <v>38</v>
      </c>
    </row>
    <row r="545" spans="1:2">
      <c r="A545" t="s">
        <v>8219</v>
      </c>
      <c r="B545">
        <v>38</v>
      </c>
    </row>
    <row r="546" spans="1:2">
      <c r="A546" t="s">
        <v>8219</v>
      </c>
      <c r="B546">
        <v>38</v>
      </c>
    </row>
    <row r="547" spans="1:2">
      <c r="A547" t="s">
        <v>8219</v>
      </c>
      <c r="B547">
        <v>38</v>
      </c>
    </row>
    <row r="548" spans="1:2">
      <c r="A548" t="s">
        <v>8219</v>
      </c>
      <c r="B548">
        <v>38</v>
      </c>
    </row>
    <row r="549" spans="1:2">
      <c r="A549" t="s">
        <v>8219</v>
      </c>
      <c r="B549">
        <v>38</v>
      </c>
    </row>
    <row r="550" spans="1:2">
      <c r="A550" t="s">
        <v>8219</v>
      </c>
      <c r="B550">
        <v>38</v>
      </c>
    </row>
    <row r="551" spans="1:2">
      <c r="A551" t="s">
        <v>8219</v>
      </c>
      <c r="B551">
        <v>38</v>
      </c>
    </row>
    <row r="552" spans="1:2">
      <c r="A552" t="s">
        <v>8219</v>
      </c>
      <c r="B552">
        <v>38</v>
      </c>
    </row>
    <row r="553" spans="1:2">
      <c r="A553" t="s">
        <v>8219</v>
      </c>
      <c r="B553">
        <v>38</v>
      </c>
    </row>
    <row r="554" spans="1:2">
      <c r="A554" t="s">
        <v>8219</v>
      </c>
      <c r="B554">
        <v>37</v>
      </c>
    </row>
    <row r="555" spans="1:2">
      <c r="A555" t="s">
        <v>8219</v>
      </c>
      <c r="B555">
        <v>37</v>
      </c>
    </row>
    <row r="556" spans="1:2">
      <c r="A556" t="s">
        <v>8219</v>
      </c>
      <c r="B556">
        <v>37</v>
      </c>
    </row>
    <row r="557" spans="1:2">
      <c r="A557" t="s">
        <v>8219</v>
      </c>
      <c r="B557">
        <v>37</v>
      </c>
    </row>
    <row r="558" spans="1:2">
      <c r="A558" t="s">
        <v>8219</v>
      </c>
      <c r="B558">
        <v>37</v>
      </c>
    </row>
    <row r="559" spans="1:2">
      <c r="A559" t="s">
        <v>8219</v>
      </c>
      <c r="B559">
        <v>37</v>
      </c>
    </row>
    <row r="560" spans="1:2">
      <c r="A560" t="s">
        <v>8219</v>
      </c>
      <c r="B560">
        <v>37</v>
      </c>
    </row>
    <row r="561" spans="1:2">
      <c r="A561" t="s">
        <v>8219</v>
      </c>
      <c r="B561">
        <v>37</v>
      </c>
    </row>
    <row r="562" spans="1:2">
      <c r="A562" t="s">
        <v>8219</v>
      </c>
      <c r="B562">
        <v>37</v>
      </c>
    </row>
    <row r="563" spans="1:2">
      <c r="A563" t="s">
        <v>8219</v>
      </c>
      <c r="B563">
        <v>37</v>
      </c>
    </row>
    <row r="564" spans="1:2">
      <c r="A564" t="s">
        <v>8219</v>
      </c>
      <c r="B564">
        <v>36</v>
      </c>
    </row>
    <row r="565" spans="1:2">
      <c r="A565" t="s">
        <v>8219</v>
      </c>
      <c r="B565">
        <v>36</v>
      </c>
    </row>
    <row r="566" spans="1:2">
      <c r="A566" t="s">
        <v>8219</v>
      </c>
      <c r="B566">
        <v>36</v>
      </c>
    </row>
    <row r="567" spans="1:2">
      <c r="A567" t="s">
        <v>8219</v>
      </c>
      <c r="B567">
        <v>36</v>
      </c>
    </row>
    <row r="568" spans="1:2">
      <c r="A568" t="s">
        <v>8219</v>
      </c>
      <c r="B568">
        <v>36</v>
      </c>
    </row>
    <row r="569" spans="1:2">
      <c r="A569" t="s">
        <v>8219</v>
      </c>
      <c r="B569">
        <v>36</v>
      </c>
    </row>
    <row r="570" spans="1:2">
      <c r="A570" t="s">
        <v>8219</v>
      </c>
      <c r="B570">
        <v>36</v>
      </c>
    </row>
    <row r="571" spans="1:2">
      <c r="A571" t="s">
        <v>8219</v>
      </c>
      <c r="B571">
        <v>36</v>
      </c>
    </row>
    <row r="572" spans="1:2">
      <c r="A572" t="s">
        <v>8219</v>
      </c>
      <c r="B572">
        <v>36</v>
      </c>
    </row>
    <row r="573" spans="1:2">
      <c r="A573" t="s">
        <v>8219</v>
      </c>
      <c r="B573">
        <v>36</v>
      </c>
    </row>
    <row r="574" spans="1:2">
      <c r="A574" t="s">
        <v>8219</v>
      </c>
      <c r="B574">
        <v>35</v>
      </c>
    </row>
    <row r="575" spans="1:2">
      <c r="A575" t="s">
        <v>8219</v>
      </c>
      <c r="B575">
        <v>35</v>
      </c>
    </row>
    <row r="576" spans="1:2">
      <c r="A576" t="s">
        <v>8219</v>
      </c>
      <c r="B576">
        <v>35</v>
      </c>
    </row>
    <row r="577" spans="1:2">
      <c r="A577" t="s">
        <v>8219</v>
      </c>
      <c r="B577">
        <v>35</v>
      </c>
    </row>
    <row r="578" spans="1:2">
      <c r="A578" t="s">
        <v>8219</v>
      </c>
      <c r="B578">
        <v>35</v>
      </c>
    </row>
    <row r="579" spans="1:2">
      <c r="A579" t="s">
        <v>8219</v>
      </c>
      <c r="B579">
        <v>35</v>
      </c>
    </row>
    <row r="580" spans="1:2">
      <c r="A580" t="s">
        <v>8219</v>
      </c>
      <c r="B580">
        <v>35</v>
      </c>
    </row>
    <row r="581" spans="1:2">
      <c r="A581" t="s">
        <v>8219</v>
      </c>
      <c r="B581">
        <v>35</v>
      </c>
    </row>
    <row r="582" spans="1:2">
      <c r="A582" t="s">
        <v>8219</v>
      </c>
      <c r="B582">
        <v>35</v>
      </c>
    </row>
    <row r="583" spans="1:2">
      <c r="A583" t="s">
        <v>8219</v>
      </c>
      <c r="B583">
        <v>35</v>
      </c>
    </row>
    <row r="584" spans="1:2">
      <c r="A584" t="s">
        <v>8219</v>
      </c>
      <c r="B584">
        <v>35</v>
      </c>
    </row>
    <row r="585" spans="1:2">
      <c r="A585" t="s">
        <v>8219</v>
      </c>
      <c r="B585">
        <v>35</v>
      </c>
    </row>
    <row r="586" spans="1:2">
      <c r="A586" t="s">
        <v>8219</v>
      </c>
      <c r="B586">
        <v>35</v>
      </c>
    </row>
    <row r="587" spans="1:2">
      <c r="A587" t="s">
        <v>8219</v>
      </c>
      <c r="B587">
        <v>35</v>
      </c>
    </row>
    <row r="588" spans="1:2">
      <c r="A588" t="s">
        <v>8219</v>
      </c>
      <c r="B588">
        <v>35</v>
      </c>
    </row>
    <row r="589" spans="1:2">
      <c r="A589" t="s">
        <v>8219</v>
      </c>
      <c r="B589">
        <v>35</v>
      </c>
    </row>
    <row r="590" spans="1:2">
      <c r="A590" t="s">
        <v>8219</v>
      </c>
      <c r="B590">
        <v>35</v>
      </c>
    </row>
    <row r="591" spans="1:2">
      <c r="A591" t="s">
        <v>8219</v>
      </c>
      <c r="B591">
        <v>35</v>
      </c>
    </row>
    <row r="592" spans="1:2">
      <c r="A592" t="s">
        <v>8219</v>
      </c>
      <c r="B592">
        <v>35</v>
      </c>
    </row>
    <row r="593" spans="1:2">
      <c r="A593" t="s">
        <v>8219</v>
      </c>
      <c r="B593">
        <v>34</v>
      </c>
    </row>
    <row r="594" spans="1:2">
      <c r="A594" t="s">
        <v>8219</v>
      </c>
      <c r="B594">
        <v>34</v>
      </c>
    </row>
    <row r="595" spans="1:2">
      <c r="A595" t="s">
        <v>8219</v>
      </c>
      <c r="B595">
        <v>34</v>
      </c>
    </row>
    <row r="596" spans="1:2">
      <c r="A596" t="s">
        <v>8219</v>
      </c>
      <c r="B596">
        <v>34</v>
      </c>
    </row>
    <row r="597" spans="1:2">
      <c r="A597" t="s">
        <v>8219</v>
      </c>
      <c r="B597">
        <v>34</v>
      </c>
    </row>
    <row r="598" spans="1:2">
      <c r="A598" t="s">
        <v>8219</v>
      </c>
      <c r="B598">
        <v>34</v>
      </c>
    </row>
    <row r="599" spans="1:2">
      <c r="A599" t="s">
        <v>8219</v>
      </c>
      <c r="B599">
        <v>34</v>
      </c>
    </row>
    <row r="600" spans="1:2">
      <c r="A600" t="s">
        <v>8219</v>
      </c>
      <c r="B600">
        <v>34</v>
      </c>
    </row>
    <row r="601" spans="1:2">
      <c r="A601" t="s">
        <v>8219</v>
      </c>
      <c r="B601">
        <v>34</v>
      </c>
    </row>
    <row r="602" spans="1:2">
      <c r="A602" t="s">
        <v>8219</v>
      </c>
      <c r="B602">
        <v>34</v>
      </c>
    </row>
    <row r="603" spans="1:2">
      <c r="A603" t="s">
        <v>8219</v>
      </c>
      <c r="B603">
        <v>34</v>
      </c>
    </row>
    <row r="604" spans="1:2">
      <c r="A604" t="s">
        <v>8219</v>
      </c>
      <c r="B604">
        <v>34</v>
      </c>
    </row>
    <row r="605" spans="1:2">
      <c r="A605" t="s">
        <v>8219</v>
      </c>
      <c r="B605">
        <v>34</v>
      </c>
    </row>
    <row r="606" spans="1:2">
      <c r="A606" t="s">
        <v>8219</v>
      </c>
      <c r="B606">
        <v>34</v>
      </c>
    </row>
    <row r="607" spans="1:2">
      <c r="A607" t="s">
        <v>8219</v>
      </c>
      <c r="B607">
        <v>34</v>
      </c>
    </row>
    <row r="608" spans="1:2">
      <c r="A608" t="s">
        <v>8219</v>
      </c>
      <c r="B608">
        <v>34</v>
      </c>
    </row>
    <row r="609" spans="1:2">
      <c r="A609" t="s">
        <v>8219</v>
      </c>
      <c r="B609">
        <v>34</v>
      </c>
    </row>
    <row r="610" spans="1:2">
      <c r="A610" t="s">
        <v>8219</v>
      </c>
      <c r="B610">
        <v>34</v>
      </c>
    </row>
    <row r="611" spans="1:2">
      <c r="A611" t="s">
        <v>8219</v>
      </c>
      <c r="B611">
        <v>34</v>
      </c>
    </row>
    <row r="612" spans="1:2">
      <c r="A612" t="s">
        <v>8219</v>
      </c>
      <c r="B612">
        <v>34</v>
      </c>
    </row>
    <row r="613" spans="1:2">
      <c r="A613" t="s">
        <v>8219</v>
      </c>
      <c r="B613">
        <v>33</v>
      </c>
    </row>
    <row r="614" spans="1:2">
      <c r="A614" t="s">
        <v>8219</v>
      </c>
      <c r="B614">
        <v>33</v>
      </c>
    </row>
    <row r="615" spans="1:2">
      <c r="A615" t="s">
        <v>8219</v>
      </c>
      <c r="B615">
        <v>33</v>
      </c>
    </row>
    <row r="616" spans="1:2">
      <c r="A616" t="s">
        <v>8219</v>
      </c>
      <c r="B616">
        <v>33</v>
      </c>
    </row>
    <row r="617" spans="1:2">
      <c r="A617" t="s">
        <v>8219</v>
      </c>
      <c r="B617">
        <v>33</v>
      </c>
    </row>
    <row r="618" spans="1:2">
      <c r="A618" t="s">
        <v>8219</v>
      </c>
      <c r="B618">
        <v>33</v>
      </c>
    </row>
    <row r="619" spans="1:2">
      <c r="A619" t="s">
        <v>8219</v>
      </c>
      <c r="B619">
        <v>33</v>
      </c>
    </row>
    <row r="620" spans="1:2">
      <c r="A620" t="s">
        <v>8219</v>
      </c>
      <c r="B620">
        <v>33</v>
      </c>
    </row>
    <row r="621" spans="1:2">
      <c r="A621" t="s">
        <v>8219</v>
      </c>
      <c r="B621">
        <v>33</v>
      </c>
    </row>
    <row r="622" spans="1:2">
      <c r="A622" t="s">
        <v>8219</v>
      </c>
      <c r="B622">
        <v>33</v>
      </c>
    </row>
    <row r="623" spans="1:2">
      <c r="A623" t="s">
        <v>8219</v>
      </c>
      <c r="B623">
        <v>33</v>
      </c>
    </row>
    <row r="624" spans="1:2">
      <c r="A624" t="s">
        <v>8219</v>
      </c>
      <c r="B624">
        <v>33</v>
      </c>
    </row>
    <row r="625" spans="1:2">
      <c r="A625" t="s">
        <v>8219</v>
      </c>
      <c r="B625">
        <v>33</v>
      </c>
    </row>
    <row r="626" spans="1:2">
      <c r="A626" t="s">
        <v>8219</v>
      </c>
      <c r="B626">
        <v>33</v>
      </c>
    </row>
    <row r="627" spans="1:2">
      <c r="A627" t="s">
        <v>8219</v>
      </c>
      <c r="B627">
        <v>32</v>
      </c>
    </row>
    <row r="628" spans="1:2">
      <c r="A628" t="s">
        <v>8219</v>
      </c>
      <c r="B628">
        <v>32</v>
      </c>
    </row>
    <row r="629" spans="1:2">
      <c r="A629" t="s">
        <v>8219</v>
      </c>
      <c r="B629">
        <v>32</v>
      </c>
    </row>
    <row r="630" spans="1:2">
      <c r="A630" t="s">
        <v>8219</v>
      </c>
      <c r="B630">
        <v>32</v>
      </c>
    </row>
    <row r="631" spans="1:2">
      <c r="A631" t="s">
        <v>8219</v>
      </c>
      <c r="B631">
        <v>32</v>
      </c>
    </row>
    <row r="632" spans="1:2">
      <c r="A632" t="s">
        <v>8219</v>
      </c>
      <c r="B632">
        <v>32</v>
      </c>
    </row>
    <row r="633" spans="1:2">
      <c r="A633" t="s">
        <v>8219</v>
      </c>
      <c r="B633">
        <v>32</v>
      </c>
    </row>
    <row r="634" spans="1:2">
      <c r="A634" t="s">
        <v>8219</v>
      </c>
      <c r="B634">
        <v>32</v>
      </c>
    </row>
    <row r="635" spans="1:2">
      <c r="A635" t="s">
        <v>8219</v>
      </c>
      <c r="B635">
        <v>32</v>
      </c>
    </row>
    <row r="636" spans="1:2">
      <c r="A636" t="s">
        <v>8219</v>
      </c>
      <c r="B636">
        <v>32</v>
      </c>
    </row>
    <row r="637" spans="1:2">
      <c r="A637" t="s">
        <v>8219</v>
      </c>
      <c r="B637">
        <v>32</v>
      </c>
    </row>
    <row r="638" spans="1:2">
      <c r="A638" t="s">
        <v>8219</v>
      </c>
      <c r="B638">
        <v>32</v>
      </c>
    </row>
    <row r="639" spans="1:2">
      <c r="A639" t="s">
        <v>8219</v>
      </c>
      <c r="B639">
        <v>32</v>
      </c>
    </row>
    <row r="640" spans="1:2">
      <c r="A640" t="s">
        <v>8219</v>
      </c>
      <c r="B640">
        <v>32</v>
      </c>
    </row>
    <row r="641" spans="1:2">
      <c r="A641" t="s">
        <v>8219</v>
      </c>
      <c r="B641">
        <v>31</v>
      </c>
    </row>
    <row r="642" spans="1:2">
      <c r="A642" t="s">
        <v>8219</v>
      </c>
      <c r="B642">
        <v>31</v>
      </c>
    </row>
    <row r="643" spans="1:2">
      <c r="A643" t="s">
        <v>8219</v>
      </c>
      <c r="B643">
        <v>31</v>
      </c>
    </row>
    <row r="644" spans="1:2">
      <c r="A644" t="s">
        <v>8219</v>
      </c>
      <c r="B644">
        <v>31</v>
      </c>
    </row>
    <row r="645" spans="1:2">
      <c r="A645" t="s">
        <v>8219</v>
      </c>
      <c r="B645">
        <v>31</v>
      </c>
    </row>
    <row r="646" spans="1:2">
      <c r="A646" t="s">
        <v>8219</v>
      </c>
      <c r="B646">
        <v>31</v>
      </c>
    </row>
    <row r="647" spans="1:2">
      <c r="A647" t="s">
        <v>8219</v>
      </c>
      <c r="B647">
        <v>31</v>
      </c>
    </row>
    <row r="648" spans="1:2">
      <c r="A648" t="s">
        <v>8219</v>
      </c>
      <c r="B648">
        <v>31</v>
      </c>
    </row>
    <row r="649" spans="1:2">
      <c r="A649" t="s">
        <v>8219</v>
      </c>
      <c r="B649">
        <v>31</v>
      </c>
    </row>
    <row r="650" spans="1:2">
      <c r="A650" t="s">
        <v>8219</v>
      </c>
      <c r="B650">
        <v>31</v>
      </c>
    </row>
    <row r="651" spans="1:2">
      <c r="A651" t="s">
        <v>8219</v>
      </c>
      <c r="B651">
        <v>31</v>
      </c>
    </row>
    <row r="652" spans="1:2">
      <c r="A652" t="s">
        <v>8219</v>
      </c>
      <c r="B652">
        <v>31</v>
      </c>
    </row>
    <row r="653" spans="1:2">
      <c r="A653" t="s">
        <v>8219</v>
      </c>
      <c r="B653">
        <v>31</v>
      </c>
    </row>
    <row r="654" spans="1:2">
      <c r="A654" t="s">
        <v>8219</v>
      </c>
      <c r="B654">
        <v>31</v>
      </c>
    </row>
    <row r="655" spans="1:2">
      <c r="A655" t="s">
        <v>8219</v>
      </c>
      <c r="B655">
        <v>31</v>
      </c>
    </row>
    <row r="656" spans="1:2">
      <c r="A656" t="s">
        <v>8219</v>
      </c>
      <c r="B656">
        <v>30</v>
      </c>
    </row>
    <row r="657" spans="1:2">
      <c r="A657" t="s">
        <v>8219</v>
      </c>
      <c r="B657">
        <v>30</v>
      </c>
    </row>
    <row r="658" spans="1:2">
      <c r="A658" t="s">
        <v>8219</v>
      </c>
      <c r="B658">
        <v>30</v>
      </c>
    </row>
    <row r="659" spans="1:2">
      <c r="A659" t="s">
        <v>8219</v>
      </c>
      <c r="B659">
        <v>30</v>
      </c>
    </row>
    <row r="660" spans="1:2">
      <c r="A660" t="s">
        <v>8219</v>
      </c>
      <c r="B660">
        <v>30</v>
      </c>
    </row>
    <row r="661" spans="1:2">
      <c r="A661" t="s">
        <v>8219</v>
      </c>
      <c r="B661">
        <v>30</v>
      </c>
    </row>
    <row r="662" spans="1:2">
      <c r="A662" t="s">
        <v>8219</v>
      </c>
      <c r="B662">
        <v>30</v>
      </c>
    </row>
    <row r="663" spans="1:2">
      <c r="A663" t="s">
        <v>8219</v>
      </c>
      <c r="B663">
        <v>30</v>
      </c>
    </row>
    <row r="664" spans="1:2">
      <c r="A664" t="s">
        <v>8219</v>
      </c>
      <c r="B664">
        <v>30</v>
      </c>
    </row>
    <row r="665" spans="1:2">
      <c r="A665" t="s">
        <v>8219</v>
      </c>
      <c r="B665">
        <v>30</v>
      </c>
    </row>
    <row r="666" spans="1:2">
      <c r="A666" t="s">
        <v>8219</v>
      </c>
      <c r="B666">
        <v>30</v>
      </c>
    </row>
    <row r="667" spans="1:2">
      <c r="A667" t="s">
        <v>8219</v>
      </c>
      <c r="B667">
        <v>30</v>
      </c>
    </row>
    <row r="668" spans="1:2">
      <c r="A668" t="s">
        <v>8219</v>
      </c>
      <c r="B668">
        <v>30</v>
      </c>
    </row>
    <row r="669" spans="1:2">
      <c r="A669" t="s">
        <v>8219</v>
      </c>
      <c r="B669">
        <v>30</v>
      </c>
    </row>
    <row r="670" spans="1:2">
      <c r="A670" t="s">
        <v>8219</v>
      </c>
      <c r="B670">
        <v>30</v>
      </c>
    </row>
    <row r="671" spans="1:2">
      <c r="A671" t="s">
        <v>8219</v>
      </c>
      <c r="B671">
        <v>30</v>
      </c>
    </row>
    <row r="672" spans="1:2">
      <c r="A672" t="s">
        <v>8219</v>
      </c>
      <c r="B672">
        <v>29</v>
      </c>
    </row>
    <row r="673" spans="1:2">
      <c r="A673" t="s">
        <v>8219</v>
      </c>
      <c r="B673">
        <v>29</v>
      </c>
    </row>
    <row r="674" spans="1:2">
      <c r="A674" t="s">
        <v>8219</v>
      </c>
      <c r="B674">
        <v>29</v>
      </c>
    </row>
    <row r="675" spans="1:2">
      <c r="A675" t="s">
        <v>8219</v>
      </c>
      <c r="B675">
        <v>29</v>
      </c>
    </row>
    <row r="676" spans="1:2">
      <c r="A676" t="s">
        <v>8219</v>
      </c>
      <c r="B676">
        <v>29</v>
      </c>
    </row>
    <row r="677" spans="1:2">
      <c r="A677" t="s">
        <v>8219</v>
      </c>
      <c r="B677">
        <v>29</v>
      </c>
    </row>
    <row r="678" spans="1:2">
      <c r="A678" t="s">
        <v>8219</v>
      </c>
      <c r="B678">
        <v>29</v>
      </c>
    </row>
    <row r="679" spans="1:2">
      <c r="A679" t="s">
        <v>8219</v>
      </c>
      <c r="B679">
        <v>29</v>
      </c>
    </row>
    <row r="680" spans="1:2">
      <c r="A680" t="s">
        <v>8219</v>
      </c>
      <c r="B680">
        <v>29</v>
      </c>
    </row>
    <row r="681" spans="1:2">
      <c r="A681" t="s">
        <v>8219</v>
      </c>
      <c r="B681">
        <v>29</v>
      </c>
    </row>
    <row r="682" spans="1:2">
      <c r="A682" t="s">
        <v>8219</v>
      </c>
      <c r="B682">
        <v>29</v>
      </c>
    </row>
    <row r="683" spans="1:2">
      <c r="A683" t="s">
        <v>8219</v>
      </c>
      <c r="B683">
        <v>29</v>
      </c>
    </row>
    <row r="684" spans="1:2">
      <c r="A684" t="s">
        <v>8219</v>
      </c>
      <c r="B684">
        <v>29</v>
      </c>
    </row>
    <row r="685" spans="1:2">
      <c r="A685" t="s">
        <v>8219</v>
      </c>
      <c r="B685">
        <v>29</v>
      </c>
    </row>
    <row r="686" spans="1:2">
      <c r="A686" t="s">
        <v>8219</v>
      </c>
      <c r="B686">
        <v>28</v>
      </c>
    </row>
    <row r="687" spans="1:2">
      <c r="A687" t="s">
        <v>8219</v>
      </c>
      <c r="B687">
        <v>28</v>
      </c>
    </row>
    <row r="688" spans="1:2">
      <c r="A688" t="s">
        <v>8219</v>
      </c>
      <c r="B688">
        <v>28</v>
      </c>
    </row>
    <row r="689" spans="1:2">
      <c r="A689" t="s">
        <v>8219</v>
      </c>
      <c r="B689">
        <v>28</v>
      </c>
    </row>
    <row r="690" spans="1:2">
      <c r="A690" t="s">
        <v>8219</v>
      </c>
      <c r="B690">
        <v>28</v>
      </c>
    </row>
    <row r="691" spans="1:2">
      <c r="A691" t="s">
        <v>8219</v>
      </c>
      <c r="B691">
        <v>28</v>
      </c>
    </row>
    <row r="692" spans="1:2">
      <c r="A692" t="s">
        <v>8219</v>
      </c>
      <c r="B692">
        <v>28</v>
      </c>
    </row>
    <row r="693" spans="1:2">
      <c r="A693" t="s">
        <v>8219</v>
      </c>
      <c r="B693">
        <v>28</v>
      </c>
    </row>
    <row r="694" spans="1:2">
      <c r="A694" t="s">
        <v>8219</v>
      </c>
      <c r="B694">
        <v>28</v>
      </c>
    </row>
    <row r="695" spans="1:2">
      <c r="A695" t="s">
        <v>8219</v>
      </c>
      <c r="B695">
        <v>28</v>
      </c>
    </row>
    <row r="696" spans="1:2">
      <c r="A696" t="s">
        <v>8219</v>
      </c>
      <c r="B696">
        <v>28</v>
      </c>
    </row>
    <row r="697" spans="1:2">
      <c r="A697" t="s">
        <v>8219</v>
      </c>
      <c r="B697">
        <v>28</v>
      </c>
    </row>
    <row r="698" spans="1:2">
      <c r="A698" t="s">
        <v>8219</v>
      </c>
      <c r="B698">
        <v>28</v>
      </c>
    </row>
    <row r="699" spans="1:2">
      <c r="A699" t="s">
        <v>8219</v>
      </c>
      <c r="B699">
        <v>28</v>
      </c>
    </row>
    <row r="700" spans="1:2">
      <c r="A700" t="s">
        <v>8219</v>
      </c>
      <c r="B700">
        <v>28</v>
      </c>
    </row>
    <row r="701" spans="1:2">
      <c r="A701" t="s">
        <v>8219</v>
      </c>
      <c r="B701">
        <v>28</v>
      </c>
    </row>
    <row r="702" spans="1:2">
      <c r="A702" t="s">
        <v>8219</v>
      </c>
      <c r="B702">
        <v>28</v>
      </c>
    </row>
    <row r="703" spans="1:2">
      <c r="A703" t="s">
        <v>8219</v>
      </c>
      <c r="B703">
        <v>27</v>
      </c>
    </row>
    <row r="704" spans="1:2">
      <c r="A704" t="s">
        <v>8219</v>
      </c>
      <c r="B704">
        <v>27</v>
      </c>
    </row>
    <row r="705" spans="1:2">
      <c r="A705" t="s">
        <v>8219</v>
      </c>
      <c r="B705">
        <v>27</v>
      </c>
    </row>
    <row r="706" spans="1:2">
      <c r="A706" t="s">
        <v>8219</v>
      </c>
      <c r="B706">
        <v>27</v>
      </c>
    </row>
    <row r="707" spans="1:2">
      <c r="A707" t="s">
        <v>8219</v>
      </c>
      <c r="B707">
        <v>27</v>
      </c>
    </row>
    <row r="708" spans="1:2">
      <c r="A708" t="s">
        <v>8219</v>
      </c>
      <c r="B708">
        <v>27</v>
      </c>
    </row>
    <row r="709" spans="1:2">
      <c r="A709" t="s">
        <v>8219</v>
      </c>
      <c r="B709">
        <v>27</v>
      </c>
    </row>
    <row r="710" spans="1:2">
      <c r="A710" t="s">
        <v>8219</v>
      </c>
      <c r="B710">
        <v>27</v>
      </c>
    </row>
    <row r="711" spans="1:2">
      <c r="A711" t="s">
        <v>8219</v>
      </c>
      <c r="B711">
        <v>27</v>
      </c>
    </row>
    <row r="712" spans="1:2">
      <c r="A712" t="s">
        <v>8219</v>
      </c>
      <c r="B712">
        <v>27</v>
      </c>
    </row>
    <row r="713" spans="1:2">
      <c r="A713" t="s">
        <v>8219</v>
      </c>
      <c r="B713">
        <v>27</v>
      </c>
    </row>
    <row r="714" spans="1:2">
      <c r="A714" t="s">
        <v>8219</v>
      </c>
      <c r="B714">
        <v>27</v>
      </c>
    </row>
    <row r="715" spans="1:2">
      <c r="A715" t="s">
        <v>8219</v>
      </c>
      <c r="B715">
        <v>27</v>
      </c>
    </row>
    <row r="716" spans="1:2">
      <c r="A716" t="s">
        <v>8219</v>
      </c>
      <c r="B716">
        <v>27</v>
      </c>
    </row>
    <row r="717" spans="1:2">
      <c r="A717" t="s">
        <v>8219</v>
      </c>
      <c r="B717">
        <v>27</v>
      </c>
    </row>
    <row r="718" spans="1:2">
      <c r="A718" t="s">
        <v>8219</v>
      </c>
      <c r="B718">
        <v>27</v>
      </c>
    </row>
    <row r="719" spans="1:2">
      <c r="A719" t="s">
        <v>8219</v>
      </c>
      <c r="B719">
        <v>27</v>
      </c>
    </row>
    <row r="720" spans="1:2">
      <c r="A720" t="s">
        <v>8219</v>
      </c>
      <c r="B720">
        <v>27</v>
      </c>
    </row>
    <row r="721" spans="1:2">
      <c r="A721" t="s">
        <v>8219</v>
      </c>
      <c r="B721">
        <v>27</v>
      </c>
    </row>
    <row r="722" spans="1:2">
      <c r="A722" t="s">
        <v>8219</v>
      </c>
      <c r="B722">
        <v>26</v>
      </c>
    </row>
    <row r="723" spans="1:2">
      <c r="A723" t="s">
        <v>8219</v>
      </c>
      <c r="B723">
        <v>26</v>
      </c>
    </row>
    <row r="724" spans="1:2">
      <c r="A724" t="s">
        <v>8219</v>
      </c>
      <c r="B724">
        <v>26</v>
      </c>
    </row>
    <row r="725" spans="1:2">
      <c r="A725" t="s">
        <v>8219</v>
      </c>
      <c r="B725">
        <v>26</v>
      </c>
    </row>
    <row r="726" spans="1:2">
      <c r="A726" t="s">
        <v>8219</v>
      </c>
      <c r="B726">
        <v>26</v>
      </c>
    </row>
    <row r="727" spans="1:2">
      <c r="A727" t="s">
        <v>8219</v>
      </c>
      <c r="B727">
        <v>26</v>
      </c>
    </row>
    <row r="728" spans="1:2">
      <c r="A728" t="s">
        <v>8219</v>
      </c>
      <c r="B728">
        <v>26</v>
      </c>
    </row>
    <row r="729" spans="1:2">
      <c r="A729" t="s">
        <v>8219</v>
      </c>
      <c r="B729">
        <v>26</v>
      </c>
    </row>
    <row r="730" spans="1:2">
      <c r="A730" t="s">
        <v>8219</v>
      </c>
      <c r="B730">
        <v>26</v>
      </c>
    </row>
    <row r="731" spans="1:2">
      <c r="A731" t="s">
        <v>8219</v>
      </c>
      <c r="B731">
        <v>26</v>
      </c>
    </row>
    <row r="732" spans="1:2">
      <c r="A732" t="s">
        <v>8219</v>
      </c>
      <c r="B732">
        <v>26</v>
      </c>
    </row>
    <row r="733" spans="1:2">
      <c r="A733" t="s">
        <v>8219</v>
      </c>
      <c r="B733">
        <v>26</v>
      </c>
    </row>
    <row r="734" spans="1:2">
      <c r="A734" t="s">
        <v>8219</v>
      </c>
      <c r="B734">
        <v>26</v>
      </c>
    </row>
    <row r="735" spans="1:2">
      <c r="A735" t="s">
        <v>8219</v>
      </c>
      <c r="B735">
        <v>26</v>
      </c>
    </row>
    <row r="736" spans="1:2">
      <c r="A736" t="s">
        <v>8219</v>
      </c>
      <c r="B736">
        <v>26</v>
      </c>
    </row>
    <row r="737" spans="1:2">
      <c r="A737" t="s">
        <v>8219</v>
      </c>
      <c r="B737">
        <v>26</v>
      </c>
    </row>
    <row r="738" spans="1:2">
      <c r="A738" t="s">
        <v>8219</v>
      </c>
      <c r="B738">
        <v>26</v>
      </c>
    </row>
    <row r="739" spans="1:2">
      <c r="A739" t="s">
        <v>8219</v>
      </c>
      <c r="B739">
        <v>25</v>
      </c>
    </row>
    <row r="740" spans="1:2">
      <c r="A740" t="s">
        <v>8219</v>
      </c>
      <c r="B740">
        <v>25</v>
      </c>
    </row>
    <row r="741" spans="1:2">
      <c r="A741" t="s">
        <v>8219</v>
      </c>
      <c r="B741">
        <v>25</v>
      </c>
    </row>
    <row r="742" spans="1:2">
      <c r="A742" t="s">
        <v>8219</v>
      </c>
      <c r="B742">
        <v>25</v>
      </c>
    </row>
    <row r="743" spans="1:2">
      <c r="A743" t="s">
        <v>8219</v>
      </c>
      <c r="B743">
        <v>25</v>
      </c>
    </row>
    <row r="744" spans="1:2">
      <c r="A744" t="s">
        <v>8219</v>
      </c>
      <c r="B744">
        <v>25</v>
      </c>
    </row>
    <row r="745" spans="1:2">
      <c r="A745" t="s">
        <v>8219</v>
      </c>
      <c r="B745">
        <v>25</v>
      </c>
    </row>
    <row r="746" spans="1:2">
      <c r="A746" t="s">
        <v>8219</v>
      </c>
      <c r="B746">
        <v>25</v>
      </c>
    </row>
    <row r="747" spans="1:2">
      <c r="A747" t="s">
        <v>8219</v>
      </c>
      <c r="B747">
        <v>25</v>
      </c>
    </row>
    <row r="748" spans="1:2">
      <c r="A748" t="s">
        <v>8219</v>
      </c>
      <c r="B748">
        <v>25</v>
      </c>
    </row>
    <row r="749" spans="1:2">
      <c r="A749" t="s">
        <v>8219</v>
      </c>
      <c r="B749">
        <v>25</v>
      </c>
    </row>
    <row r="750" spans="1:2">
      <c r="A750" t="s">
        <v>8219</v>
      </c>
      <c r="B750">
        <v>25</v>
      </c>
    </row>
    <row r="751" spans="1:2">
      <c r="A751" t="s">
        <v>8219</v>
      </c>
      <c r="B751">
        <v>25</v>
      </c>
    </row>
    <row r="752" spans="1:2">
      <c r="A752" t="s">
        <v>8219</v>
      </c>
      <c r="B752">
        <v>25</v>
      </c>
    </row>
    <row r="753" spans="1:2">
      <c r="A753" t="s">
        <v>8219</v>
      </c>
      <c r="B753">
        <v>25</v>
      </c>
    </row>
    <row r="754" spans="1:2">
      <c r="A754" t="s">
        <v>8219</v>
      </c>
      <c r="B754">
        <v>25</v>
      </c>
    </row>
    <row r="755" spans="1:2">
      <c r="A755" t="s">
        <v>8219</v>
      </c>
      <c r="B755">
        <v>25</v>
      </c>
    </row>
    <row r="756" spans="1:2">
      <c r="A756" t="s">
        <v>8219</v>
      </c>
      <c r="B756">
        <v>24</v>
      </c>
    </row>
    <row r="757" spans="1:2">
      <c r="A757" t="s">
        <v>8219</v>
      </c>
      <c r="B757">
        <v>24</v>
      </c>
    </row>
    <row r="758" spans="1:2">
      <c r="A758" t="s">
        <v>8219</v>
      </c>
      <c r="B758">
        <v>24</v>
      </c>
    </row>
    <row r="759" spans="1:2">
      <c r="A759" t="s">
        <v>8219</v>
      </c>
      <c r="B759">
        <v>24</v>
      </c>
    </row>
    <row r="760" spans="1:2">
      <c r="A760" t="s">
        <v>8219</v>
      </c>
      <c r="B760">
        <v>24</v>
      </c>
    </row>
    <row r="761" spans="1:2">
      <c r="A761" t="s">
        <v>8219</v>
      </c>
      <c r="B761">
        <v>24</v>
      </c>
    </row>
    <row r="762" spans="1:2">
      <c r="A762" t="s">
        <v>8219</v>
      </c>
      <c r="B762">
        <v>24</v>
      </c>
    </row>
    <row r="763" spans="1:2">
      <c r="A763" t="s">
        <v>8219</v>
      </c>
      <c r="B763">
        <v>24</v>
      </c>
    </row>
    <row r="764" spans="1:2">
      <c r="A764" t="s">
        <v>8219</v>
      </c>
      <c r="B764">
        <v>24</v>
      </c>
    </row>
    <row r="765" spans="1:2">
      <c r="A765" t="s">
        <v>8219</v>
      </c>
      <c r="B765">
        <v>24</v>
      </c>
    </row>
    <row r="766" spans="1:2">
      <c r="A766" t="s">
        <v>8219</v>
      </c>
      <c r="B766">
        <v>24</v>
      </c>
    </row>
    <row r="767" spans="1:2">
      <c r="A767" t="s">
        <v>8219</v>
      </c>
      <c r="B767">
        <v>24</v>
      </c>
    </row>
    <row r="768" spans="1:2">
      <c r="A768" t="s">
        <v>8219</v>
      </c>
      <c r="B768">
        <v>24</v>
      </c>
    </row>
    <row r="769" spans="1:2">
      <c r="A769" t="s">
        <v>8219</v>
      </c>
      <c r="B769">
        <v>24</v>
      </c>
    </row>
    <row r="770" spans="1:2">
      <c r="A770" t="s">
        <v>8219</v>
      </c>
      <c r="B770">
        <v>24</v>
      </c>
    </row>
    <row r="771" spans="1:2">
      <c r="A771" t="s">
        <v>8219</v>
      </c>
      <c r="B771">
        <v>23</v>
      </c>
    </row>
    <row r="772" spans="1:2">
      <c r="A772" t="s">
        <v>8219</v>
      </c>
      <c r="B772">
        <v>23</v>
      </c>
    </row>
    <row r="773" spans="1:2">
      <c r="A773" t="s">
        <v>8219</v>
      </c>
      <c r="B773">
        <v>23</v>
      </c>
    </row>
    <row r="774" spans="1:2">
      <c r="A774" t="s">
        <v>8219</v>
      </c>
      <c r="B774">
        <v>23</v>
      </c>
    </row>
    <row r="775" spans="1:2">
      <c r="A775" t="s">
        <v>8219</v>
      </c>
      <c r="B775">
        <v>23</v>
      </c>
    </row>
    <row r="776" spans="1:2">
      <c r="A776" t="s">
        <v>8219</v>
      </c>
      <c r="B776">
        <v>23</v>
      </c>
    </row>
    <row r="777" spans="1:2">
      <c r="A777" t="s">
        <v>8219</v>
      </c>
      <c r="B777">
        <v>23</v>
      </c>
    </row>
    <row r="778" spans="1:2">
      <c r="A778" t="s">
        <v>8219</v>
      </c>
      <c r="B778">
        <v>23</v>
      </c>
    </row>
    <row r="779" spans="1:2">
      <c r="A779" t="s">
        <v>8219</v>
      </c>
      <c r="B779">
        <v>23</v>
      </c>
    </row>
    <row r="780" spans="1:2">
      <c r="A780" t="s">
        <v>8219</v>
      </c>
      <c r="B780">
        <v>23</v>
      </c>
    </row>
    <row r="781" spans="1:2">
      <c r="A781" t="s">
        <v>8219</v>
      </c>
      <c r="B781">
        <v>23</v>
      </c>
    </row>
    <row r="782" spans="1:2">
      <c r="A782" t="s">
        <v>8219</v>
      </c>
      <c r="B782">
        <v>23</v>
      </c>
    </row>
    <row r="783" spans="1:2">
      <c r="A783" t="s">
        <v>8219</v>
      </c>
      <c r="B783">
        <v>23</v>
      </c>
    </row>
    <row r="784" spans="1:2">
      <c r="A784" t="s">
        <v>8219</v>
      </c>
      <c r="B784">
        <v>23</v>
      </c>
    </row>
    <row r="785" spans="1:2">
      <c r="A785" t="s">
        <v>8219</v>
      </c>
      <c r="B785">
        <v>23</v>
      </c>
    </row>
    <row r="786" spans="1:2">
      <c r="A786" t="s">
        <v>8219</v>
      </c>
      <c r="B786">
        <v>23</v>
      </c>
    </row>
    <row r="787" spans="1:2">
      <c r="A787" t="s">
        <v>8219</v>
      </c>
      <c r="B787">
        <v>23</v>
      </c>
    </row>
    <row r="788" spans="1:2">
      <c r="A788" t="s">
        <v>8219</v>
      </c>
      <c r="B788">
        <v>23</v>
      </c>
    </row>
    <row r="789" spans="1:2">
      <c r="A789" t="s">
        <v>8219</v>
      </c>
      <c r="B789">
        <v>22</v>
      </c>
    </row>
    <row r="790" spans="1:2">
      <c r="A790" t="s">
        <v>8219</v>
      </c>
      <c r="B790">
        <v>22</v>
      </c>
    </row>
    <row r="791" spans="1:2">
      <c r="A791" t="s">
        <v>8219</v>
      </c>
      <c r="B791">
        <v>22</v>
      </c>
    </row>
    <row r="792" spans="1:2">
      <c r="A792" t="s">
        <v>8219</v>
      </c>
      <c r="B792">
        <v>22</v>
      </c>
    </row>
    <row r="793" spans="1:2">
      <c r="A793" t="s">
        <v>8219</v>
      </c>
      <c r="B793">
        <v>22</v>
      </c>
    </row>
    <row r="794" spans="1:2">
      <c r="A794" t="s">
        <v>8219</v>
      </c>
      <c r="B794">
        <v>22</v>
      </c>
    </row>
    <row r="795" spans="1:2">
      <c r="A795" t="s">
        <v>8219</v>
      </c>
      <c r="B795">
        <v>22</v>
      </c>
    </row>
    <row r="796" spans="1:2">
      <c r="A796" t="s">
        <v>8219</v>
      </c>
      <c r="B796">
        <v>22</v>
      </c>
    </row>
    <row r="797" spans="1:2">
      <c r="A797" t="s">
        <v>8219</v>
      </c>
      <c r="B797">
        <v>22</v>
      </c>
    </row>
    <row r="798" spans="1:2">
      <c r="A798" t="s">
        <v>8219</v>
      </c>
      <c r="B798">
        <v>21</v>
      </c>
    </row>
    <row r="799" spans="1:2">
      <c r="A799" t="s">
        <v>8219</v>
      </c>
      <c r="B799">
        <v>21</v>
      </c>
    </row>
    <row r="800" spans="1:2">
      <c r="A800" t="s">
        <v>8219</v>
      </c>
      <c r="B800">
        <v>21</v>
      </c>
    </row>
    <row r="801" spans="1:2">
      <c r="A801" t="s">
        <v>8219</v>
      </c>
      <c r="B801">
        <v>21</v>
      </c>
    </row>
    <row r="802" spans="1:2">
      <c r="A802" t="s">
        <v>8219</v>
      </c>
      <c r="B802">
        <v>21</v>
      </c>
    </row>
    <row r="803" spans="1:2">
      <c r="A803" t="s">
        <v>8219</v>
      </c>
      <c r="B803">
        <v>21</v>
      </c>
    </row>
    <row r="804" spans="1:2">
      <c r="A804" t="s">
        <v>8219</v>
      </c>
      <c r="B804">
        <v>21</v>
      </c>
    </row>
    <row r="805" spans="1:2">
      <c r="A805" t="s">
        <v>8219</v>
      </c>
      <c r="B805">
        <v>21</v>
      </c>
    </row>
    <row r="806" spans="1:2">
      <c r="A806" t="s">
        <v>8219</v>
      </c>
      <c r="B806">
        <v>21</v>
      </c>
    </row>
    <row r="807" spans="1:2">
      <c r="A807" t="s">
        <v>8219</v>
      </c>
      <c r="B807">
        <v>21</v>
      </c>
    </row>
    <row r="808" spans="1:2">
      <c r="A808" t="s">
        <v>8219</v>
      </c>
      <c r="B808">
        <v>21</v>
      </c>
    </row>
    <row r="809" spans="1:2">
      <c r="A809" t="s">
        <v>8219</v>
      </c>
      <c r="B809">
        <v>21</v>
      </c>
    </row>
    <row r="810" spans="1:2">
      <c r="A810" t="s">
        <v>8219</v>
      </c>
      <c r="B810">
        <v>21</v>
      </c>
    </row>
    <row r="811" spans="1:2">
      <c r="A811" t="s">
        <v>8219</v>
      </c>
      <c r="B811">
        <v>21</v>
      </c>
    </row>
    <row r="812" spans="1:2">
      <c r="A812" t="s">
        <v>8219</v>
      </c>
      <c r="B812">
        <v>21</v>
      </c>
    </row>
    <row r="813" spans="1:2">
      <c r="A813" t="s">
        <v>8219</v>
      </c>
      <c r="B813">
        <v>21</v>
      </c>
    </row>
    <row r="814" spans="1:2">
      <c r="A814" t="s">
        <v>8219</v>
      </c>
      <c r="B814">
        <v>21</v>
      </c>
    </row>
    <row r="815" spans="1:2">
      <c r="A815" t="s">
        <v>8219</v>
      </c>
      <c r="B815">
        <v>21</v>
      </c>
    </row>
    <row r="816" spans="1:2">
      <c r="A816" t="s">
        <v>8219</v>
      </c>
      <c r="B816">
        <v>20</v>
      </c>
    </row>
    <row r="817" spans="1:2">
      <c r="A817" t="s">
        <v>8219</v>
      </c>
      <c r="B817">
        <v>20</v>
      </c>
    </row>
    <row r="818" spans="1:2">
      <c r="A818" t="s">
        <v>8219</v>
      </c>
      <c r="B818">
        <v>20</v>
      </c>
    </row>
    <row r="819" spans="1:2">
      <c r="A819" t="s">
        <v>8219</v>
      </c>
      <c r="B819">
        <v>20</v>
      </c>
    </row>
    <row r="820" spans="1:2">
      <c r="A820" t="s">
        <v>8219</v>
      </c>
      <c r="B820">
        <v>20</v>
      </c>
    </row>
    <row r="821" spans="1:2">
      <c r="A821" t="s">
        <v>8219</v>
      </c>
      <c r="B821">
        <v>20</v>
      </c>
    </row>
    <row r="822" spans="1:2">
      <c r="A822" t="s">
        <v>8219</v>
      </c>
      <c r="B822">
        <v>20</v>
      </c>
    </row>
    <row r="823" spans="1:2">
      <c r="A823" t="s">
        <v>8219</v>
      </c>
      <c r="B823">
        <v>20</v>
      </c>
    </row>
    <row r="824" spans="1:2">
      <c r="A824" t="s">
        <v>8219</v>
      </c>
      <c r="B824">
        <v>20</v>
      </c>
    </row>
    <row r="825" spans="1:2">
      <c r="A825" t="s">
        <v>8219</v>
      </c>
      <c r="B825">
        <v>20</v>
      </c>
    </row>
    <row r="826" spans="1:2">
      <c r="A826" t="s">
        <v>8219</v>
      </c>
      <c r="B826">
        <v>20</v>
      </c>
    </row>
    <row r="827" spans="1:2">
      <c r="A827" t="s">
        <v>8219</v>
      </c>
      <c r="B827">
        <v>20</v>
      </c>
    </row>
    <row r="828" spans="1:2">
      <c r="A828" t="s">
        <v>8219</v>
      </c>
      <c r="B828">
        <v>20</v>
      </c>
    </row>
    <row r="829" spans="1:2">
      <c r="A829" t="s">
        <v>8219</v>
      </c>
      <c r="B829">
        <v>20</v>
      </c>
    </row>
    <row r="830" spans="1:2">
      <c r="A830" t="s">
        <v>8219</v>
      </c>
      <c r="B830">
        <v>20</v>
      </c>
    </row>
    <row r="831" spans="1:2">
      <c r="A831" t="s">
        <v>8219</v>
      </c>
      <c r="B831">
        <v>20</v>
      </c>
    </row>
    <row r="832" spans="1:2">
      <c r="A832" t="s">
        <v>8219</v>
      </c>
      <c r="B832">
        <v>20</v>
      </c>
    </row>
    <row r="833" spans="1:2">
      <c r="A833" t="s">
        <v>8219</v>
      </c>
      <c r="B833">
        <v>20</v>
      </c>
    </row>
    <row r="834" spans="1:2">
      <c r="A834" t="s">
        <v>8219</v>
      </c>
      <c r="B834">
        <v>20</v>
      </c>
    </row>
    <row r="835" spans="1:2">
      <c r="A835" t="s">
        <v>8219</v>
      </c>
      <c r="B835">
        <v>20</v>
      </c>
    </row>
    <row r="836" spans="1:2">
      <c r="A836" t="s">
        <v>8219</v>
      </c>
      <c r="B836">
        <v>20</v>
      </c>
    </row>
    <row r="837" spans="1:2">
      <c r="A837" t="s">
        <v>8219</v>
      </c>
      <c r="B837">
        <v>20</v>
      </c>
    </row>
    <row r="838" spans="1:2">
      <c r="A838" t="s">
        <v>8219</v>
      </c>
      <c r="B838">
        <v>19</v>
      </c>
    </row>
    <row r="839" spans="1:2">
      <c r="A839" t="s">
        <v>8219</v>
      </c>
      <c r="B839">
        <v>19</v>
      </c>
    </row>
    <row r="840" spans="1:2">
      <c r="A840" t="s">
        <v>8219</v>
      </c>
      <c r="B840">
        <v>19</v>
      </c>
    </row>
    <row r="841" spans="1:2">
      <c r="A841" t="s">
        <v>8219</v>
      </c>
      <c r="B841">
        <v>19</v>
      </c>
    </row>
    <row r="842" spans="1:2">
      <c r="A842" t="s">
        <v>8219</v>
      </c>
      <c r="B842">
        <v>19</v>
      </c>
    </row>
    <row r="843" spans="1:2">
      <c r="A843" t="s">
        <v>8219</v>
      </c>
      <c r="B843">
        <v>19</v>
      </c>
    </row>
    <row r="844" spans="1:2">
      <c r="A844" t="s">
        <v>8219</v>
      </c>
      <c r="B844">
        <v>19</v>
      </c>
    </row>
    <row r="845" spans="1:2">
      <c r="A845" t="s">
        <v>8219</v>
      </c>
      <c r="B845">
        <v>19</v>
      </c>
    </row>
    <row r="846" spans="1:2">
      <c r="A846" t="s">
        <v>8219</v>
      </c>
      <c r="B846">
        <v>19</v>
      </c>
    </row>
    <row r="847" spans="1:2">
      <c r="A847" t="s">
        <v>8219</v>
      </c>
      <c r="B847">
        <v>19</v>
      </c>
    </row>
    <row r="848" spans="1:2">
      <c r="A848" t="s">
        <v>8219</v>
      </c>
      <c r="B848">
        <v>19</v>
      </c>
    </row>
    <row r="849" spans="1:2">
      <c r="A849" t="s">
        <v>8219</v>
      </c>
      <c r="B849">
        <v>19</v>
      </c>
    </row>
    <row r="850" spans="1:2">
      <c r="A850" t="s">
        <v>8219</v>
      </c>
      <c r="B850">
        <v>19</v>
      </c>
    </row>
    <row r="851" spans="1:2">
      <c r="A851" t="s">
        <v>8219</v>
      </c>
      <c r="B851">
        <v>19</v>
      </c>
    </row>
    <row r="852" spans="1:2">
      <c r="A852" t="s">
        <v>8219</v>
      </c>
      <c r="B852">
        <v>19</v>
      </c>
    </row>
    <row r="853" spans="1:2">
      <c r="A853" t="s">
        <v>8219</v>
      </c>
      <c r="B853">
        <v>19</v>
      </c>
    </row>
    <row r="854" spans="1:2">
      <c r="A854" t="s">
        <v>8219</v>
      </c>
      <c r="B854">
        <v>19</v>
      </c>
    </row>
    <row r="855" spans="1:2">
      <c r="A855" t="s">
        <v>8219</v>
      </c>
      <c r="B855">
        <v>18</v>
      </c>
    </row>
    <row r="856" spans="1:2">
      <c r="A856" t="s">
        <v>8219</v>
      </c>
      <c r="B856">
        <v>18</v>
      </c>
    </row>
    <row r="857" spans="1:2">
      <c r="A857" t="s">
        <v>8219</v>
      </c>
      <c r="B857">
        <v>18</v>
      </c>
    </row>
    <row r="858" spans="1:2">
      <c r="A858" t="s">
        <v>8219</v>
      </c>
      <c r="B858">
        <v>18</v>
      </c>
    </row>
    <row r="859" spans="1:2">
      <c r="A859" t="s">
        <v>8219</v>
      </c>
      <c r="B859">
        <v>18</v>
      </c>
    </row>
    <row r="860" spans="1:2">
      <c r="A860" t="s">
        <v>8219</v>
      </c>
      <c r="B860">
        <v>18</v>
      </c>
    </row>
    <row r="861" spans="1:2">
      <c r="A861" t="s">
        <v>8219</v>
      </c>
      <c r="B861">
        <v>18</v>
      </c>
    </row>
    <row r="862" spans="1:2">
      <c r="A862" t="s">
        <v>8219</v>
      </c>
      <c r="B862">
        <v>18</v>
      </c>
    </row>
    <row r="863" spans="1:2">
      <c r="A863" t="s">
        <v>8219</v>
      </c>
      <c r="B863">
        <v>18</v>
      </c>
    </row>
    <row r="864" spans="1:2">
      <c r="A864" t="s">
        <v>8219</v>
      </c>
      <c r="B864">
        <v>17</v>
      </c>
    </row>
    <row r="865" spans="1:2">
      <c r="A865" t="s">
        <v>8219</v>
      </c>
      <c r="B865">
        <v>17</v>
      </c>
    </row>
    <row r="866" spans="1:2">
      <c r="A866" t="s">
        <v>8219</v>
      </c>
      <c r="B866">
        <v>17</v>
      </c>
    </row>
    <row r="867" spans="1:2">
      <c r="A867" t="s">
        <v>8219</v>
      </c>
      <c r="B867">
        <v>17</v>
      </c>
    </row>
    <row r="868" spans="1:2">
      <c r="A868" t="s">
        <v>8219</v>
      </c>
      <c r="B868">
        <v>17</v>
      </c>
    </row>
    <row r="869" spans="1:2">
      <c r="A869" t="s">
        <v>8219</v>
      </c>
      <c r="B869">
        <v>17</v>
      </c>
    </row>
    <row r="870" spans="1:2">
      <c r="A870" t="s">
        <v>8219</v>
      </c>
      <c r="B870">
        <v>17</v>
      </c>
    </row>
    <row r="871" spans="1:2">
      <c r="A871" t="s">
        <v>8219</v>
      </c>
      <c r="B871">
        <v>17</v>
      </c>
    </row>
    <row r="872" spans="1:2">
      <c r="A872" t="s">
        <v>8219</v>
      </c>
      <c r="B872">
        <v>17</v>
      </c>
    </row>
    <row r="873" spans="1:2">
      <c r="A873" t="s">
        <v>8219</v>
      </c>
      <c r="B873">
        <v>17</v>
      </c>
    </row>
    <row r="874" spans="1:2">
      <c r="A874" t="s">
        <v>8219</v>
      </c>
      <c r="B874">
        <v>17</v>
      </c>
    </row>
    <row r="875" spans="1:2">
      <c r="A875" t="s">
        <v>8219</v>
      </c>
      <c r="B875">
        <v>17</v>
      </c>
    </row>
    <row r="876" spans="1:2">
      <c r="A876" t="s">
        <v>8219</v>
      </c>
      <c r="B876">
        <v>17</v>
      </c>
    </row>
    <row r="877" spans="1:2">
      <c r="A877" t="s">
        <v>8219</v>
      </c>
      <c r="B877">
        <v>17</v>
      </c>
    </row>
    <row r="878" spans="1:2">
      <c r="A878" t="s">
        <v>8219</v>
      </c>
      <c r="B878">
        <v>17</v>
      </c>
    </row>
    <row r="879" spans="1:2">
      <c r="A879" t="s">
        <v>8219</v>
      </c>
      <c r="B879">
        <v>17</v>
      </c>
    </row>
    <row r="880" spans="1:2">
      <c r="A880" t="s">
        <v>8219</v>
      </c>
      <c r="B880">
        <v>17</v>
      </c>
    </row>
    <row r="881" spans="1:2">
      <c r="A881" t="s">
        <v>8219</v>
      </c>
      <c r="B881">
        <v>17</v>
      </c>
    </row>
    <row r="882" spans="1:2">
      <c r="A882" t="s">
        <v>8219</v>
      </c>
      <c r="B882">
        <v>16</v>
      </c>
    </row>
    <row r="883" spans="1:2">
      <c r="A883" t="s">
        <v>8219</v>
      </c>
      <c r="B883">
        <v>16</v>
      </c>
    </row>
    <row r="884" spans="1:2">
      <c r="A884" t="s">
        <v>8219</v>
      </c>
      <c r="B884">
        <v>15</v>
      </c>
    </row>
    <row r="885" spans="1:2">
      <c r="A885" t="s">
        <v>8219</v>
      </c>
      <c r="B885">
        <v>15</v>
      </c>
    </row>
    <row r="886" spans="1:2">
      <c r="A886" t="s">
        <v>8219</v>
      </c>
      <c r="B886">
        <v>15</v>
      </c>
    </row>
    <row r="887" spans="1:2">
      <c r="A887" t="s">
        <v>8219</v>
      </c>
      <c r="B887">
        <v>15</v>
      </c>
    </row>
    <row r="888" spans="1:2">
      <c r="A888" t="s">
        <v>8219</v>
      </c>
      <c r="B888">
        <v>15</v>
      </c>
    </row>
    <row r="889" spans="1:2">
      <c r="A889" t="s">
        <v>8219</v>
      </c>
      <c r="B889">
        <v>15</v>
      </c>
    </row>
    <row r="890" spans="1:2">
      <c r="A890" t="s">
        <v>8219</v>
      </c>
      <c r="B890">
        <v>15</v>
      </c>
    </row>
    <row r="891" spans="1:2">
      <c r="A891" t="s">
        <v>8219</v>
      </c>
      <c r="B891">
        <v>15</v>
      </c>
    </row>
    <row r="892" spans="1:2">
      <c r="A892" t="s">
        <v>8219</v>
      </c>
      <c r="B892">
        <v>14</v>
      </c>
    </row>
    <row r="893" spans="1:2">
      <c r="A893" t="s">
        <v>8219</v>
      </c>
      <c r="B893">
        <v>14</v>
      </c>
    </row>
    <row r="894" spans="1:2">
      <c r="A894" t="s">
        <v>8219</v>
      </c>
      <c r="B894">
        <v>14</v>
      </c>
    </row>
    <row r="895" spans="1:2">
      <c r="A895" t="s">
        <v>8219</v>
      </c>
      <c r="B895">
        <v>14</v>
      </c>
    </row>
    <row r="896" spans="1:2">
      <c r="A896" t="s">
        <v>8219</v>
      </c>
      <c r="B896">
        <v>14</v>
      </c>
    </row>
    <row r="897" spans="1:2">
      <c r="A897" t="s">
        <v>8219</v>
      </c>
      <c r="B897">
        <v>14</v>
      </c>
    </row>
    <row r="898" spans="1:2">
      <c r="A898" t="s">
        <v>8219</v>
      </c>
      <c r="B898">
        <v>14</v>
      </c>
    </row>
    <row r="899" spans="1:2">
      <c r="A899" t="s">
        <v>8219</v>
      </c>
      <c r="B899">
        <v>14</v>
      </c>
    </row>
    <row r="900" spans="1:2">
      <c r="A900" t="s">
        <v>8219</v>
      </c>
      <c r="B900">
        <v>14</v>
      </c>
    </row>
    <row r="901" spans="1:2">
      <c r="A901" t="s">
        <v>8219</v>
      </c>
      <c r="B901">
        <v>14</v>
      </c>
    </row>
    <row r="902" spans="1:2">
      <c r="A902" t="s">
        <v>8219</v>
      </c>
      <c r="B902">
        <v>13</v>
      </c>
    </row>
    <row r="903" spans="1:2">
      <c r="A903" t="s">
        <v>8219</v>
      </c>
      <c r="B903">
        <v>13</v>
      </c>
    </row>
    <row r="904" spans="1:2">
      <c r="A904" t="s">
        <v>8219</v>
      </c>
      <c r="B904">
        <v>13</v>
      </c>
    </row>
    <row r="905" spans="1:2">
      <c r="A905" t="s">
        <v>8219</v>
      </c>
      <c r="B905">
        <v>13</v>
      </c>
    </row>
    <row r="906" spans="1:2">
      <c r="A906" t="s">
        <v>8219</v>
      </c>
      <c r="B906">
        <v>13</v>
      </c>
    </row>
    <row r="907" spans="1:2">
      <c r="A907" t="s">
        <v>8219</v>
      </c>
      <c r="B907">
        <v>13</v>
      </c>
    </row>
    <row r="908" spans="1:2">
      <c r="A908" t="s">
        <v>8219</v>
      </c>
      <c r="B908">
        <v>13</v>
      </c>
    </row>
    <row r="909" spans="1:2">
      <c r="A909" t="s">
        <v>8219</v>
      </c>
      <c r="B909">
        <v>12</v>
      </c>
    </row>
    <row r="910" spans="1:2">
      <c r="A910" t="s">
        <v>8219</v>
      </c>
      <c r="B910">
        <v>12</v>
      </c>
    </row>
    <row r="911" spans="1:2">
      <c r="A911" t="s">
        <v>8219</v>
      </c>
      <c r="B911">
        <v>12</v>
      </c>
    </row>
    <row r="912" spans="1:2">
      <c r="A912" t="s">
        <v>8219</v>
      </c>
      <c r="B912">
        <v>11</v>
      </c>
    </row>
    <row r="913" spans="1:2">
      <c r="A913" t="s">
        <v>8219</v>
      </c>
      <c r="B913">
        <v>11</v>
      </c>
    </row>
    <row r="914" spans="1:2">
      <c r="A914" t="s">
        <v>8219</v>
      </c>
      <c r="B914">
        <v>11</v>
      </c>
    </row>
    <row r="915" spans="1:2">
      <c r="A915" t="s">
        <v>8219</v>
      </c>
      <c r="B915">
        <v>11</v>
      </c>
    </row>
    <row r="916" spans="1:2">
      <c r="A916" t="s">
        <v>8219</v>
      </c>
      <c r="B916">
        <v>11</v>
      </c>
    </row>
    <row r="917" spans="1:2">
      <c r="A917" t="s">
        <v>8219</v>
      </c>
      <c r="B917">
        <v>10</v>
      </c>
    </row>
    <row r="918" spans="1:2">
      <c r="A918" t="s">
        <v>8219</v>
      </c>
      <c r="B918">
        <v>10</v>
      </c>
    </row>
    <row r="919" spans="1:2">
      <c r="A919" t="s">
        <v>8219</v>
      </c>
      <c r="B919">
        <v>10</v>
      </c>
    </row>
    <row r="920" spans="1:2">
      <c r="A920" t="s">
        <v>8219</v>
      </c>
      <c r="B920">
        <v>9</v>
      </c>
    </row>
    <row r="921" spans="1:2">
      <c r="A921" t="s">
        <v>8219</v>
      </c>
      <c r="B921">
        <v>9</v>
      </c>
    </row>
    <row r="922" spans="1:2">
      <c r="A922" t="s">
        <v>8219</v>
      </c>
      <c r="B922">
        <v>9</v>
      </c>
    </row>
    <row r="923" spans="1:2">
      <c r="A923" t="s">
        <v>8219</v>
      </c>
      <c r="B923">
        <v>8</v>
      </c>
    </row>
    <row r="924" spans="1:2">
      <c r="A924" t="s">
        <v>8219</v>
      </c>
      <c r="B924">
        <v>8</v>
      </c>
    </row>
    <row r="925" spans="1:2">
      <c r="A925" t="s">
        <v>8219</v>
      </c>
      <c r="B925">
        <v>8</v>
      </c>
    </row>
    <row r="926" spans="1:2">
      <c r="A926" t="s">
        <v>8219</v>
      </c>
      <c r="B926">
        <v>7</v>
      </c>
    </row>
    <row r="927" spans="1:2">
      <c r="A927" t="s">
        <v>8219</v>
      </c>
      <c r="B927">
        <v>7</v>
      </c>
    </row>
    <row r="928" spans="1:2">
      <c r="A928" t="s">
        <v>8219</v>
      </c>
      <c r="B928">
        <v>7</v>
      </c>
    </row>
    <row r="929" spans="1:2">
      <c r="A929" t="s">
        <v>8219</v>
      </c>
      <c r="B929">
        <v>6</v>
      </c>
    </row>
    <row r="930" spans="1:2">
      <c r="A930" t="s">
        <v>8219</v>
      </c>
      <c r="B930">
        <v>4</v>
      </c>
    </row>
    <row r="931" spans="1:2">
      <c r="A931" t="s">
        <v>8219</v>
      </c>
      <c r="B931">
        <v>3</v>
      </c>
    </row>
    <row r="932" spans="1:2">
      <c r="B932">
        <f>AVERAGE(B2:B931)</f>
        <v>63.455913978494621</v>
      </c>
    </row>
  </sheetData>
  <autoFilter ref="G1:H1" xr:uid="{964D4C66-0DD3-4259-96BF-3F2A0701577C}">
    <sortState xmlns:xlrd2="http://schemas.microsoft.com/office/spreadsheetml/2017/richdata2" ref="G2:H391">
      <sortCondition descending="1" ref="H1"/>
    </sortState>
  </autoFilter>
  <conditionalFormatting sqref="A1:A1045392">
    <cfRule type="cellIs" dxfId="7" priority="5" operator="equal">
      <formula>"successful"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"live"</formula>
    </cfRule>
  </conditionalFormatting>
  <conditionalFormatting sqref="G1:G1044852">
    <cfRule type="cellIs" dxfId="3" priority="1" operator="equal">
      <formula>"successful"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"live"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Piviot1_Category</vt:lpstr>
      <vt:lpstr>Pivot2_Sub_Category</vt:lpstr>
      <vt:lpstr>Pivot3_DateCreated</vt:lpstr>
      <vt:lpstr>Kickstarter</vt:lpstr>
      <vt:lpstr>Bonus</vt:lpstr>
      <vt:lpstr>BONUS_SA</vt:lpstr>
      <vt:lpstr>backers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De Wind</cp:lastModifiedBy>
  <dcterms:created xsi:type="dcterms:W3CDTF">2017-04-20T15:17:24Z</dcterms:created>
  <dcterms:modified xsi:type="dcterms:W3CDTF">2022-03-14T08:09:22Z</dcterms:modified>
</cp:coreProperties>
</file>