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ske/Desktop/Spring 2024/Energy Conversion/"/>
    </mc:Choice>
  </mc:AlternateContent>
  <xr:revisionPtr revIDLastSave="0" documentId="13_ncr:1_{A4CAD1F9-D04D-E64B-B2E5-51355ED94988}" xr6:coauthVersionLast="47" xr6:coauthVersionMax="47" xr10:uidLastSave="{00000000-0000-0000-0000-000000000000}"/>
  <bookViews>
    <workbookView xWindow="13320" yWindow="760" windowWidth="16920" windowHeight="17240" activeTab="4" xr2:uid="{F5ACA172-F1B8-514A-91C6-1E7FFFCA4AB3}"/>
  </bookViews>
  <sheets>
    <sheet name="Corn" sheetId="1" r:id="rId1"/>
    <sheet name="Energy Crops" sheetId="2" r:id="rId2"/>
    <sheet name="Field Crops - Total Land" sheetId="3" r:id="rId3"/>
    <sheet name="Solar Irradiance" sheetId="4" r:id="rId4"/>
    <sheet name="Water Use" sheetId="5" r:id="rId5"/>
  </sheets>
  <calcPr calcId="191029" iterate="1" iterateDelta="1.0000000000000001E-5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2" i="4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J36" i="3" s="1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J46" i="3" s="1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J52" i="3" s="1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J59" i="3" s="1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2" i="3"/>
  <c r="J38" i="3" l="1"/>
  <c r="J20" i="3"/>
  <c r="J28" i="3"/>
  <c r="J27" i="3"/>
  <c r="J23" i="3"/>
  <c r="J18" i="3"/>
  <c r="J15" i="3"/>
  <c r="J35" i="3"/>
  <c r="J17" i="3"/>
  <c r="J61" i="3"/>
  <c r="J49" i="3"/>
  <c r="J41" i="3"/>
  <c r="J30" i="3"/>
  <c r="J32" i="3"/>
  <c r="J26" i="3"/>
  <c r="J25" i="3"/>
  <c r="J57" i="3"/>
  <c r="J48" i="3"/>
  <c r="J37" i="3"/>
  <c r="J33" i="3"/>
  <c r="J21" i="3"/>
  <c r="J16" i="3"/>
  <c r="J12" i="3"/>
  <c r="J56" i="3"/>
  <c r="J55" i="3"/>
  <c r="J47" i="3"/>
  <c r="J44" i="3"/>
  <c r="J54" i="3"/>
  <c r="J50" i="3"/>
  <c r="J31" i="3"/>
  <c r="J24" i="3"/>
  <c r="J45" i="3"/>
  <c r="J42" i="3"/>
  <c r="J40" i="3"/>
  <c r="J34" i="3"/>
  <c r="J14" i="3"/>
  <c r="J53" i="3"/>
  <c r="J43" i="3"/>
  <c r="J60" i="3"/>
  <c r="J39" i="3"/>
  <c r="J22" i="3"/>
  <c r="J13" i="3"/>
  <c r="J58" i="3"/>
  <c r="J51" i="3"/>
  <c r="J29" i="3"/>
  <c r="J19" i="3"/>
  <c r="J3" i="1"/>
  <c r="J4" i="1"/>
  <c r="J5" i="1"/>
  <c r="J6" i="1"/>
  <c r="J8" i="1"/>
  <c r="J9" i="1"/>
  <c r="J10" i="1"/>
  <c r="J11" i="1"/>
  <c r="J12" i="1"/>
  <c r="J14" i="1"/>
  <c r="J15" i="1"/>
  <c r="J16" i="1"/>
  <c r="J17" i="1"/>
  <c r="J18" i="1"/>
  <c r="J20" i="1"/>
  <c r="J21" i="1"/>
  <c r="J22" i="1"/>
  <c r="J23" i="1"/>
  <c r="J24" i="1"/>
  <c r="J26" i="1"/>
  <c r="J27" i="1"/>
  <c r="J28" i="1"/>
  <c r="J29" i="1"/>
  <c r="J30" i="1"/>
  <c r="J32" i="1"/>
  <c r="J33" i="1"/>
  <c r="J34" i="1"/>
  <c r="J35" i="1"/>
  <c r="J36" i="1"/>
  <c r="J38" i="1"/>
  <c r="J39" i="1"/>
  <c r="J40" i="1"/>
  <c r="J41" i="1"/>
  <c r="J42" i="1"/>
  <c r="J44" i="1"/>
  <c r="J45" i="1"/>
  <c r="J46" i="1"/>
  <c r="J47" i="1"/>
  <c r="J48" i="1"/>
  <c r="J50" i="1"/>
  <c r="J51" i="1"/>
  <c r="J52" i="1"/>
  <c r="J53" i="1"/>
  <c r="J54" i="1"/>
  <c r="J56" i="1"/>
  <c r="J57" i="1"/>
  <c r="J58" i="1"/>
  <c r="J59" i="1"/>
  <c r="J60" i="1"/>
  <c r="J62" i="1"/>
  <c r="J63" i="1"/>
  <c r="J64" i="1"/>
  <c r="J65" i="1"/>
  <c r="J66" i="1"/>
  <c r="J68" i="1"/>
  <c r="J69" i="1"/>
  <c r="J70" i="1"/>
  <c r="J71" i="1"/>
  <c r="J72" i="1"/>
  <c r="J74" i="1"/>
  <c r="J75" i="1"/>
  <c r="J76" i="1"/>
  <c r="J77" i="1"/>
  <c r="J78" i="1"/>
  <c r="J80" i="1"/>
  <c r="J81" i="1"/>
  <c r="J82" i="1"/>
  <c r="J83" i="1"/>
  <c r="J84" i="1"/>
  <c r="J86" i="1"/>
  <c r="J87" i="1"/>
  <c r="J88" i="1"/>
  <c r="J89" i="1"/>
  <c r="J90" i="1"/>
  <c r="J92" i="1"/>
  <c r="J93" i="1"/>
  <c r="J94" i="1"/>
  <c r="J95" i="1"/>
  <c r="J96" i="1"/>
  <c r="J98" i="1"/>
  <c r="J99" i="1"/>
  <c r="J100" i="1"/>
  <c r="J101" i="1"/>
  <c r="J102" i="1"/>
  <c r="J104" i="1"/>
  <c r="J105" i="1"/>
  <c r="J106" i="1"/>
  <c r="J107" i="1"/>
  <c r="J108" i="1"/>
  <c r="J110" i="1"/>
  <c r="J111" i="1"/>
  <c r="J112" i="1"/>
  <c r="J113" i="1"/>
  <c r="J114" i="1"/>
  <c r="J116" i="1"/>
  <c r="J117" i="1"/>
  <c r="J118" i="1"/>
  <c r="J119" i="1"/>
  <c r="J120" i="1"/>
  <c r="J122" i="1"/>
  <c r="J123" i="1"/>
  <c r="J124" i="1"/>
  <c r="J125" i="1"/>
  <c r="J126" i="1"/>
  <c r="J128" i="1"/>
  <c r="J129" i="1"/>
  <c r="J130" i="1"/>
  <c r="J131" i="1"/>
  <c r="J132" i="1"/>
  <c r="J134" i="1"/>
  <c r="J135" i="1"/>
  <c r="J136" i="1"/>
  <c r="J137" i="1"/>
  <c r="J138" i="1"/>
  <c r="J140" i="1"/>
  <c r="J141" i="1"/>
  <c r="J142" i="1"/>
  <c r="J143" i="1"/>
  <c r="J144" i="1"/>
  <c r="J146" i="1"/>
  <c r="J147" i="1"/>
  <c r="J148" i="1"/>
  <c r="J149" i="1"/>
  <c r="J150" i="1"/>
  <c r="J152" i="1"/>
  <c r="J153" i="1"/>
  <c r="J154" i="1"/>
  <c r="J155" i="1"/>
  <c r="J156" i="1"/>
  <c r="J158" i="1"/>
  <c r="J159" i="1"/>
  <c r="J160" i="1"/>
  <c r="J161" i="1"/>
  <c r="J162" i="1"/>
  <c r="J164" i="1"/>
  <c r="J165" i="1"/>
  <c r="J166" i="1"/>
  <c r="J167" i="1"/>
  <c r="J168" i="1"/>
  <c r="J170" i="1"/>
  <c r="J171" i="1"/>
  <c r="J172" i="1"/>
  <c r="J173" i="1"/>
  <c r="J174" i="1"/>
  <c r="J176" i="1"/>
  <c r="J177" i="1"/>
  <c r="J178" i="1"/>
  <c r="J179" i="1"/>
  <c r="J180" i="1"/>
  <c r="J182" i="1"/>
  <c r="J183" i="1"/>
  <c r="J184" i="1"/>
  <c r="J185" i="1"/>
  <c r="J186" i="1"/>
  <c r="J188" i="1"/>
  <c r="J189" i="1"/>
  <c r="J190" i="1"/>
  <c r="J191" i="1"/>
  <c r="J192" i="1"/>
  <c r="J194" i="1"/>
  <c r="J195" i="1"/>
  <c r="J196" i="1"/>
  <c r="J197" i="1"/>
  <c r="J198" i="1"/>
  <c r="J200" i="1"/>
  <c r="J201" i="1"/>
  <c r="J202" i="1"/>
  <c r="J203" i="1"/>
  <c r="J204" i="1"/>
  <c r="J206" i="1"/>
  <c r="J207" i="1"/>
  <c r="J208" i="1"/>
  <c r="J209" i="1"/>
  <c r="J210" i="1"/>
  <c r="J212" i="1"/>
  <c r="J213" i="1"/>
  <c r="J214" i="1"/>
  <c r="J215" i="1"/>
  <c r="J216" i="1"/>
  <c r="J218" i="1"/>
  <c r="J219" i="1"/>
  <c r="J220" i="1"/>
  <c r="J221" i="1"/>
  <c r="J222" i="1"/>
  <c r="J224" i="1"/>
  <c r="J225" i="1"/>
  <c r="J226" i="1"/>
  <c r="J227" i="1"/>
  <c r="J228" i="1"/>
  <c r="J230" i="1"/>
  <c r="J231" i="1"/>
  <c r="J232" i="1"/>
  <c r="J233" i="1"/>
  <c r="J234" i="1"/>
  <c r="J236" i="1"/>
  <c r="J237" i="1"/>
  <c r="J238" i="1"/>
  <c r="J239" i="1"/>
  <c r="J240" i="1"/>
  <c r="J242" i="1"/>
  <c r="J243" i="1"/>
  <c r="J244" i="1"/>
  <c r="J245" i="1"/>
  <c r="J246" i="1"/>
  <c r="J2" i="1"/>
  <c r="F11" i="2"/>
  <c r="H11" i="2" s="1"/>
  <c r="F7" i="2"/>
  <c r="H7" i="2" s="1"/>
  <c r="F8" i="2"/>
  <c r="H8" i="2" s="1"/>
  <c r="F9" i="2"/>
  <c r="H9" i="2" s="1"/>
  <c r="F10" i="2"/>
  <c r="H10" i="2" s="1"/>
  <c r="F5" i="2"/>
  <c r="H5" i="2" s="1"/>
  <c r="F4" i="2"/>
  <c r="H4" i="2" s="1"/>
  <c r="F3" i="2"/>
  <c r="H3" i="2" s="1"/>
  <c r="F2" i="2"/>
  <c r="H2" i="2" s="1"/>
  <c r="G99" i="1"/>
  <c r="H99" i="1" s="1"/>
  <c r="K99" i="1" s="1"/>
  <c r="G100" i="1"/>
  <c r="H100" i="1" s="1"/>
  <c r="K100" i="1" s="1"/>
  <c r="G101" i="1"/>
  <c r="H101" i="1" s="1"/>
  <c r="K101" i="1" s="1"/>
  <c r="G102" i="1"/>
  <c r="H102" i="1" s="1"/>
  <c r="K102" i="1" s="1"/>
  <c r="G104" i="1"/>
  <c r="H104" i="1" s="1"/>
  <c r="K104" i="1" s="1"/>
  <c r="G105" i="1"/>
  <c r="H105" i="1" s="1"/>
  <c r="K105" i="1" s="1"/>
  <c r="G106" i="1"/>
  <c r="H106" i="1" s="1"/>
  <c r="K106" i="1" s="1"/>
  <c r="G107" i="1"/>
  <c r="H107" i="1" s="1"/>
  <c r="K107" i="1" s="1"/>
  <c r="G108" i="1"/>
  <c r="H108" i="1" s="1"/>
  <c r="K108" i="1" s="1"/>
  <c r="G110" i="1"/>
  <c r="H110" i="1" s="1"/>
  <c r="K110" i="1" s="1"/>
  <c r="G111" i="1"/>
  <c r="H111" i="1" s="1"/>
  <c r="K111" i="1" s="1"/>
  <c r="G112" i="1"/>
  <c r="H112" i="1" s="1"/>
  <c r="K112" i="1" s="1"/>
  <c r="G113" i="1"/>
  <c r="H113" i="1" s="1"/>
  <c r="K113" i="1" s="1"/>
  <c r="G114" i="1"/>
  <c r="H114" i="1" s="1"/>
  <c r="K114" i="1" s="1"/>
  <c r="G116" i="1"/>
  <c r="H116" i="1" s="1"/>
  <c r="K116" i="1" s="1"/>
  <c r="G117" i="1"/>
  <c r="H117" i="1" s="1"/>
  <c r="K117" i="1" s="1"/>
  <c r="G118" i="1"/>
  <c r="H118" i="1" s="1"/>
  <c r="K118" i="1" s="1"/>
  <c r="G119" i="1"/>
  <c r="H119" i="1" s="1"/>
  <c r="K119" i="1" s="1"/>
  <c r="G120" i="1"/>
  <c r="H120" i="1" s="1"/>
  <c r="K120" i="1" s="1"/>
  <c r="G122" i="1"/>
  <c r="H122" i="1" s="1"/>
  <c r="K122" i="1" s="1"/>
  <c r="G123" i="1"/>
  <c r="H123" i="1" s="1"/>
  <c r="K123" i="1" s="1"/>
  <c r="G124" i="1"/>
  <c r="H124" i="1" s="1"/>
  <c r="K124" i="1" s="1"/>
  <c r="G125" i="1"/>
  <c r="H125" i="1" s="1"/>
  <c r="K125" i="1" s="1"/>
  <c r="G126" i="1"/>
  <c r="H126" i="1" s="1"/>
  <c r="K126" i="1" s="1"/>
  <c r="G128" i="1"/>
  <c r="H128" i="1" s="1"/>
  <c r="K128" i="1" s="1"/>
  <c r="G129" i="1"/>
  <c r="H129" i="1" s="1"/>
  <c r="K129" i="1" s="1"/>
  <c r="G130" i="1"/>
  <c r="H130" i="1" s="1"/>
  <c r="K130" i="1" s="1"/>
  <c r="G131" i="1"/>
  <c r="H131" i="1" s="1"/>
  <c r="K131" i="1" s="1"/>
  <c r="G132" i="1"/>
  <c r="H132" i="1" s="1"/>
  <c r="K132" i="1" s="1"/>
  <c r="G134" i="1"/>
  <c r="H134" i="1" s="1"/>
  <c r="K134" i="1" s="1"/>
  <c r="G135" i="1"/>
  <c r="H135" i="1" s="1"/>
  <c r="K135" i="1" s="1"/>
  <c r="G136" i="1"/>
  <c r="H136" i="1" s="1"/>
  <c r="K136" i="1" s="1"/>
  <c r="G137" i="1"/>
  <c r="H137" i="1" s="1"/>
  <c r="K137" i="1" s="1"/>
  <c r="G138" i="1"/>
  <c r="H138" i="1" s="1"/>
  <c r="K138" i="1" s="1"/>
  <c r="G140" i="1"/>
  <c r="H140" i="1" s="1"/>
  <c r="K140" i="1" s="1"/>
  <c r="G141" i="1"/>
  <c r="H141" i="1" s="1"/>
  <c r="K141" i="1" s="1"/>
  <c r="G142" i="1"/>
  <c r="H142" i="1" s="1"/>
  <c r="K142" i="1" s="1"/>
  <c r="G143" i="1"/>
  <c r="H143" i="1" s="1"/>
  <c r="K143" i="1" s="1"/>
  <c r="G144" i="1"/>
  <c r="H144" i="1" s="1"/>
  <c r="K144" i="1" s="1"/>
  <c r="G146" i="1"/>
  <c r="H146" i="1" s="1"/>
  <c r="K146" i="1" s="1"/>
  <c r="G147" i="1"/>
  <c r="H147" i="1" s="1"/>
  <c r="K147" i="1" s="1"/>
  <c r="G148" i="1"/>
  <c r="H148" i="1" s="1"/>
  <c r="K148" i="1" s="1"/>
  <c r="G149" i="1"/>
  <c r="H149" i="1" s="1"/>
  <c r="K149" i="1" s="1"/>
  <c r="G150" i="1"/>
  <c r="H150" i="1" s="1"/>
  <c r="K150" i="1" s="1"/>
  <c r="G152" i="1"/>
  <c r="H152" i="1" s="1"/>
  <c r="K152" i="1" s="1"/>
  <c r="G153" i="1"/>
  <c r="H153" i="1" s="1"/>
  <c r="K153" i="1" s="1"/>
  <c r="G154" i="1"/>
  <c r="H154" i="1" s="1"/>
  <c r="K154" i="1" s="1"/>
  <c r="G155" i="1"/>
  <c r="H155" i="1" s="1"/>
  <c r="K155" i="1" s="1"/>
  <c r="G156" i="1"/>
  <c r="H156" i="1" s="1"/>
  <c r="K156" i="1" s="1"/>
  <c r="G158" i="1"/>
  <c r="H158" i="1" s="1"/>
  <c r="K158" i="1" s="1"/>
  <c r="G159" i="1"/>
  <c r="H159" i="1" s="1"/>
  <c r="K159" i="1" s="1"/>
  <c r="G160" i="1"/>
  <c r="H160" i="1" s="1"/>
  <c r="K160" i="1" s="1"/>
  <c r="G161" i="1"/>
  <c r="H161" i="1" s="1"/>
  <c r="K161" i="1" s="1"/>
  <c r="G162" i="1"/>
  <c r="H162" i="1" s="1"/>
  <c r="K162" i="1" s="1"/>
  <c r="G164" i="1"/>
  <c r="H164" i="1" s="1"/>
  <c r="K164" i="1" s="1"/>
  <c r="G165" i="1"/>
  <c r="H165" i="1" s="1"/>
  <c r="K165" i="1" s="1"/>
  <c r="G166" i="1"/>
  <c r="H166" i="1" s="1"/>
  <c r="K166" i="1" s="1"/>
  <c r="G167" i="1"/>
  <c r="H167" i="1" s="1"/>
  <c r="K167" i="1" s="1"/>
  <c r="G168" i="1"/>
  <c r="H168" i="1" s="1"/>
  <c r="K168" i="1" s="1"/>
  <c r="G170" i="1"/>
  <c r="H170" i="1" s="1"/>
  <c r="K170" i="1" s="1"/>
  <c r="G171" i="1"/>
  <c r="H171" i="1" s="1"/>
  <c r="K171" i="1" s="1"/>
  <c r="G172" i="1"/>
  <c r="H172" i="1" s="1"/>
  <c r="K172" i="1" s="1"/>
  <c r="G173" i="1"/>
  <c r="H173" i="1" s="1"/>
  <c r="K173" i="1" s="1"/>
  <c r="G174" i="1"/>
  <c r="H174" i="1" s="1"/>
  <c r="K174" i="1" s="1"/>
  <c r="G176" i="1"/>
  <c r="H176" i="1" s="1"/>
  <c r="K176" i="1" s="1"/>
  <c r="G177" i="1"/>
  <c r="H177" i="1" s="1"/>
  <c r="K177" i="1" s="1"/>
  <c r="G178" i="1"/>
  <c r="H178" i="1" s="1"/>
  <c r="K178" i="1" s="1"/>
  <c r="G179" i="1"/>
  <c r="H179" i="1" s="1"/>
  <c r="K179" i="1" s="1"/>
  <c r="G180" i="1"/>
  <c r="H180" i="1" s="1"/>
  <c r="K180" i="1" s="1"/>
  <c r="G182" i="1"/>
  <c r="H182" i="1" s="1"/>
  <c r="K182" i="1" s="1"/>
  <c r="G183" i="1"/>
  <c r="H183" i="1" s="1"/>
  <c r="K183" i="1" s="1"/>
  <c r="G184" i="1"/>
  <c r="H184" i="1" s="1"/>
  <c r="K184" i="1" s="1"/>
  <c r="G185" i="1"/>
  <c r="H185" i="1" s="1"/>
  <c r="K185" i="1" s="1"/>
  <c r="G186" i="1"/>
  <c r="H186" i="1" s="1"/>
  <c r="K186" i="1" s="1"/>
  <c r="G188" i="1"/>
  <c r="H188" i="1" s="1"/>
  <c r="K188" i="1" s="1"/>
  <c r="G189" i="1"/>
  <c r="H189" i="1" s="1"/>
  <c r="K189" i="1" s="1"/>
  <c r="G190" i="1"/>
  <c r="H190" i="1" s="1"/>
  <c r="K190" i="1" s="1"/>
  <c r="G191" i="1"/>
  <c r="H191" i="1" s="1"/>
  <c r="K191" i="1" s="1"/>
  <c r="G192" i="1"/>
  <c r="H192" i="1" s="1"/>
  <c r="K192" i="1" s="1"/>
  <c r="G194" i="1"/>
  <c r="H194" i="1" s="1"/>
  <c r="K194" i="1" s="1"/>
  <c r="G195" i="1"/>
  <c r="H195" i="1" s="1"/>
  <c r="K195" i="1" s="1"/>
  <c r="G196" i="1"/>
  <c r="H196" i="1" s="1"/>
  <c r="K196" i="1" s="1"/>
  <c r="G197" i="1"/>
  <c r="H197" i="1" s="1"/>
  <c r="K197" i="1" s="1"/>
  <c r="G198" i="1"/>
  <c r="H198" i="1" s="1"/>
  <c r="K198" i="1" s="1"/>
  <c r="G200" i="1"/>
  <c r="H200" i="1" s="1"/>
  <c r="K200" i="1" s="1"/>
  <c r="G201" i="1"/>
  <c r="H201" i="1" s="1"/>
  <c r="K201" i="1" s="1"/>
  <c r="G202" i="1"/>
  <c r="H202" i="1" s="1"/>
  <c r="K202" i="1" s="1"/>
  <c r="G203" i="1"/>
  <c r="H203" i="1" s="1"/>
  <c r="K203" i="1" s="1"/>
  <c r="G204" i="1"/>
  <c r="H204" i="1" s="1"/>
  <c r="K204" i="1" s="1"/>
  <c r="G206" i="1"/>
  <c r="H206" i="1" s="1"/>
  <c r="K206" i="1" s="1"/>
  <c r="G207" i="1"/>
  <c r="H207" i="1" s="1"/>
  <c r="K207" i="1" s="1"/>
  <c r="G208" i="1"/>
  <c r="H208" i="1" s="1"/>
  <c r="K208" i="1" s="1"/>
  <c r="G209" i="1"/>
  <c r="H209" i="1" s="1"/>
  <c r="K209" i="1" s="1"/>
  <c r="G210" i="1"/>
  <c r="H210" i="1" s="1"/>
  <c r="K210" i="1" s="1"/>
  <c r="G212" i="1"/>
  <c r="H212" i="1" s="1"/>
  <c r="K212" i="1" s="1"/>
  <c r="G213" i="1"/>
  <c r="H213" i="1" s="1"/>
  <c r="K213" i="1" s="1"/>
  <c r="G214" i="1"/>
  <c r="H214" i="1" s="1"/>
  <c r="K214" i="1" s="1"/>
  <c r="G215" i="1"/>
  <c r="H215" i="1" s="1"/>
  <c r="K215" i="1" s="1"/>
  <c r="G216" i="1"/>
  <c r="H216" i="1" s="1"/>
  <c r="K216" i="1" s="1"/>
  <c r="G218" i="1"/>
  <c r="H218" i="1" s="1"/>
  <c r="K218" i="1" s="1"/>
  <c r="G219" i="1"/>
  <c r="H219" i="1" s="1"/>
  <c r="K219" i="1" s="1"/>
  <c r="G220" i="1"/>
  <c r="H220" i="1" s="1"/>
  <c r="K220" i="1" s="1"/>
  <c r="G221" i="1"/>
  <c r="H221" i="1" s="1"/>
  <c r="K221" i="1" s="1"/>
  <c r="G222" i="1"/>
  <c r="H222" i="1" s="1"/>
  <c r="K222" i="1" s="1"/>
  <c r="G224" i="1"/>
  <c r="H224" i="1" s="1"/>
  <c r="K224" i="1" s="1"/>
  <c r="G225" i="1"/>
  <c r="H225" i="1" s="1"/>
  <c r="K225" i="1" s="1"/>
  <c r="G226" i="1"/>
  <c r="H226" i="1" s="1"/>
  <c r="K226" i="1" s="1"/>
  <c r="G227" i="1"/>
  <c r="H227" i="1" s="1"/>
  <c r="K227" i="1" s="1"/>
  <c r="G228" i="1"/>
  <c r="H228" i="1" s="1"/>
  <c r="K228" i="1" s="1"/>
  <c r="G230" i="1"/>
  <c r="H230" i="1" s="1"/>
  <c r="K230" i="1" s="1"/>
  <c r="G231" i="1"/>
  <c r="H231" i="1" s="1"/>
  <c r="K231" i="1" s="1"/>
  <c r="G232" i="1"/>
  <c r="H232" i="1" s="1"/>
  <c r="K232" i="1" s="1"/>
  <c r="G233" i="1"/>
  <c r="H233" i="1" s="1"/>
  <c r="K233" i="1" s="1"/>
  <c r="G234" i="1"/>
  <c r="H234" i="1" s="1"/>
  <c r="K234" i="1" s="1"/>
  <c r="G236" i="1"/>
  <c r="H236" i="1" s="1"/>
  <c r="K236" i="1" s="1"/>
  <c r="G237" i="1"/>
  <c r="H237" i="1" s="1"/>
  <c r="K237" i="1" s="1"/>
  <c r="G238" i="1"/>
  <c r="H238" i="1" s="1"/>
  <c r="K238" i="1" s="1"/>
  <c r="G239" i="1"/>
  <c r="H239" i="1" s="1"/>
  <c r="K239" i="1" s="1"/>
  <c r="G240" i="1"/>
  <c r="H240" i="1" s="1"/>
  <c r="K240" i="1" s="1"/>
  <c r="G242" i="1"/>
  <c r="H242" i="1" s="1"/>
  <c r="K242" i="1" s="1"/>
  <c r="G243" i="1"/>
  <c r="H243" i="1" s="1"/>
  <c r="K243" i="1" s="1"/>
  <c r="G244" i="1"/>
  <c r="H244" i="1" s="1"/>
  <c r="K244" i="1" s="1"/>
  <c r="G245" i="1"/>
  <c r="H245" i="1" s="1"/>
  <c r="K245" i="1" s="1"/>
  <c r="G246" i="1"/>
  <c r="H246" i="1" s="1"/>
  <c r="K246" i="1" s="1"/>
  <c r="E247" i="1"/>
  <c r="D247" i="1"/>
  <c r="J247" i="1" s="1"/>
  <c r="N51" i="1" s="1"/>
  <c r="C247" i="1"/>
  <c r="E241" i="1"/>
  <c r="D241" i="1"/>
  <c r="J241" i="1" s="1"/>
  <c r="N49" i="1" s="1"/>
  <c r="C241" i="1"/>
  <c r="E235" i="1"/>
  <c r="D235" i="1"/>
  <c r="C235" i="1"/>
  <c r="E229" i="1"/>
  <c r="D229" i="1"/>
  <c r="J229" i="1" s="1"/>
  <c r="N48" i="1" s="1"/>
  <c r="C229" i="1"/>
  <c r="E223" i="1"/>
  <c r="D223" i="1"/>
  <c r="J223" i="1" s="1"/>
  <c r="N46" i="1" s="1"/>
  <c r="C223" i="1"/>
  <c r="E217" i="1"/>
  <c r="D217" i="1"/>
  <c r="J217" i="1" s="1"/>
  <c r="N45" i="1" s="1"/>
  <c r="C217" i="1"/>
  <c r="E211" i="1"/>
  <c r="D211" i="1"/>
  <c r="J211" i="1" s="1"/>
  <c r="N44" i="1" s="1"/>
  <c r="C211" i="1"/>
  <c r="G211" i="1" s="1"/>
  <c r="E205" i="1"/>
  <c r="D205" i="1"/>
  <c r="J205" i="1" s="1"/>
  <c r="N43" i="1" s="1"/>
  <c r="C205" i="1"/>
  <c r="E199" i="1"/>
  <c r="D199" i="1"/>
  <c r="J199" i="1" s="1"/>
  <c r="N42" i="1" s="1"/>
  <c r="C199" i="1"/>
  <c r="E193" i="1"/>
  <c r="D193" i="1"/>
  <c r="J193" i="1" s="1"/>
  <c r="N41" i="1" s="1"/>
  <c r="C193" i="1"/>
  <c r="E187" i="1"/>
  <c r="D187" i="1"/>
  <c r="J187" i="1" s="1"/>
  <c r="N39" i="1" s="1"/>
  <c r="C187" i="1"/>
  <c r="G187" i="1" s="1"/>
  <c r="E181" i="1"/>
  <c r="D181" i="1"/>
  <c r="J181" i="1" s="1"/>
  <c r="N38" i="1" s="1"/>
  <c r="C181" i="1"/>
  <c r="E175" i="1"/>
  <c r="D175" i="1"/>
  <c r="J175" i="1" s="1"/>
  <c r="N37" i="1" s="1"/>
  <c r="C175" i="1"/>
  <c r="E169" i="1"/>
  <c r="D169" i="1"/>
  <c r="J169" i="1" s="1"/>
  <c r="N36" i="1" s="1"/>
  <c r="C169" i="1"/>
  <c r="E163" i="1"/>
  <c r="D163" i="1"/>
  <c r="J163" i="1" s="1"/>
  <c r="N29" i="1" s="1"/>
  <c r="C163" i="1"/>
  <c r="G163" i="1" s="1"/>
  <c r="E157" i="1"/>
  <c r="D157" i="1"/>
  <c r="J157" i="1" s="1"/>
  <c r="N28" i="1" s="1"/>
  <c r="C157" i="1"/>
  <c r="E151" i="1"/>
  <c r="D151" i="1"/>
  <c r="J151" i="1" s="1"/>
  <c r="N35" i="1" s="1"/>
  <c r="C151" i="1"/>
  <c r="E145" i="1"/>
  <c r="D145" i="1"/>
  <c r="J145" i="1" s="1"/>
  <c r="N33" i="1" s="1"/>
  <c r="C145" i="1"/>
  <c r="E139" i="1"/>
  <c r="D139" i="1"/>
  <c r="J139" i="1" s="1"/>
  <c r="N32" i="1" s="1"/>
  <c r="C139" i="1"/>
  <c r="E133" i="1"/>
  <c r="D133" i="1"/>
  <c r="J133" i="1" s="1"/>
  <c r="N30" i="1" s="1"/>
  <c r="C133" i="1"/>
  <c r="G98" i="1"/>
  <c r="H98" i="1" s="1"/>
  <c r="K98" i="1" s="1"/>
  <c r="G96" i="1"/>
  <c r="H96" i="1" s="1"/>
  <c r="K96" i="1" s="1"/>
  <c r="G95" i="1"/>
  <c r="H95" i="1" s="1"/>
  <c r="K95" i="1" s="1"/>
  <c r="G94" i="1"/>
  <c r="H94" i="1" s="1"/>
  <c r="K94" i="1" s="1"/>
  <c r="G93" i="1"/>
  <c r="H93" i="1" s="1"/>
  <c r="K93" i="1" s="1"/>
  <c r="G92" i="1"/>
  <c r="H92" i="1" s="1"/>
  <c r="K92" i="1" s="1"/>
  <c r="G90" i="1"/>
  <c r="H90" i="1" s="1"/>
  <c r="K90" i="1" s="1"/>
  <c r="G89" i="1"/>
  <c r="H89" i="1" s="1"/>
  <c r="K89" i="1" s="1"/>
  <c r="G88" i="1"/>
  <c r="H88" i="1" s="1"/>
  <c r="K88" i="1" s="1"/>
  <c r="G87" i="1"/>
  <c r="H87" i="1" s="1"/>
  <c r="K87" i="1" s="1"/>
  <c r="G86" i="1"/>
  <c r="H86" i="1" s="1"/>
  <c r="K86" i="1" s="1"/>
  <c r="G84" i="1"/>
  <c r="H84" i="1" s="1"/>
  <c r="K84" i="1" s="1"/>
  <c r="G83" i="1"/>
  <c r="H83" i="1" s="1"/>
  <c r="K83" i="1" s="1"/>
  <c r="G82" i="1"/>
  <c r="H82" i="1" s="1"/>
  <c r="K82" i="1" s="1"/>
  <c r="G81" i="1"/>
  <c r="H81" i="1" s="1"/>
  <c r="K81" i="1" s="1"/>
  <c r="G80" i="1"/>
  <c r="H80" i="1" s="1"/>
  <c r="K80" i="1" s="1"/>
  <c r="G78" i="1"/>
  <c r="H78" i="1" s="1"/>
  <c r="K78" i="1" s="1"/>
  <c r="G77" i="1"/>
  <c r="H77" i="1" s="1"/>
  <c r="K77" i="1" s="1"/>
  <c r="G76" i="1"/>
  <c r="H76" i="1" s="1"/>
  <c r="K76" i="1" s="1"/>
  <c r="G75" i="1"/>
  <c r="H75" i="1" s="1"/>
  <c r="K75" i="1" s="1"/>
  <c r="G74" i="1"/>
  <c r="H74" i="1" s="1"/>
  <c r="K74" i="1" s="1"/>
  <c r="G72" i="1"/>
  <c r="H72" i="1" s="1"/>
  <c r="K72" i="1" s="1"/>
  <c r="G71" i="1"/>
  <c r="H71" i="1" s="1"/>
  <c r="K71" i="1" s="1"/>
  <c r="G70" i="1"/>
  <c r="H70" i="1" s="1"/>
  <c r="K70" i="1" s="1"/>
  <c r="G69" i="1"/>
  <c r="H69" i="1" s="1"/>
  <c r="K69" i="1" s="1"/>
  <c r="G68" i="1"/>
  <c r="H68" i="1" s="1"/>
  <c r="K68" i="1" s="1"/>
  <c r="E127" i="1"/>
  <c r="D127" i="1"/>
  <c r="J127" i="1" s="1"/>
  <c r="N27" i="1" s="1"/>
  <c r="C127" i="1"/>
  <c r="E121" i="1"/>
  <c r="D121" i="1"/>
  <c r="J121" i="1" s="1"/>
  <c r="N25" i="1" s="1"/>
  <c r="C121" i="1"/>
  <c r="E115" i="1"/>
  <c r="D115" i="1"/>
  <c r="J115" i="1" s="1"/>
  <c r="N26" i="1" s="1"/>
  <c r="C115" i="1"/>
  <c r="E109" i="1"/>
  <c r="D109" i="1"/>
  <c r="J109" i="1" s="1"/>
  <c r="N24" i="1" s="1"/>
  <c r="C109" i="1"/>
  <c r="G109" i="1" s="1"/>
  <c r="E103" i="1"/>
  <c r="D103" i="1"/>
  <c r="J103" i="1" s="1"/>
  <c r="N23" i="1" s="1"/>
  <c r="C103" i="1"/>
  <c r="E97" i="1"/>
  <c r="D97" i="1"/>
  <c r="J97" i="1" s="1"/>
  <c r="N21" i="1" s="1"/>
  <c r="C97" i="1"/>
  <c r="E91" i="1"/>
  <c r="D91" i="1"/>
  <c r="J91" i="1" s="1"/>
  <c r="N19" i="1" s="1"/>
  <c r="C91" i="1"/>
  <c r="E85" i="1"/>
  <c r="D85" i="1"/>
  <c r="C85" i="1"/>
  <c r="E79" i="1"/>
  <c r="D79" i="1"/>
  <c r="J79" i="1" s="1"/>
  <c r="N17" i="1" s="1"/>
  <c r="C79" i="1"/>
  <c r="E73" i="1"/>
  <c r="D73" i="1"/>
  <c r="J73" i="1" s="1"/>
  <c r="N13" i="1" s="1"/>
  <c r="C73" i="1"/>
  <c r="G66" i="1"/>
  <c r="H66" i="1" s="1"/>
  <c r="K66" i="1" s="1"/>
  <c r="G65" i="1"/>
  <c r="H65" i="1" s="1"/>
  <c r="K65" i="1" s="1"/>
  <c r="G64" i="1"/>
  <c r="H64" i="1" s="1"/>
  <c r="K64" i="1" s="1"/>
  <c r="G63" i="1"/>
  <c r="H63" i="1" s="1"/>
  <c r="K63" i="1" s="1"/>
  <c r="G62" i="1"/>
  <c r="H62" i="1" s="1"/>
  <c r="K62" i="1" s="1"/>
  <c r="G60" i="1"/>
  <c r="H60" i="1" s="1"/>
  <c r="K60" i="1" s="1"/>
  <c r="G59" i="1"/>
  <c r="H59" i="1" s="1"/>
  <c r="K59" i="1" s="1"/>
  <c r="G58" i="1"/>
  <c r="H58" i="1" s="1"/>
  <c r="K58" i="1" s="1"/>
  <c r="G57" i="1"/>
  <c r="H57" i="1" s="1"/>
  <c r="K57" i="1" s="1"/>
  <c r="G56" i="1"/>
  <c r="H56" i="1" s="1"/>
  <c r="K56" i="1" s="1"/>
  <c r="G54" i="1"/>
  <c r="H54" i="1" s="1"/>
  <c r="K54" i="1" s="1"/>
  <c r="G53" i="1"/>
  <c r="H53" i="1" s="1"/>
  <c r="K53" i="1" s="1"/>
  <c r="G52" i="1"/>
  <c r="H52" i="1" s="1"/>
  <c r="K52" i="1" s="1"/>
  <c r="G51" i="1"/>
  <c r="H51" i="1" s="1"/>
  <c r="K51" i="1" s="1"/>
  <c r="G50" i="1"/>
  <c r="H50" i="1" s="1"/>
  <c r="K50" i="1" s="1"/>
  <c r="G48" i="1"/>
  <c r="H48" i="1" s="1"/>
  <c r="K48" i="1" s="1"/>
  <c r="G47" i="1"/>
  <c r="H47" i="1" s="1"/>
  <c r="K47" i="1" s="1"/>
  <c r="G46" i="1"/>
  <c r="H46" i="1" s="1"/>
  <c r="K46" i="1" s="1"/>
  <c r="G45" i="1"/>
  <c r="H45" i="1" s="1"/>
  <c r="K45" i="1" s="1"/>
  <c r="G44" i="1"/>
  <c r="H44" i="1" s="1"/>
  <c r="K44" i="1" s="1"/>
  <c r="G42" i="1"/>
  <c r="H42" i="1" s="1"/>
  <c r="K42" i="1" s="1"/>
  <c r="G41" i="1"/>
  <c r="H41" i="1" s="1"/>
  <c r="K41" i="1" s="1"/>
  <c r="G40" i="1"/>
  <c r="H40" i="1" s="1"/>
  <c r="K40" i="1" s="1"/>
  <c r="G39" i="1"/>
  <c r="H39" i="1" s="1"/>
  <c r="K39" i="1" s="1"/>
  <c r="G38" i="1"/>
  <c r="H38" i="1" s="1"/>
  <c r="K38" i="1" s="1"/>
  <c r="G36" i="1"/>
  <c r="H36" i="1" s="1"/>
  <c r="K36" i="1" s="1"/>
  <c r="G35" i="1"/>
  <c r="H35" i="1" s="1"/>
  <c r="K35" i="1" s="1"/>
  <c r="G34" i="1"/>
  <c r="H34" i="1" s="1"/>
  <c r="K34" i="1" s="1"/>
  <c r="G33" i="1"/>
  <c r="H33" i="1" s="1"/>
  <c r="K33" i="1" s="1"/>
  <c r="G32" i="1"/>
  <c r="H32" i="1" s="1"/>
  <c r="K32" i="1" s="1"/>
  <c r="G30" i="1"/>
  <c r="H30" i="1" s="1"/>
  <c r="K30" i="1" s="1"/>
  <c r="G29" i="1"/>
  <c r="H29" i="1" s="1"/>
  <c r="K29" i="1" s="1"/>
  <c r="G28" i="1"/>
  <c r="H28" i="1" s="1"/>
  <c r="K28" i="1" s="1"/>
  <c r="G27" i="1"/>
  <c r="H27" i="1" s="1"/>
  <c r="K27" i="1" s="1"/>
  <c r="G26" i="1"/>
  <c r="H26" i="1" s="1"/>
  <c r="K26" i="1" s="1"/>
  <c r="G24" i="1"/>
  <c r="H24" i="1" s="1"/>
  <c r="K24" i="1" s="1"/>
  <c r="G23" i="1"/>
  <c r="H23" i="1" s="1"/>
  <c r="K23" i="1" s="1"/>
  <c r="G22" i="1"/>
  <c r="H22" i="1" s="1"/>
  <c r="K22" i="1" s="1"/>
  <c r="G21" i="1"/>
  <c r="H21" i="1" s="1"/>
  <c r="K21" i="1" s="1"/>
  <c r="G20" i="1"/>
  <c r="H20" i="1" s="1"/>
  <c r="K20" i="1" s="1"/>
  <c r="E67" i="1"/>
  <c r="D67" i="1"/>
  <c r="J67" i="1" s="1"/>
  <c r="N16" i="1" s="1"/>
  <c r="C67" i="1"/>
  <c r="E61" i="1"/>
  <c r="D61" i="1"/>
  <c r="J61" i="1" s="1"/>
  <c r="N15" i="1" s="1"/>
  <c r="C61" i="1"/>
  <c r="E55" i="1"/>
  <c r="D55" i="1"/>
  <c r="J55" i="1" s="1"/>
  <c r="N14" i="1" s="1"/>
  <c r="C55" i="1"/>
  <c r="E49" i="1"/>
  <c r="D49" i="1"/>
  <c r="J49" i="1" s="1"/>
  <c r="N11" i="1" s="1"/>
  <c r="C49" i="1"/>
  <c r="E43" i="1"/>
  <c r="D43" i="1"/>
  <c r="J43" i="1" s="1"/>
  <c r="N10" i="1" s="1"/>
  <c r="C43" i="1"/>
  <c r="E37" i="1"/>
  <c r="D37" i="1"/>
  <c r="J37" i="1" s="1"/>
  <c r="N9" i="1" s="1"/>
  <c r="C37" i="1"/>
  <c r="E31" i="1"/>
  <c r="D31" i="1"/>
  <c r="J31" i="1" s="1"/>
  <c r="N7" i="1" s="1"/>
  <c r="C31" i="1"/>
  <c r="E25" i="1"/>
  <c r="D25" i="1"/>
  <c r="J25" i="1" s="1"/>
  <c r="N6" i="1" s="1"/>
  <c r="C25" i="1"/>
  <c r="D19" i="1"/>
  <c r="J19" i="1" s="1"/>
  <c r="N4" i="1" s="1"/>
  <c r="E19" i="1"/>
  <c r="C19" i="1"/>
  <c r="G18" i="1"/>
  <c r="H18" i="1" s="1"/>
  <c r="K18" i="1" s="1"/>
  <c r="G17" i="1"/>
  <c r="H17" i="1" s="1"/>
  <c r="K17" i="1" s="1"/>
  <c r="G16" i="1"/>
  <c r="H16" i="1" s="1"/>
  <c r="K16" i="1" s="1"/>
  <c r="G15" i="1"/>
  <c r="H15" i="1" s="1"/>
  <c r="K15" i="1" s="1"/>
  <c r="G14" i="1"/>
  <c r="H14" i="1" s="1"/>
  <c r="K14" i="1" s="1"/>
  <c r="G12" i="1"/>
  <c r="H12" i="1" s="1"/>
  <c r="K12" i="1" s="1"/>
  <c r="G11" i="1"/>
  <c r="H11" i="1" s="1"/>
  <c r="K11" i="1" s="1"/>
  <c r="G10" i="1"/>
  <c r="H10" i="1" s="1"/>
  <c r="K10" i="1" s="1"/>
  <c r="G9" i="1"/>
  <c r="H9" i="1" s="1"/>
  <c r="K9" i="1" s="1"/>
  <c r="G8" i="1"/>
  <c r="H8" i="1" s="1"/>
  <c r="K8" i="1" s="1"/>
  <c r="G3" i="1"/>
  <c r="H3" i="1" s="1"/>
  <c r="K3" i="1" s="1"/>
  <c r="G4" i="1"/>
  <c r="H4" i="1" s="1"/>
  <c r="K4" i="1" s="1"/>
  <c r="G5" i="1"/>
  <c r="H5" i="1" s="1"/>
  <c r="K5" i="1" s="1"/>
  <c r="G6" i="1"/>
  <c r="H6" i="1" s="1"/>
  <c r="K6" i="1" s="1"/>
  <c r="G2" i="1"/>
  <c r="H2" i="1" s="1"/>
  <c r="K2" i="1" s="1"/>
  <c r="D13" i="1"/>
  <c r="J13" i="1" s="1"/>
  <c r="N5" i="1" s="1"/>
  <c r="E13" i="1"/>
  <c r="C13" i="1"/>
  <c r="D7" i="1"/>
  <c r="J7" i="1" s="1"/>
  <c r="N3" i="1" s="1"/>
  <c r="E7" i="1"/>
  <c r="C7" i="1"/>
  <c r="H12" i="2" l="1"/>
  <c r="G151" i="1"/>
  <c r="G199" i="1"/>
  <c r="G247" i="1"/>
  <c r="H247" i="1" s="1"/>
  <c r="K247" i="1" s="1"/>
  <c r="G97" i="1"/>
  <c r="G25" i="1"/>
  <c r="H25" i="1" s="1"/>
  <c r="K25" i="1" s="1"/>
  <c r="G73" i="1"/>
  <c r="H73" i="1" s="1"/>
  <c r="K73" i="1" s="1"/>
  <c r="G121" i="1"/>
  <c r="H121" i="1" s="1"/>
  <c r="K121" i="1" s="1"/>
  <c r="G7" i="1"/>
  <c r="G91" i="1"/>
  <c r="H91" i="1" s="1"/>
  <c r="K91" i="1" s="1"/>
  <c r="G181" i="1"/>
  <c r="H181" i="1" s="1"/>
  <c r="K181" i="1" s="1"/>
  <c r="G229" i="1"/>
  <c r="H229" i="1" s="1"/>
  <c r="K229" i="1" s="1"/>
  <c r="G79" i="1"/>
  <c r="H79" i="1" s="1"/>
  <c r="K79" i="1" s="1"/>
  <c r="G127" i="1"/>
  <c r="H127" i="1" s="1"/>
  <c r="K127" i="1" s="1"/>
  <c r="G157" i="1"/>
  <c r="G205" i="1"/>
  <c r="G103" i="1"/>
  <c r="G145" i="1"/>
  <c r="G193" i="1"/>
  <c r="H193" i="1" s="1"/>
  <c r="K193" i="1" s="1"/>
  <c r="G241" i="1"/>
  <c r="H241" i="1" s="1"/>
  <c r="K241" i="1" s="1"/>
  <c r="H6" i="2"/>
  <c r="G235" i="1"/>
  <c r="H235" i="1" s="1"/>
  <c r="K235" i="1" s="1"/>
  <c r="H157" i="1"/>
  <c r="K157" i="1" s="1"/>
  <c r="H205" i="1"/>
  <c r="K205" i="1" s="1"/>
  <c r="G37" i="1"/>
  <c r="H37" i="1" s="1"/>
  <c r="K37" i="1" s="1"/>
  <c r="G175" i="1"/>
  <c r="H175" i="1" s="1"/>
  <c r="K175" i="1" s="1"/>
  <c r="G223" i="1"/>
  <c r="H223" i="1" s="1"/>
  <c r="K223" i="1" s="1"/>
  <c r="G139" i="1"/>
  <c r="H139" i="1" s="1"/>
  <c r="K139" i="1" s="1"/>
  <c r="H187" i="1"/>
  <c r="K187" i="1" s="1"/>
  <c r="G115" i="1"/>
  <c r="H115" i="1" s="1"/>
  <c r="K115" i="1" s="1"/>
  <c r="J235" i="1"/>
  <c r="N50" i="1" s="1"/>
  <c r="H97" i="1"/>
  <c r="K97" i="1" s="1"/>
  <c r="G61" i="1"/>
  <c r="H61" i="1" s="1"/>
  <c r="K61" i="1" s="1"/>
  <c r="G133" i="1"/>
  <c r="H133" i="1" s="1"/>
  <c r="K133" i="1" s="1"/>
  <c r="G85" i="1"/>
  <c r="H85" i="1" s="1"/>
  <c r="K85" i="1" s="1"/>
  <c r="H103" i="1"/>
  <c r="K103" i="1" s="1"/>
  <c r="H163" i="1"/>
  <c r="K163" i="1" s="1"/>
  <c r="H211" i="1"/>
  <c r="K211" i="1" s="1"/>
  <c r="J85" i="1"/>
  <c r="G49" i="1"/>
  <c r="H49" i="1" s="1"/>
  <c r="K49" i="1" s="1"/>
  <c r="G169" i="1"/>
  <c r="H169" i="1" s="1"/>
  <c r="K169" i="1" s="1"/>
  <c r="G217" i="1"/>
  <c r="H217" i="1" s="1"/>
  <c r="K217" i="1" s="1"/>
  <c r="H145" i="1"/>
  <c r="K145" i="1" s="1"/>
  <c r="H109" i="1"/>
  <c r="K109" i="1" s="1"/>
  <c r="H151" i="1"/>
  <c r="K151" i="1" s="1"/>
  <c r="H199" i="1"/>
  <c r="K199" i="1" s="1"/>
  <c r="G43" i="1"/>
  <c r="H43" i="1" s="1"/>
  <c r="K43" i="1" s="1"/>
  <c r="G67" i="1"/>
  <c r="H67" i="1" s="1"/>
  <c r="K67" i="1" s="1"/>
  <c r="G13" i="1"/>
  <c r="H13" i="1" s="1"/>
  <c r="K13" i="1" s="1"/>
  <c r="G31" i="1"/>
  <c r="H31" i="1" s="1"/>
  <c r="K31" i="1" s="1"/>
  <c r="G55" i="1"/>
  <c r="H55" i="1" s="1"/>
  <c r="K55" i="1" s="1"/>
  <c r="H7" i="1"/>
  <c r="K7" i="1" s="1"/>
  <c r="G19" i="1"/>
  <c r="H19" i="1" s="1"/>
  <c r="K19" i="1" s="1"/>
  <c r="J248" i="1" l="1"/>
  <c r="N18" i="1"/>
  <c r="N47" i="1" l="1"/>
  <c r="N2" i="1"/>
  <c r="N40" i="1"/>
  <c r="N31" i="1"/>
  <c r="N34" i="1"/>
  <c r="N20" i="1"/>
  <c r="N22" i="1"/>
  <c r="N12" i="1"/>
  <c r="N8" i="1"/>
</calcChain>
</file>

<file path=xl/sharedStrings.xml><?xml version="1.0" encoding="utf-8"?>
<sst xmlns="http://schemas.openxmlformats.org/spreadsheetml/2006/main" count="3188" uniqueCount="225">
  <si>
    <t>State</t>
  </si>
  <si>
    <t>Alabama</t>
  </si>
  <si>
    <t>Year</t>
  </si>
  <si>
    <t>Area Harvested (Acres)</t>
  </si>
  <si>
    <t>Yield (BU/Acre)</t>
  </si>
  <si>
    <t>Production ($)</t>
  </si>
  <si>
    <t>Arizona</t>
  </si>
  <si>
    <t>Arkansas</t>
  </si>
  <si>
    <t>Mean (5-year)</t>
  </si>
  <si>
    <t>Production (BU)</t>
  </si>
  <si>
    <t>Value ($/BU)</t>
  </si>
  <si>
    <t>California</t>
  </si>
  <si>
    <t>Colorado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</si>
  <si>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</si>
  <si>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</si>
  <si>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</si>
  <si>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</si>
  <si>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</si>
  <si>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</si>
  <si>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</si>
  <si>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</si>
  <si>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</si>
  <si>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</si>
  <si>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</si>
  <si>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Michigan</t>
  </si>
  <si>
    <t>Minnesota</t>
  </si>
  <si>
    <t>Mississippi</t>
  </si>
  <si>
    <t>Missouri</t>
  </si>
  <si>
    <t>Montana</t>
  </si>
  <si>
    <t>Nebraska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</si>
  <si>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</si>
  <si>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</si>
  <si>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</si>
  <si>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</si>
  <si>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</si>
  <si>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</si>
  <si>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</si>
  <si>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</si>
  <si>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</si>
  <si>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South Carolina</t>
  </si>
  <si>
    <t>South Dakota</t>
  </si>
  <si>
    <t>Tennessee</t>
  </si>
  <si>
    <t>Texas</t>
  </si>
  <si>
    <t>Utah</t>
  </si>
  <si>
    <t>Virginia</t>
  </si>
  <si>
    <t>Washington</t>
  </si>
  <si>
    <t>West Virginia</t>
  </si>
  <si>
    <t>Wisconsin</t>
  </si>
  <si>
    <t>Wyoming</t>
  </si>
  <si>
    <t>Production (Tons)</t>
  </si>
  <si>
    <t>Yield (Tons/Acres)</t>
  </si>
  <si>
    <t>Crop</t>
  </si>
  <si>
    <t>Miscanthus</t>
  </si>
  <si>
    <t>Switchgrass</t>
  </si>
  <si>
    <t>Source:</t>
  </si>
  <si>
    <t>https://quickstats.nass.usda.gov/#7516BE7E-B01B-339A-ACB2-85B6BE755C54</t>
  </si>
  <si>
    <t>Yield (t/ha)</t>
  </si>
  <si>
    <t>Value ($/t)</t>
  </si>
  <si>
    <t>Link</t>
  </si>
  <si>
    <t>Citation</t>
  </si>
  <si>
    <t>[1]</t>
  </si>
  <si>
    <t>USDA. "Quick Stats". National Agricultural Statistics Service (2024).</t>
  </si>
  <si>
    <t>AL</t>
  </si>
  <si>
    <t>AZ</t>
  </si>
  <si>
    <t>AR</t>
  </si>
  <si>
    <t>CA</t>
  </si>
  <si>
    <t>CO</t>
  </si>
  <si>
    <t>DE</t>
  </si>
  <si>
    <t>FL</t>
  </si>
  <si>
    <t>GA</t>
  </si>
  <si>
    <t>ID</t>
  </si>
  <si>
    <t>IL</t>
  </si>
  <si>
    <t>IN</t>
  </si>
  <si>
    <t>IA</t>
  </si>
  <si>
    <t>KS</t>
  </si>
  <si>
    <t>KY</t>
  </si>
  <si>
    <t>LA</t>
  </si>
  <si>
    <t>MD</t>
  </si>
  <si>
    <t>MI</t>
  </si>
  <si>
    <t>MN</t>
  </si>
  <si>
    <t>MS</t>
  </si>
  <si>
    <t>MO</t>
  </si>
  <si>
    <t>MT</t>
  </si>
  <si>
    <t>NE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</si>
  <si>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</si>
  <si>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</si>
  <si>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</si>
  <si>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</si>
  <si>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</si>
  <si>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</si>
  <si>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</si>
  <si>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</si>
  <si>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</si>
  <si>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SC</t>
  </si>
  <si>
    <t>SD</t>
  </si>
  <si>
    <t>TN</t>
  </si>
  <si>
    <t>TX</t>
  </si>
  <si>
    <t>UT</t>
  </si>
  <si>
    <t>VI</t>
  </si>
  <si>
    <t>WA</t>
  </si>
  <si>
    <t>WV</t>
  </si>
  <si>
    <t>WI</t>
  </si>
  <si>
    <t>WY</t>
  </si>
  <si>
    <t>Average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</si>
  <si>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</si>
  <si>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</si>
  <si>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</si>
  <si>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</si>
  <si>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</si>
  <si>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</si>
  <si>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</si>
  <si>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</si>
  <si>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</si>
  <si>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</si>
  <si>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</si>
  <si>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</si>
  <si>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</si>
  <si>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</si>
  <si>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</si>
  <si>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</si>
  <si>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</si>
  <si>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</si>
  <si>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</si>
  <si>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</si>
  <si>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</si>
  <si>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</si>
  <si>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</si>
  <si>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</si>
  <si>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</si>
  <si>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</si>
  <si>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</si>
  <si>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</si>
  <si>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</si>
  <si>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</si>
  <si>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</si>
  <si>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</si>
  <si>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</si>
  <si>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</si>
  <si>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</si>
  <si>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</si>
  <si>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</si>
  <si>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</si>
  <si>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</si>
  <si>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</si>
  <si>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</si>
  <si>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</si>
  <si>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</si>
  <si>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</si>
  <si>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</si>
  <si>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</si>
  <si>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</si>
  <si>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</si>
  <si>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</si>
  <si>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</si>
  <si>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Commodity</t>
  </si>
  <si>
    <t>BARLEY</t>
  </si>
  <si>
    <t>CORN</t>
  </si>
  <si>
    <t>COTTON</t>
  </si>
  <si>
    <t>FIELD CROPS, OTHER</t>
  </si>
  <si>
    <t>HAY</t>
  </si>
  <si>
    <t>HAYLAGE</t>
  </si>
  <si>
    <t>HOPS</t>
  </si>
  <si>
    <t>MILLET</t>
  </si>
  <si>
    <t>OATS</t>
  </si>
  <si>
    <t>PEANUTS</t>
  </si>
  <si>
    <t>RICE</t>
  </si>
  <si>
    <t>RYE</t>
  </si>
  <si>
    <t>SESAME</t>
  </si>
  <si>
    <t>SORGHUM</t>
  </si>
  <si>
    <t>SOYBEANS</t>
  </si>
  <si>
    <t>SUNFLOWER</t>
  </si>
  <si>
    <t>TRITICALE</t>
  </si>
  <si>
    <t>WHEAT</t>
  </si>
  <si>
    <t>CHICKPEAS</t>
  </si>
  <si>
    <t>HEMP</t>
  </si>
  <si>
    <t>JOJOBA</t>
  </si>
  <si>
    <t>CAMELINA</t>
  </si>
  <si>
    <t>FLAXSEED</t>
  </si>
  <si>
    <t>MINT</t>
  </si>
  <si>
    <t>PEAS</t>
  </si>
  <si>
    <t>SAFFLOWER</t>
  </si>
  <si>
    <t>SUGARBEETS</t>
  </si>
  <si>
    <t>TARO</t>
  </si>
  <si>
    <t>WILD RICE</t>
  </si>
  <si>
    <t>BUCKWHEAT</t>
  </si>
  <si>
    <t>CANOLA</t>
  </si>
  <si>
    <t>LENTILS</t>
  </si>
  <si>
    <t>TOBACCO</t>
  </si>
  <si>
    <t>RAPESEED</t>
  </si>
  <si>
    <t>MISCANTHUS</t>
  </si>
  <si>
    <t>SWITCHGRASS</t>
  </si>
  <si>
    <t>GUAR</t>
  </si>
  <si>
    <t>SUGARCANE</t>
  </si>
  <si>
    <t xml:space="preserve"> (D)</t>
  </si>
  <si>
    <t>Area Harvested (ha)</t>
  </si>
  <si>
    <t>State Summaries</t>
  </si>
  <si>
    <t>State Name</t>
  </si>
  <si>
    <t>State Code</t>
  </si>
  <si>
    <t>AK</t>
  </si>
  <si>
    <t>ME</t>
  </si>
  <si>
    <t>MA</t>
  </si>
  <si>
    <t>RI</t>
  </si>
  <si>
    <t>CT</t>
  </si>
  <si>
    <t>NV</t>
  </si>
  <si>
    <t>NH</t>
  </si>
  <si>
    <t>VT</t>
  </si>
  <si>
    <t>HI</t>
  </si>
  <si>
    <t>VA</t>
  </si>
  <si>
    <t xml:space="preserve"> </t>
  </si>
  <si>
    <t>5-year Avg. Corn Yield (t/ha)</t>
  </si>
  <si>
    <t>5-year Avg. Miscanthus Yield (t/ha)</t>
  </si>
  <si>
    <t>5-year Avg. Switchgrass Yield (t/ha)</t>
  </si>
  <si>
    <t>MJ/ha/year</t>
  </si>
  <si>
    <t>Solar Irradiance (kWh/m2/day) [1]</t>
  </si>
  <si>
    <t>[2]</t>
  </si>
  <si>
    <t>https://www.eia.gov/electricity/data/browser/#/topic/0?agg=2,1,0&amp;fuel=0000k&amp;geo=vvvvvvvvvvvvo&amp;sec=g&amp;linechart=ELEC.GEN.SPV-US-99.A&amp;columnchart=ELEC.GEN.SPV-US-99.A&amp;map=ELEC.GEN.SPV-US-99.A&amp;freq=A&amp;start=2001&amp;end=2023&amp;ctype=columnchart&amp;ltype=pin&amp;rtype=s&amp;pin=&amp;rse=0&amp;maptype=0</t>
  </si>
  <si>
    <t>Solar Capacity (MWh 000) [2]</t>
  </si>
  <si>
    <t>MJ/year</t>
  </si>
  <si>
    <t>Water Usage (10^6 gal/day) [1]</t>
  </si>
  <si>
    <r>
      <t>Dieter, Cheryl A. </t>
    </r>
    <r>
      <rPr>
        <i/>
        <sz val="12"/>
        <color rgb="FF222222"/>
        <rFont val="Calibri"/>
        <family val="2"/>
      </rPr>
      <t>Water availability and use science program: Estimated use of water in the United States in 2015</t>
    </r>
    <r>
      <rPr>
        <sz val="12"/>
        <color rgb="FF222222"/>
        <rFont val="Calibri"/>
        <family val="2"/>
      </rPr>
      <t>. Geological Survey, 2018.</t>
    </r>
  </si>
  <si>
    <t xml:space="preserve">Water Usage (gal/year) </t>
  </si>
  <si>
    <t>https://pubs.usgs.gov/publication/cir1441</t>
  </si>
  <si>
    <t>https://a1solarstore.com/state-solar-power-rankings.html</t>
  </si>
  <si>
    <t>A1 Solar Store. "State Solar Power Rankings". A1 Solar Store (2024).</t>
  </si>
  <si>
    <t>EIA. "Electricity Data Browser". EIA (2024).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</si>
</sst>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rgb="FF333333"/>
      <name val="Calibri"/>
      <family val="2"/>
    </font>
    <font>
      <sz val="11"/>
      <color theme="1"/>
      <name val="Calibri"/>
      <family val="2"/>
    </font>
    <font>
      <sz val="11"/>
      <color rgb="FF333333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Narrow"/>
    </font>
    <font>
      <b/>
      <sz val="12"/>
      <color theme="1"/>
      <name val="Calibri"/>
      <family val="2"/>
    </font>
    <font>
      <sz val="12"/>
      <color rgb="FF222222"/>
      <name val="Calibri"/>
      <family val="2"/>
    </font>
    <font>
      <i/>
      <sz val="12"/>
      <color rgb="FF22222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6A6A6"/>
        <bgColor rgb="FF00000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37">
    <xf numFmtId="0" fontId="0" fillId="0" borderId="0" xfId="0"/>
    <xf numFmtId="0" fontId="3" fillId="0" borderId="2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3" fontId="4" fillId="0" borderId="9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9" xfId="0" applyNumberFormat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3" fontId="4" fillId="2" borderId="9" xfId="0" applyNumberFormat="1" applyFont="1" applyFill="1" applyBorder="1" applyAlignment="1">
      <alignment horizontal="center"/>
    </xf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0" fillId="2" borderId="0" xfId="0" applyFill="1"/>
    <xf numFmtId="0" fontId="0" fillId="2" borderId="13" xfId="0" applyFill="1" applyBorder="1"/>
    <xf numFmtId="0" fontId="5" fillId="0" borderId="13" xfId="0" applyFont="1" applyBorder="1" applyAlignment="1">
      <alignment horizontal="center"/>
    </xf>
    <xf numFmtId="0" fontId="0" fillId="2" borderId="13" xfId="0" applyFill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0" fontId="1" fillId="2" borderId="13" xfId="0" applyFont="1" applyFill="1" applyBorder="1"/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2" fontId="0" fillId="0" borderId="15" xfId="0" applyNumberFormat="1" applyBorder="1" applyAlignment="1">
      <alignment horizontal="center"/>
    </xf>
    <xf numFmtId="0" fontId="3" fillId="2" borderId="0" xfId="0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2" borderId="6" xfId="0" applyFill="1" applyBorder="1"/>
    <xf numFmtId="2" fontId="0" fillId="0" borderId="7" xfId="0" applyNumberFormat="1" applyBorder="1" applyAlignment="1">
      <alignment horizontal="center"/>
    </xf>
    <xf numFmtId="2" fontId="8" fillId="0" borderId="13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0" fillId="3" borderId="11" xfId="0" applyFill="1" applyBorder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0" xfId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0" fillId="4" borderId="11" xfId="0" applyFill="1" applyBorder="1"/>
    <xf numFmtId="2" fontId="8" fillId="4" borderId="11" xfId="0" applyNumberFormat="1" applyFont="1" applyFill="1" applyBorder="1" applyAlignment="1">
      <alignment horizontal="center"/>
    </xf>
    <xf numFmtId="0" fontId="0" fillId="4" borderId="12" xfId="0" applyFill="1" applyBorder="1"/>
    <xf numFmtId="0" fontId="3" fillId="2" borderId="0" xfId="0" applyFont="1" applyFill="1"/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5" fillId="0" borderId="5" xfId="0" applyFont="1" applyBorder="1" applyAlignment="1">
      <alignment horizontal="center"/>
    </xf>
    <xf numFmtId="4" fontId="2" fillId="0" borderId="6" xfId="0" applyNumberFormat="1" applyFont="1" applyBorder="1" applyAlignment="1">
      <alignment horizontal="center"/>
    </xf>
    <xf numFmtId="0" fontId="5" fillId="2" borderId="6" xfId="0" applyFont="1" applyFill="1" applyBorder="1"/>
    <xf numFmtId="2" fontId="7" fillId="0" borderId="7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4" fontId="2" fillId="0" borderId="13" xfId="0" applyNumberFormat="1" applyFont="1" applyBorder="1" applyAlignment="1">
      <alignment horizontal="center"/>
    </xf>
    <xf numFmtId="0" fontId="5" fillId="2" borderId="13" xfId="0" applyFont="1" applyFill="1" applyBorder="1"/>
    <xf numFmtId="2" fontId="7" fillId="0" borderId="15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8" xfId="0" applyFont="1" applyFill="1" applyBorder="1"/>
    <xf numFmtId="0" fontId="8" fillId="3" borderId="19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2" fillId="6" borderId="17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5" borderId="0" xfId="0" applyNumberFormat="1" applyFont="1" applyFill="1" applyAlignment="1">
      <alignment horizontal="center"/>
    </xf>
    <xf numFmtId="0" fontId="11" fillId="0" borderId="3" xfId="0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3" fillId="3" borderId="17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2" fontId="11" fillId="0" borderId="0" xfId="0" applyNumberFormat="1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quickstats.nass.usda.gov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quickstats.nass.usda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976A-6B2A-BB45-8B72-9B4049D39947}">
  <dimension ref="A1:S251"/>
  <sheetViews>
    <sheetView zoomScale="84" workbookViewId="0">
      <selection activeCell="P40" sqref="P40"/>
    </sheetView>
  </sheetViews>
  <sheetFormatPr baseColWidth="10" defaultRowHeight="16" x14ac:dyDescent="0.2"/>
  <cols>
    <col min="1" max="1" width="15.1640625" customWidth="1"/>
    <col min="2" max="2" width="16.6640625" customWidth="1"/>
    <col min="3" max="3" width="18.1640625" customWidth="1"/>
    <col min="4" max="4" width="13.6640625" customWidth="1"/>
    <col min="5" max="5" width="13.83203125" customWidth="1"/>
    <col min="6" max="6" width="3.1640625" customWidth="1"/>
    <col min="7" max="7" width="13.1640625" customWidth="1"/>
    <col min="9" max="9" width="3.5" customWidth="1"/>
    <col min="10" max="10" width="14.33203125" customWidth="1"/>
    <col min="11" max="11" width="12.33203125" customWidth="1"/>
    <col min="13" max="13" width="14.33203125" customWidth="1"/>
    <col min="14" max="14" width="29" customWidth="1"/>
  </cols>
  <sheetData>
    <row r="1" spans="1:19" ht="17" thickBot="1" x14ac:dyDescent="0.25">
      <c r="A1" s="55" t="s">
        <v>0</v>
      </c>
      <c r="B1" s="56" t="s">
        <v>2</v>
      </c>
      <c r="C1" s="57" t="s">
        <v>3</v>
      </c>
      <c r="D1" s="57" t="s">
        <v>4</v>
      </c>
      <c r="E1" s="57" t="s">
        <v>5</v>
      </c>
      <c r="F1" s="57"/>
      <c r="G1" s="57" t="s">
        <v>9</v>
      </c>
      <c r="H1" s="57" t="s">
        <v>10</v>
      </c>
      <c r="I1" s="70"/>
      <c r="J1" s="57" t="s">
        <v>56</v>
      </c>
      <c r="K1" s="58" t="s">
        <v>57</v>
      </c>
      <c r="M1" s="107" t="s">
        <v>0</v>
      </c>
      <c r="N1" s="108" t="s">
        <v>209</v>
      </c>
    </row>
    <row r="2" spans="1:19" x14ac:dyDescent="0.2">
      <c r="A2" s="59" t="s">
        <v>1</v>
      </c>
      <c r="B2" s="1">
        <v>2023</v>
      </c>
      <c r="C2" s="2">
        <v>320000</v>
      </c>
      <c r="D2" s="2">
        <v>164</v>
      </c>
      <c r="E2" s="2">
        <v>278144000</v>
      </c>
      <c r="F2" s="15"/>
      <c r="G2" s="1">
        <f>C2*D2</f>
        <v>52480000</v>
      </c>
      <c r="H2" s="24">
        <f>E2/G2</f>
        <v>5.3</v>
      </c>
      <c r="I2" s="29"/>
      <c r="J2" s="35">
        <f>D2*0.0254/0.404686</f>
        <v>10.293412670564338</v>
      </c>
      <c r="K2" s="20">
        <f>H2/0.0254</f>
        <v>208.66141732283464</v>
      </c>
      <c r="M2" s="104" t="s">
        <v>198</v>
      </c>
      <c r="N2" s="105">
        <f>J248</f>
        <v>10.352503350083047</v>
      </c>
      <c r="S2" s="109"/>
    </row>
    <row r="3" spans="1:19" x14ac:dyDescent="0.2">
      <c r="A3" s="51" t="s">
        <v>62</v>
      </c>
      <c r="B3" s="36">
        <v>2022</v>
      </c>
      <c r="C3" s="23">
        <v>290000</v>
      </c>
      <c r="D3" s="23">
        <v>118</v>
      </c>
      <c r="E3" s="23">
        <v>251859000</v>
      </c>
      <c r="F3" s="37"/>
      <c r="G3" s="36">
        <f t="shared" ref="G3:G7" si="0">C3*D3</f>
        <v>34220000</v>
      </c>
      <c r="H3" s="25">
        <f t="shared" ref="H3:H7" si="1">E3/G3</f>
        <v>7.3599941554646406</v>
      </c>
      <c r="I3" s="29"/>
      <c r="J3" s="35">
        <f t="shared" ref="J3:J66" si="2">D3*0.0254/0.404686</f>
        <v>7.4062359458938536</v>
      </c>
      <c r="K3" s="20">
        <f t="shared" ref="K3:K66" si="3">H3/0.0254</f>
        <v>289.76354942774179</v>
      </c>
      <c r="M3" s="93" t="s">
        <v>62</v>
      </c>
      <c r="N3" s="20">
        <f>J7</f>
        <v>9.414706710882017</v>
      </c>
      <c r="S3" s="109"/>
    </row>
    <row r="4" spans="1:19" x14ac:dyDescent="0.2">
      <c r="A4" s="51"/>
      <c r="B4" s="36">
        <v>2021</v>
      </c>
      <c r="C4" s="23">
        <v>320000</v>
      </c>
      <c r="D4" s="23">
        <v>163</v>
      </c>
      <c r="E4" s="23">
        <v>308266000</v>
      </c>
      <c r="F4" s="37"/>
      <c r="G4" s="36">
        <f t="shared" si="0"/>
        <v>52160000</v>
      </c>
      <c r="H4" s="25">
        <f t="shared" si="1"/>
        <v>5.9100076687116561</v>
      </c>
      <c r="I4" s="29"/>
      <c r="J4" s="35">
        <f t="shared" si="2"/>
        <v>10.230647959158459</v>
      </c>
      <c r="K4" s="20">
        <f t="shared" si="3"/>
        <v>232.67746727211247</v>
      </c>
      <c r="M4" s="106" t="s">
        <v>64</v>
      </c>
      <c r="N4" s="20">
        <f>J19</f>
        <v>11.285095110777247</v>
      </c>
      <c r="S4" s="109"/>
    </row>
    <row r="5" spans="1:19" x14ac:dyDescent="0.2">
      <c r="A5" s="51"/>
      <c r="B5" s="36">
        <v>2020</v>
      </c>
      <c r="C5" s="23">
        <v>310000</v>
      </c>
      <c r="D5" s="23">
        <v>158</v>
      </c>
      <c r="E5" s="23">
        <v>251757000</v>
      </c>
      <c r="F5" s="37"/>
      <c r="G5" s="36">
        <f t="shared" si="0"/>
        <v>48980000</v>
      </c>
      <c r="H5" s="25">
        <f t="shared" si="1"/>
        <v>5.1399959167006939</v>
      </c>
      <c r="I5" s="29"/>
      <c r="J5" s="35">
        <f t="shared" si="2"/>
        <v>9.9168244021290572</v>
      </c>
      <c r="K5" s="20">
        <f t="shared" si="3"/>
        <v>202.36204396459425</v>
      </c>
      <c r="M5" s="106" t="s">
        <v>63</v>
      </c>
      <c r="N5" s="20">
        <f>J13</f>
        <v>13.055059972423065</v>
      </c>
      <c r="S5" s="109"/>
    </row>
    <row r="6" spans="1:19" x14ac:dyDescent="0.2">
      <c r="A6" s="51"/>
      <c r="B6" s="36">
        <v>2019</v>
      </c>
      <c r="C6" s="23">
        <v>285000</v>
      </c>
      <c r="D6" s="23">
        <v>147</v>
      </c>
      <c r="E6" s="23">
        <v>167161000</v>
      </c>
      <c r="F6" s="37"/>
      <c r="G6" s="36">
        <f t="shared" si="0"/>
        <v>41895000</v>
      </c>
      <c r="H6" s="25">
        <f t="shared" si="1"/>
        <v>3.9899988065401599</v>
      </c>
      <c r="I6" s="29"/>
      <c r="J6" s="35">
        <f t="shared" si="2"/>
        <v>9.2264125766643765</v>
      </c>
      <c r="K6" s="20">
        <f t="shared" si="3"/>
        <v>157.08656718662047</v>
      </c>
      <c r="M6" s="93" t="s">
        <v>65</v>
      </c>
      <c r="N6" s="20">
        <f>J25</f>
        <v>11.272542168496066</v>
      </c>
      <c r="S6" s="109"/>
    </row>
    <row r="7" spans="1:19" x14ac:dyDescent="0.2">
      <c r="A7" s="52"/>
      <c r="B7" s="38" t="s">
        <v>8</v>
      </c>
      <c r="C7" s="39">
        <f>AVERAGE(C2:C6)</f>
        <v>305000</v>
      </c>
      <c r="D7" s="39">
        <f t="shared" ref="D7:E7" si="4">AVERAGE(D2:D6)</f>
        <v>150</v>
      </c>
      <c r="E7" s="39">
        <f t="shared" si="4"/>
        <v>251437400</v>
      </c>
      <c r="F7" s="37"/>
      <c r="G7" s="38">
        <f t="shared" si="0"/>
        <v>45750000</v>
      </c>
      <c r="H7" s="26">
        <f t="shared" si="1"/>
        <v>5.495899453551913</v>
      </c>
      <c r="I7" s="30"/>
      <c r="J7" s="49">
        <f t="shared" si="2"/>
        <v>9.414706710882017</v>
      </c>
      <c r="K7" s="40">
        <f t="shared" si="3"/>
        <v>216.37399423432728</v>
      </c>
      <c r="M7" s="93" t="s">
        <v>66</v>
      </c>
      <c r="N7" s="20">
        <f>J31</f>
        <v>7.6698477337985498</v>
      </c>
      <c r="S7" s="109"/>
    </row>
    <row r="8" spans="1:19" x14ac:dyDescent="0.2">
      <c r="A8" s="60" t="s">
        <v>6</v>
      </c>
      <c r="B8" s="8">
        <v>2023</v>
      </c>
      <c r="C8" s="9">
        <v>38000</v>
      </c>
      <c r="D8" s="9">
        <v>206</v>
      </c>
      <c r="E8" s="9">
        <v>54796000</v>
      </c>
      <c r="F8" s="16"/>
      <c r="G8" s="8">
        <f>C8*D8</f>
        <v>7828000</v>
      </c>
      <c r="H8" s="27">
        <f>E8/G8</f>
        <v>7</v>
      </c>
      <c r="I8" s="29"/>
      <c r="J8" s="35">
        <f t="shared" si="2"/>
        <v>12.929530549611304</v>
      </c>
      <c r="K8" s="20">
        <f t="shared" si="3"/>
        <v>275.5905511811024</v>
      </c>
      <c r="M8" s="104" t="s">
        <v>202</v>
      </c>
      <c r="N8" s="105">
        <f>J248</f>
        <v>10.352503350083047</v>
      </c>
      <c r="S8" s="109"/>
    </row>
    <row r="9" spans="1:19" x14ac:dyDescent="0.2">
      <c r="A9" s="51" t="s">
        <v>63</v>
      </c>
      <c r="B9" s="36">
        <v>2022</v>
      </c>
      <c r="C9" s="23">
        <v>45000</v>
      </c>
      <c r="D9" s="23">
        <v>220</v>
      </c>
      <c r="E9" s="23">
        <v>84645000</v>
      </c>
      <c r="F9" s="41"/>
      <c r="G9" s="36">
        <f t="shared" ref="G9:G13" si="5">C9*D9</f>
        <v>9900000</v>
      </c>
      <c r="H9" s="25">
        <f t="shared" ref="H9:H13" si="6">E9/G9</f>
        <v>8.5500000000000007</v>
      </c>
      <c r="I9" s="29"/>
      <c r="J9" s="35">
        <f t="shared" si="2"/>
        <v>13.808236509293625</v>
      </c>
      <c r="K9" s="20">
        <f t="shared" si="3"/>
        <v>336.61417322834649</v>
      </c>
      <c r="M9" s="93" t="s">
        <v>67</v>
      </c>
      <c r="N9" s="20">
        <f>J37</f>
        <v>10.845742130936085</v>
      </c>
      <c r="S9" s="109"/>
    </row>
    <row r="10" spans="1:19" x14ac:dyDescent="0.2">
      <c r="A10" s="52"/>
      <c r="B10" s="36">
        <v>2021</v>
      </c>
      <c r="C10" s="23">
        <v>18000</v>
      </c>
      <c r="D10" s="23">
        <v>181</v>
      </c>
      <c r="E10" s="23">
        <v>24924000</v>
      </c>
      <c r="F10" s="41"/>
      <c r="G10" s="36">
        <f t="shared" si="5"/>
        <v>3258000</v>
      </c>
      <c r="H10" s="25">
        <f t="shared" si="6"/>
        <v>7.6500920810313078</v>
      </c>
      <c r="I10" s="29"/>
      <c r="J10" s="35">
        <f t="shared" si="2"/>
        <v>11.3604127644643</v>
      </c>
      <c r="K10" s="20">
        <f t="shared" si="3"/>
        <v>301.18472759965778</v>
      </c>
      <c r="M10" s="93" t="s">
        <v>68</v>
      </c>
      <c r="N10" s="20">
        <f>J43</f>
        <v>10.004694998097289</v>
      </c>
      <c r="S10" s="109"/>
    </row>
    <row r="11" spans="1:19" x14ac:dyDescent="0.2">
      <c r="A11" s="52"/>
      <c r="B11" s="36">
        <v>2020</v>
      </c>
      <c r="C11" s="42">
        <v>29000</v>
      </c>
      <c r="D11" s="42">
        <v>202</v>
      </c>
      <c r="E11" s="42">
        <v>31633000</v>
      </c>
      <c r="F11" s="41"/>
      <c r="G11" s="36">
        <f t="shared" si="5"/>
        <v>5858000</v>
      </c>
      <c r="H11" s="25">
        <f t="shared" si="6"/>
        <v>5.3999658586548307</v>
      </c>
      <c r="I11" s="29"/>
      <c r="J11" s="35">
        <f t="shared" si="2"/>
        <v>12.678471703987784</v>
      </c>
      <c r="K11" s="20">
        <f t="shared" si="3"/>
        <v>212.59708104940279</v>
      </c>
      <c r="M11" s="93" t="s">
        <v>69</v>
      </c>
      <c r="N11" s="20">
        <f>J49</f>
        <v>10.933612726904315</v>
      </c>
      <c r="S11" s="109"/>
    </row>
    <row r="12" spans="1:19" x14ac:dyDescent="0.2">
      <c r="A12" s="52"/>
      <c r="B12" s="36">
        <v>2019</v>
      </c>
      <c r="C12" s="23">
        <v>37000</v>
      </c>
      <c r="D12" s="23">
        <v>231</v>
      </c>
      <c r="E12" s="23">
        <v>46154000</v>
      </c>
      <c r="F12" s="41"/>
      <c r="G12" s="36">
        <f t="shared" si="5"/>
        <v>8547000</v>
      </c>
      <c r="H12" s="25">
        <f t="shared" si="6"/>
        <v>5.4000234000234002</v>
      </c>
      <c r="I12" s="29"/>
      <c r="J12" s="35">
        <f t="shared" si="2"/>
        <v>14.498648334758307</v>
      </c>
      <c r="K12" s="20">
        <f t="shared" si="3"/>
        <v>212.59934645761419</v>
      </c>
      <c r="M12" s="104" t="s">
        <v>206</v>
      </c>
      <c r="N12" s="105">
        <f>J248</f>
        <v>10.352503350083047</v>
      </c>
      <c r="S12" s="109"/>
    </row>
    <row r="13" spans="1:19" x14ac:dyDescent="0.2">
      <c r="A13" s="52"/>
      <c r="B13" s="38" t="s">
        <v>8</v>
      </c>
      <c r="C13" s="39">
        <f>AVERAGE(C8:C12)</f>
        <v>33400</v>
      </c>
      <c r="D13" s="39">
        <f t="shared" ref="D13:E13" si="7">AVERAGE(D8:D12)</f>
        <v>208</v>
      </c>
      <c r="E13" s="39">
        <f t="shared" si="7"/>
        <v>48430400</v>
      </c>
      <c r="F13" s="43"/>
      <c r="G13" s="38">
        <f t="shared" si="5"/>
        <v>6947200</v>
      </c>
      <c r="H13" s="26">
        <f t="shared" si="6"/>
        <v>6.9712114233072313</v>
      </c>
      <c r="I13" s="30"/>
      <c r="J13" s="49">
        <f t="shared" si="2"/>
        <v>13.055059972423065</v>
      </c>
      <c r="K13" s="40">
        <f t="shared" si="3"/>
        <v>274.45714264989101</v>
      </c>
      <c r="M13" s="93" t="s">
        <v>73</v>
      </c>
      <c r="N13" s="20">
        <f>J73</f>
        <v>12.301883435552503</v>
      </c>
      <c r="S13" s="109"/>
    </row>
    <row r="14" spans="1:19" x14ac:dyDescent="0.2">
      <c r="A14" s="61" t="s">
        <v>7</v>
      </c>
      <c r="B14" s="8">
        <v>2023</v>
      </c>
      <c r="C14" s="10">
        <v>830000</v>
      </c>
      <c r="D14" s="10">
        <v>183</v>
      </c>
      <c r="E14" s="10">
        <v>789828000</v>
      </c>
      <c r="F14" s="16"/>
      <c r="G14" s="8">
        <f>C14*D14</f>
        <v>151890000</v>
      </c>
      <c r="H14" s="27">
        <f>E14/G14</f>
        <v>5.2</v>
      </c>
      <c r="I14" s="29"/>
      <c r="J14" s="35">
        <f t="shared" si="2"/>
        <v>11.485942187276061</v>
      </c>
      <c r="K14" s="20">
        <f t="shared" si="3"/>
        <v>204.7244094488189</v>
      </c>
      <c r="M14" s="93" t="s">
        <v>70</v>
      </c>
      <c r="N14" s="20">
        <f>J55</f>
        <v>12.967189376454831</v>
      </c>
      <c r="S14" s="109"/>
    </row>
    <row r="15" spans="1:19" x14ac:dyDescent="0.2">
      <c r="A15" s="51" t="s">
        <v>64</v>
      </c>
      <c r="B15" s="36">
        <v>2022</v>
      </c>
      <c r="C15" s="23">
        <v>695000</v>
      </c>
      <c r="D15" s="23">
        <v>173</v>
      </c>
      <c r="E15" s="23">
        <v>815193000</v>
      </c>
      <c r="F15" s="41"/>
      <c r="G15" s="36">
        <f t="shared" ref="G15:G19" si="8">C15*D15</f>
        <v>120235000</v>
      </c>
      <c r="H15" s="25">
        <f t="shared" ref="H15:H19" si="9">E15/G15</f>
        <v>6.7799975048862642</v>
      </c>
      <c r="I15" s="29"/>
      <c r="J15" s="35">
        <f t="shared" si="2"/>
        <v>10.85829507321726</v>
      </c>
      <c r="K15" s="20">
        <f t="shared" si="3"/>
        <v>266.92903562544348</v>
      </c>
      <c r="M15" s="93" t="s">
        <v>71</v>
      </c>
      <c r="N15" s="20">
        <f>J61</f>
        <v>12.477624627488968</v>
      </c>
      <c r="S15" s="109"/>
    </row>
    <row r="16" spans="1:19" x14ac:dyDescent="0.2">
      <c r="A16" s="51"/>
      <c r="B16" s="36">
        <v>2021</v>
      </c>
      <c r="C16" s="36">
        <v>830000</v>
      </c>
      <c r="D16" s="36">
        <v>184</v>
      </c>
      <c r="E16" s="36">
        <v>908684000</v>
      </c>
      <c r="F16" s="41"/>
      <c r="G16" s="36">
        <f t="shared" si="8"/>
        <v>152720000</v>
      </c>
      <c r="H16" s="25">
        <f t="shared" si="9"/>
        <v>5.95</v>
      </c>
      <c r="I16" s="29"/>
      <c r="J16" s="35">
        <f t="shared" si="2"/>
        <v>11.548706898681941</v>
      </c>
      <c r="K16" s="20">
        <f t="shared" si="3"/>
        <v>234.25196850393704</v>
      </c>
      <c r="M16" s="93" t="s">
        <v>72</v>
      </c>
      <c r="N16" s="20">
        <f>J67</f>
        <v>11.849977513430165</v>
      </c>
      <c r="S16" s="109"/>
    </row>
    <row r="17" spans="1:19" x14ac:dyDescent="0.2">
      <c r="A17" s="52"/>
      <c r="B17" s="36">
        <v>2020</v>
      </c>
      <c r="C17" s="36">
        <v>605000</v>
      </c>
      <c r="D17" s="36">
        <v>184</v>
      </c>
      <c r="E17" s="36">
        <v>499827000</v>
      </c>
      <c r="F17" s="41"/>
      <c r="G17" s="36">
        <f t="shared" si="8"/>
        <v>111320000</v>
      </c>
      <c r="H17" s="25">
        <f t="shared" si="9"/>
        <v>4.4900017966223498</v>
      </c>
      <c r="I17" s="29"/>
      <c r="J17" s="35">
        <f t="shared" si="2"/>
        <v>11.548706898681941</v>
      </c>
      <c r="K17" s="20">
        <f t="shared" si="3"/>
        <v>176.77172427647048</v>
      </c>
      <c r="M17" s="93" t="s">
        <v>74</v>
      </c>
      <c r="N17" s="20">
        <f>J79</f>
        <v>8.0338830599526538</v>
      </c>
      <c r="S17" s="109"/>
    </row>
    <row r="18" spans="1:19" x14ac:dyDescent="0.2">
      <c r="A18" s="52"/>
      <c r="B18" s="36">
        <v>2019</v>
      </c>
      <c r="C18" s="36">
        <v>735000</v>
      </c>
      <c r="D18" s="36">
        <v>175</v>
      </c>
      <c r="E18" s="36">
        <v>496493000</v>
      </c>
      <c r="F18" s="41"/>
      <c r="G18" s="36">
        <f t="shared" si="8"/>
        <v>128625000</v>
      </c>
      <c r="H18" s="25">
        <f t="shared" si="9"/>
        <v>3.8600038872691935</v>
      </c>
      <c r="I18" s="29"/>
      <c r="J18" s="35">
        <f t="shared" si="2"/>
        <v>10.983824496029019</v>
      </c>
      <c r="K18" s="20">
        <f t="shared" si="3"/>
        <v>151.96865697910212</v>
      </c>
      <c r="M18" s="93" t="s">
        <v>75</v>
      </c>
      <c r="N18" s="20">
        <f>J85</f>
        <v>11.147012745684307</v>
      </c>
      <c r="S18" s="109"/>
    </row>
    <row r="19" spans="1:19" x14ac:dyDescent="0.2">
      <c r="A19" s="52"/>
      <c r="B19" s="38" t="s">
        <v>8</v>
      </c>
      <c r="C19" s="38">
        <f>AVERAGE(C14:C18)</f>
        <v>739000</v>
      </c>
      <c r="D19" s="38">
        <f t="shared" ref="D19:E19" si="10">AVERAGE(D14:D18)</f>
        <v>179.8</v>
      </c>
      <c r="E19" s="38">
        <f t="shared" si="10"/>
        <v>702005000</v>
      </c>
      <c r="F19" s="41"/>
      <c r="G19" s="38">
        <f t="shared" si="8"/>
        <v>132872200.00000001</v>
      </c>
      <c r="H19" s="26">
        <f t="shared" si="9"/>
        <v>5.2833098270368062</v>
      </c>
      <c r="I19" s="30"/>
      <c r="J19" s="49">
        <f t="shared" si="2"/>
        <v>11.285095110777247</v>
      </c>
      <c r="K19" s="40">
        <f t="shared" si="3"/>
        <v>208.00432389908687</v>
      </c>
      <c r="M19" s="93" t="s">
        <v>76</v>
      </c>
      <c r="N19" s="20">
        <f>J91</f>
        <v>10.971271553747844</v>
      </c>
      <c r="S19" s="109"/>
    </row>
    <row r="20" spans="1:19" x14ac:dyDescent="0.2">
      <c r="A20" s="62" t="s">
        <v>11</v>
      </c>
      <c r="B20" s="8">
        <v>2023</v>
      </c>
      <c r="C20" s="8">
        <v>40000</v>
      </c>
      <c r="D20" s="8">
        <v>178</v>
      </c>
      <c r="E20" s="8">
        <v>43788000</v>
      </c>
      <c r="F20" s="17"/>
      <c r="G20" s="8">
        <f>C20*D20</f>
        <v>7120000</v>
      </c>
      <c r="H20" s="27">
        <f>E20/G20</f>
        <v>6.15</v>
      </c>
      <c r="I20" s="29"/>
      <c r="J20" s="35">
        <f t="shared" si="2"/>
        <v>11.17211863024666</v>
      </c>
      <c r="K20" s="20">
        <f t="shared" si="3"/>
        <v>242.12598425196853</v>
      </c>
      <c r="M20" s="104" t="s">
        <v>200</v>
      </c>
      <c r="N20" s="105">
        <f>J248</f>
        <v>10.352503350083047</v>
      </c>
      <c r="S20" s="109"/>
    </row>
    <row r="21" spans="1:19" x14ac:dyDescent="0.2">
      <c r="A21" s="76" t="s">
        <v>65</v>
      </c>
      <c r="B21" s="36">
        <v>2022</v>
      </c>
      <c r="C21" s="36">
        <v>20000</v>
      </c>
      <c r="D21" s="36">
        <v>177</v>
      </c>
      <c r="E21" s="36">
        <v>27258000</v>
      </c>
      <c r="F21" s="29"/>
      <c r="G21" s="36">
        <f t="shared" ref="G21:G25" si="11">C21*D21</f>
        <v>3540000</v>
      </c>
      <c r="H21" s="25">
        <f t="shared" ref="H21:H25" si="12">E21/G21</f>
        <v>7.7</v>
      </c>
      <c r="I21" s="29"/>
      <c r="J21" s="35">
        <f t="shared" si="2"/>
        <v>11.10935391884078</v>
      </c>
      <c r="K21" s="20">
        <f t="shared" si="3"/>
        <v>303.14960629921262</v>
      </c>
      <c r="M21" s="93" t="s">
        <v>77</v>
      </c>
      <c r="N21" s="20">
        <f>J97</f>
        <v>10.305965612845515</v>
      </c>
      <c r="S21" s="109"/>
    </row>
    <row r="22" spans="1:19" x14ac:dyDescent="0.2">
      <c r="A22" s="76"/>
      <c r="B22" s="36">
        <v>2021</v>
      </c>
      <c r="C22" s="36">
        <v>50000</v>
      </c>
      <c r="D22" s="36">
        <v>188</v>
      </c>
      <c r="E22" s="36">
        <v>68620000</v>
      </c>
      <c r="F22" s="29"/>
      <c r="G22" s="36">
        <f t="shared" si="11"/>
        <v>9400000</v>
      </c>
      <c r="H22" s="25">
        <f t="shared" si="12"/>
        <v>7.3</v>
      </c>
      <c r="I22" s="29"/>
      <c r="J22" s="35">
        <f t="shared" si="2"/>
        <v>11.799765744305461</v>
      </c>
      <c r="K22" s="20">
        <f t="shared" si="3"/>
        <v>287.40157480314963</v>
      </c>
      <c r="M22" s="104" t="s">
        <v>199</v>
      </c>
      <c r="N22" s="105">
        <f>J248</f>
        <v>10.352503350083047</v>
      </c>
      <c r="S22" s="109"/>
    </row>
    <row r="23" spans="1:19" x14ac:dyDescent="0.2">
      <c r="A23" s="76"/>
      <c r="B23" s="36">
        <v>2020</v>
      </c>
      <c r="C23" s="36">
        <v>60000</v>
      </c>
      <c r="D23" s="36">
        <v>187</v>
      </c>
      <c r="E23" s="36">
        <v>53295000</v>
      </c>
      <c r="F23" s="29"/>
      <c r="G23" s="36">
        <f t="shared" si="11"/>
        <v>11220000</v>
      </c>
      <c r="H23" s="25">
        <f t="shared" si="12"/>
        <v>4.75</v>
      </c>
      <c r="I23" s="29"/>
      <c r="J23" s="35">
        <f t="shared" si="2"/>
        <v>11.737001032899581</v>
      </c>
      <c r="K23" s="20">
        <f t="shared" si="3"/>
        <v>187.00787401574803</v>
      </c>
      <c r="M23" s="93" t="s">
        <v>78</v>
      </c>
      <c r="N23" s="20">
        <f>J103</f>
        <v>10.167883247752579</v>
      </c>
      <c r="S23" s="109"/>
    </row>
    <row r="24" spans="1:19" x14ac:dyDescent="0.2">
      <c r="A24" s="76"/>
      <c r="B24" s="36">
        <v>2019</v>
      </c>
      <c r="C24" s="36">
        <v>60000</v>
      </c>
      <c r="D24" s="36">
        <v>168</v>
      </c>
      <c r="E24" s="36">
        <v>46368000</v>
      </c>
      <c r="F24" s="29"/>
      <c r="G24" s="36">
        <f t="shared" si="11"/>
        <v>10080000</v>
      </c>
      <c r="H24" s="25">
        <f t="shared" si="12"/>
        <v>4.5999999999999996</v>
      </c>
      <c r="I24" s="29"/>
      <c r="J24" s="35">
        <f t="shared" si="2"/>
        <v>10.544471516187858</v>
      </c>
      <c r="K24" s="20">
        <f t="shared" si="3"/>
        <v>181.10236220472441</v>
      </c>
      <c r="M24" s="93" t="s">
        <v>79</v>
      </c>
      <c r="N24" s="20">
        <f>J109</f>
        <v>11.573812783244295</v>
      </c>
      <c r="S24" s="109"/>
    </row>
    <row r="25" spans="1:19" x14ac:dyDescent="0.2">
      <c r="A25" s="76"/>
      <c r="B25" s="38" t="s">
        <v>8</v>
      </c>
      <c r="C25" s="38">
        <f>AVERAGE(C20:C24)</f>
        <v>46000</v>
      </c>
      <c r="D25" s="38">
        <f t="shared" ref="D25" si="13">AVERAGE(D20:D24)</f>
        <v>179.6</v>
      </c>
      <c r="E25" s="38">
        <f t="shared" ref="E25" si="14">AVERAGE(E20:E24)</f>
        <v>47865800</v>
      </c>
      <c r="F25" s="29"/>
      <c r="G25" s="38">
        <f t="shared" si="11"/>
        <v>8261600</v>
      </c>
      <c r="H25" s="26">
        <f t="shared" si="12"/>
        <v>5.793768761498983</v>
      </c>
      <c r="I25" s="30"/>
      <c r="J25" s="49">
        <f t="shared" si="2"/>
        <v>11.272542168496066</v>
      </c>
      <c r="K25" s="40">
        <f t="shared" si="3"/>
        <v>228.10113234247964</v>
      </c>
      <c r="M25" s="93" t="s">
        <v>81</v>
      </c>
      <c r="N25" s="20">
        <f>J121</f>
        <v>10.017247940378466</v>
      </c>
      <c r="S25" s="109"/>
    </row>
    <row r="26" spans="1:19" x14ac:dyDescent="0.2">
      <c r="A26" s="61" t="s">
        <v>12</v>
      </c>
      <c r="B26" s="8">
        <v>2023</v>
      </c>
      <c r="C26" s="8">
        <v>1015000</v>
      </c>
      <c r="D26" s="8">
        <v>122</v>
      </c>
      <c r="E26" s="8">
        <v>656299000</v>
      </c>
      <c r="F26" s="17"/>
      <c r="G26" s="8">
        <f>C26*D26</f>
        <v>123830000</v>
      </c>
      <c r="H26" s="27">
        <f>E26/G26</f>
        <v>5.3</v>
      </c>
      <c r="I26" s="29"/>
      <c r="J26" s="35">
        <f t="shared" si="2"/>
        <v>7.6572947915173737</v>
      </c>
      <c r="K26" s="20">
        <f t="shared" si="3"/>
        <v>208.66141732283464</v>
      </c>
      <c r="M26" s="93" t="s">
        <v>80</v>
      </c>
      <c r="N26" s="20">
        <f>J115</f>
        <v>11.059142149716074</v>
      </c>
      <c r="S26" s="109"/>
    </row>
    <row r="27" spans="1:19" x14ac:dyDescent="0.2">
      <c r="A27" s="52" t="s">
        <v>66</v>
      </c>
      <c r="B27" s="36">
        <v>2022</v>
      </c>
      <c r="C27" s="36">
        <v>970000</v>
      </c>
      <c r="D27" s="36">
        <v>121</v>
      </c>
      <c r="E27" s="36">
        <v>863843000</v>
      </c>
      <c r="F27" s="29"/>
      <c r="G27" s="36">
        <f t="shared" ref="G27:G31" si="15">C27*D27</f>
        <v>117370000</v>
      </c>
      <c r="H27" s="25">
        <f t="shared" ref="H27:H31" si="16">E27/G27</f>
        <v>7.3599982959870491</v>
      </c>
      <c r="I27" s="29"/>
      <c r="J27" s="35">
        <f t="shared" si="2"/>
        <v>7.5945300801114941</v>
      </c>
      <c r="K27" s="20">
        <f t="shared" si="3"/>
        <v>289.76371244043503</v>
      </c>
      <c r="M27" s="93" t="s">
        <v>82</v>
      </c>
      <c r="N27" s="20">
        <f>J127</f>
        <v>6.841353543240932</v>
      </c>
      <c r="S27" s="109"/>
    </row>
    <row r="28" spans="1:19" x14ac:dyDescent="0.2">
      <c r="A28" s="52"/>
      <c r="B28" s="36">
        <v>2021</v>
      </c>
      <c r="C28" s="36">
        <v>1140000</v>
      </c>
      <c r="D28" s="36">
        <v>129</v>
      </c>
      <c r="E28" s="36">
        <v>894125000</v>
      </c>
      <c r="F28" s="29"/>
      <c r="G28" s="36">
        <f t="shared" si="15"/>
        <v>147060000</v>
      </c>
      <c r="H28" s="25">
        <f t="shared" si="16"/>
        <v>6.0800013599891205</v>
      </c>
      <c r="I28" s="29"/>
      <c r="J28" s="35">
        <f t="shared" si="2"/>
        <v>8.0966477713585352</v>
      </c>
      <c r="K28" s="20">
        <f t="shared" si="3"/>
        <v>239.37013228303624</v>
      </c>
      <c r="M28" s="93" t="s">
        <v>87</v>
      </c>
      <c r="N28" s="20">
        <f>J157</f>
        <v>8.1092007136397104</v>
      </c>
      <c r="S28" s="109"/>
    </row>
    <row r="29" spans="1:19" x14ac:dyDescent="0.2">
      <c r="A29" s="52"/>
      <c r="B29" s="36">
        <v>2020</v>
      </c>
      <c r="C29" s="36">
        <v>1060000</v>
      </c>
      <c r="D29" s="36">
        <v>116</v>
      </c>
      <c r="E29" s="36">
        <v>568075000</v>
      </c>
      <c r="F29" s="29"/>
      <c r="G29" s="36">
        <f t="shared" si="15"/>
        <v>122960000</v>
      </c>
      <c r="H29" s="25">
        <f t="shared" si="16"/>
        <v>4.6199983734547825</v>
      </c>
      <c r="I29" s="29"/>
      <c r="J29" s="35">
        <f t="shared" si="2"/>
        <v>7.2807065230820927</v>
      </c>
      <c r="K29" s="20">
        <f t="shared" si="3"/>
        <v>181.88969974231429</v>
      </c>
      <c r="M29" s="93" t="s">
        <v>88</v>
      </c>
      <c r="N29" s="20">
        <f>J163</f>
        <v>8.1343065982020626</v>
      </c>
      <c r="S29" s="109"/>
    </row>
    <row r="30" spans="1:19" x14ac:dyDescent="0.2">
      <c r="A30" s="52"/>
      <c r="B30" s="36">
        <v>2019</v>
      </c>
      <c r="C30" s="36">
        <v>1300000</v>
      </c>
      <c r="D30" s="36">
        <v>123</v>
      </c>
      <c r="E30" s="36">
        <v>588432000</v>
      </c>
      <c r="F30" s="29"/>
      <c r="G30" s="36">
        <f t="shared" si="15"/>
        <v>159900000</v>
      </c>
      <c r="H30" s="25">
        <f t="shared" si="16"/>
        <v>3.68</v>
      </c>
      <c r="I30" s="29"/>
      <c r="J30" s="35">
        <f t="shared" si="2"/>
        <v>7.7200595029232542</v>
      </c>
      <c r="K30" s="20">
        <f t="shared" si="3"/>
        <v>144.88188976377953</v>
      </c>
      <c r="M30" s="93" t="s">
        <v>83</v>
      </c>
      <c r="N30" s="20">
        <f>J133</f>
        <v>11.335306879901948</v>
      </c>
      <c r="S30" s="109"/>
    </row>
    <row r="31" spans="1:19" x14ac:dyDescent="0.2">
      <c r="A31" s="52"/>
      <c r="B31" s="38" t="s">
        <v>8</v>
      </c>
      <c r="C31" s="38">
        <f>AVERAGE(C26:C30)</f>
        <v>1097000</v>
      </c>
      <c r="D31" s="38">
        <f t="shared" ref="D31" si="17">AVERAGE(D26:D30)</f>
        <v>122.2</v>
      </c>
      <c r="E31" s="38">
        <f t="shared" ref="E31" si="18">AVERAGE(E26:E30)</f>
        <v>714154800</v>
      </c>
      <c r="F31" s="29"/>
      <c r="G31" s="38">
        <f t="shared" si="15"/>
        <v>134053400</v>
      </c>
      <c r="H31" s="26">
        <f t="shared" si="16"/>
        <v>5.3273904279936204</v>
      </c>
      <c r="I31" s="30"/>
      <c r="J31" s="49">
        <f t="shared" si="2"/>
        <v>7.6698477337985498</v>
      </c>
      <c r="K31" s="40">
        <f t="shared" si="3"/>
        <v>209.73978062967009</v>
      </c>
      <c r="M31" s="104" t="s">
        <v>204</v>
      </c>
      <c r="N31" s="105">
        <f>J248</f>
        <v>10.352503350083047</v>
      </c>
      <c r="S31" s="109"/>
    </row>
    <row r="32" spans="1:19" x14ac:dyDescent="0.2">
      <c r="A32" s="61" t="s">
        <v>13</v>
      </c>
      <c r="B32" s="8">
        <v>2023</v>
      </c>
      <c r="C32" s="8">
        <v>172000</v>
      </c>
      <c r="D32" s="8">
        <v>189</v>
      </c>
      <c r="E32" s="8">
        <v>159289000</v>
      </c>
      <c r="F32" s="18"/>
      <c r="G32" s="8">
        <f>C32*D32</f>
        <v>32508000</v>
      </c>
      <c r="H32" s="27">
        <f>E32/G32</f>
        <v>4.8999938476682665</v>
      </c>
      <c r="I32" s="29"/>
      <c r="J32" s="35">
        <f t="shared" si="2"/>
        <v>11.862530455711342</v>
      </c>
      <c r="K32" s="20">
        <f t="shared" si="3"/>
        <v>192.91314360898687</v>
      </c>
      <c r="M32" s="93" t="s">
        <v>84</v>
      </c>
      <c r="N32" s="20">
        <f>J139</f>
        <v>9.4900243645690718</v>
      </c>
      <c r="S32" s="109"/>
    </row>
    <row r="33" spans="1:19" x14ac:dyDescent="0.2">
      <c r="A33" s="52" t="s">
        <v>67</v>
      </c>
      <c r="B33" s="36">
        <v>2022</v>
      </c>
      <c r="C33" s="36">
        <v>156000</v>
      </c>
      <c r="D33" s="36">
        <v>170</v>
      </c>
      <c r="E33" s="36">
        <v>177154000</v>
      </c>
      <c r="F33" s="44"/>
      <c r="G33" s="36">
        <f t="shared" ref="G33:G37" si="19">C33*D33</f>
        <v>26520000</v>
      </c>
      <c r="H33" s="25">
        <f t="shared" ref="H33:H37" si="20">E33/G33</f>
        <v>6.6800150829562597</v>
      </c>
      <c r="I33" s="29"/>
      <c r="J33" s="35">
        <f t="shared" si="2"/>
        <v>10.670000938999619</v>
      </c>
      <c r="K33" s="20">
        <f t="shared" si="3"/>
        <v>262.99271980142754</v>
      </c>
      <c r="M33" s="93" t="s">
        <v>85</v>
      </c>
      <c r="N33" s="20">
        <f>J145</f>
        <v>10.268306786001986</v>
      </c>
      <c r="S33" s="109"/>
    </row>
    <row r="34" spans="1:19" x14ac:dyDescent="0.2">
      <c r="A34" s="52"/>
      <c r="B34" s="36">
        <v>2021</v>
      </c>
      <c r="C34" s="36">
        <v>167000</v>
      </c>
      <c r="D34" s="36">
        <v>184</v>
      </c>
      <c r="E34" s="36">
        <v>201268000</v>
      </c>
      <c r="F34" s="44"/>
      <c r="G34" s="36">
        <f t="shared" si="19"/>
        <v>30728000</v>
      </c>
      <c r="H34" s="25">
        <f t="shared" si="20"/>
        <v>6.5499869825566259</v>
      </c>
      <c r="I34" s="29"/>
      <c r="J34" s="35">
        <f t="shared" si="2"/>
        <v>11.548706898681941</v>
      </c>
      <c r="K34" s="20">
        <f t="shared" si="3"/>
        <v>257.87350325026085</v>
      </c>
      <c r="M34" s="104" t="s">
        <v>203</v>
      </c>
      <c r="N34" s="105">
        <f>J248</f>
        <v>10.352503350083047</v>
      </c>
      <c r="S34" s="109"/>
    </row>
    <row r="35" spans="1:19" x14ac:dyDescent="0.2">
      <c r="A35" s="52"/>
      <c r="B35" s="36">
        <v>2020</v>
      </c>
      <c r="C35" s="36">
        <v>176000</v>
      </c>
      <c r="D35" s="36">
        <v>160</v>
      </c>
      <c r="E35" s="36">
        <v>157696000</v>
      </c>
      <c r="F35" s="44"/>
      <c r="G35" s="36">
        <f t="shared" si="19"/>
        <v>28160000</v>
      </c>
      <c r="H35" s="25">
        <f t="shared" si="20"/>
        <v>5.6</v>
      </c>
      <c r="I35" s="29"/>
      <c r="J35" s="35">
        <f t="shared" si="2"/>
        <v>10.042353824940818</v>
      </c>
      <c r="K35" s="20">
        <f t="shared" si="3"/>
        <v>220.4724409448819</v>
      </c>
      <c r="M35" s="93" t="s">
        <v>86</v>
      </c>
      <c r="N35" s="20">
        <f>J151</f>
        <v>9.8289538061608255</v>
      </c>
      <c r="S35" s="109"/>
    </row>
    <row r="36" spans="1:19" x14ac:dyDescent="0.2">
      <c r="A36" s="52"/>
      <c r="B36" s="36">
        <v>2019</v>
      </c>
      <c r="C36" s="36">
        <v>180000</v>
      </c>
      <c r="D36" s="36">
        <v>161</v>
      </c>
      <c r="E36" s="36">
        <v>124614000</v>
      </c>
      <c r="F36" s="44"/>
      <c r="G36" s="36">
        <f t="shared" si="19"/>
        <v>28980000</v>
      </c>
      <c r="H36" s="25">
        <f t="shared" si="20"/>
        <v>4.3</v>
      </c>
      <c r="I36" s="29"/>
      <c r="J36" s="35">
        <f t="shared" si="2"/>
        <v>10.105118536346698</v>
      </c>
      <c r="K36" s="20">
        <f t="shared" si="3"/>
        <v>169.29133858267716</v>
      </c>
      <c r="M36" s="93" t="s">
        <v>89</v>
      </c>
      <c r="N36" s="20">
        <f>J169</f>
        <v>11.460836302713707</v>
      </c>
      <c r="S36" s="109"/>
    </row>
    <row r="37" spans="1:19" x14ac:dyDescent="0.2">
      <c r="A37" s="52"/>
      <c r="B37" s="38" t="s">
        <v>8</v>
      </c>
      <c r="C37" s="38">
        <f>AVERAGE(C32:C36)</f>
        <v>170200</v>
      </c>
      <c r="D37" s="38">
        <f t="shared" ref="D37" si="21">AVERAGE(D32:D36)</f>
        <v>172.8</v>
      </c>
      <c r="E37" s="38">
        <f t="shared" ref="E37" si="22">AVERAGE(E32:E36)</f>
        <v>164004200</v>
      </c>
      <c r="F37" s="44"/>
      <c r="G37" s="38">
        <f t="shared" si="19"/>
        <v>29410560.000000004</v>
      </c>
      <c r="H37" s="26">
        <f t="shared" si="20"/>
        <v>5.5763712081646855</v>
      </c>
      <c r="I37" s="30"/>
      <c r="J37" s="49">
        <f t="shared" si="2"/>
        <v>10.845742130936085</v>
      </c>
      <c r="K37" s="40">
        <f t="shared" si="3"/>
        <v>219.54217354979079</v>
      </c>
      <c r="M37" s="93" t="s">
        <v>90</v>
      </c>
      <c r="N37" s="20">
        <f>J175</f>
        <v>8.6991890008549841</v>
      </c>
      <c r="S37" s="109"/>
    </row>
    <row r="38" spans="1:19" x14ac:dyDescent="0.2">
      <c r="A38" s="61" t="s">
        <v>14</v>
      </c>
      <c r="B38" s="8">
        <v>2023</v>
      </c>
      <c r="C38" s="8">
        <v>62000</v>
      </c>
      <c r="D38" s="8">
        <v>158</v>
      </c>
      <c r="E38" s="8">
        <v>52898000</v>
      </c>
      <c r="F38" s="18"/>
      <c r="G38" s="8">
        <f>C38*D38</f>
        <v>9796000</v>
      </c>
      <c r="H38" s="27">
        <f>E38/G38</f>
        <v>5.3999591670069416</v>
      </c>
      <c r="I38" s="29"/>
      <c r="J38" s="35">
        <f t="shared" si="2"/>
        <v>9.9168244021290572</v>
      </c>
      <c r="K38" s="20">
        <f t="shared" si="3"/>
        <v>212.59681759869849</v>
      </c>
      <c r="M38" s="93" t="s">
        <v>91</v>
      </c>
      <c r="N38" s="20">
        <f>J181</f>
        <v>14.674389526694773</v>
      </c>
      <c r="S38" s="109"/>
    </row>
    <row r="39" spans="1:19" x14ac:dyDescent="0.2">
      <c r="A39" s="52" t="s">
        <v>68</v>
      </c>
      <c r="B39" s="36">
        <v>2022</v>
      </c>
      <c r="C39" s="36">
        <v>56000</v>
      </c>
      <c r="D39" s="36">
        <v>164</v>
      </c>
      <c r="E39" s="36">
        <v>68145000</v>
      </c>
      <c r="F39" s="44"/>
      <c r="G39" s="36">
        <f t="shared" ref="G39:G43" si="23">C39*D39</f>
        <v>9184000</v>
      </c>
      <c r="H39" s="25">
        <f t="shared" ref="H39:H43" si="24">E39/G39</f>
        <v>7.4199695121951219</v>
      </c>
      <c r="I39" s="29"/>
      <c r="J39" s="35">
        <f t="shared" si="2"/>
        <v>10.293412670564338</v>
      </c>
      <c r="K39" s="20">
        <f t="shared" si="3"/>
        <v>292.12478394468985</v>
      </c>
      <c r="M39" s="93" t="s">
        <v>92</v>
      </c>
      <c r="N39" s="20">
        <f>J187</f>
        <v>9.5025773068502488</v>
      </c>
      <c r="S39" s="109"/>
    </row>
    <row r="40" spans="1:19" x14ac:dyDescent="0.2">
      <c r="A40" s="52"/>
      <c r="B40" s="36">
        <v>2021</v>
      </c>
      <c r="C40" s="36">
        <v>66000</v>
      </c>
      <c r="D40" s="36">
        <v>176</v>
      </c>
      <c r="E40" s="36">
        <v>69928000</v>
      </c>
      <c r="F40" s="44"/>
      <c r="G40" s="36">
        <f t="shared" si="23"/>
        <v>11616000</v>
      </c>
      <c r="H40" s="25">
        <f t="shared" si="24"/>
        <v>6.0199724517906334</v>
      </c>
      <c r="I40" s="29"/>
      <c r="J40" s="35">
        <f t="shared" si="2"/>
        <v>11.0465892074349</v>
      </c>
      <c r="K40" s="20">
        <f t="shared" si="3"/>
        <v>237.00678944057614</v>
      </c>
      <c r="M40" s="104" t="s">
        <v>201</v>
      </c>
      <c r="N40" s="105">
        <f>J248</f>
        <v>10.352503350083047</v>
      </c>
      <c r="S40" s="109"/>
    </row>
    <row r="41" spans="1:19" x14ac:dyDescent="0.2">
      <c r="A41" s="52"/>
      <c r="B41" s="36">
        <v>2020</v>
      </c>
      <c r="C41" s="36">
        <v>61000</v>
      </c>
      <c r="D41" s="36">
        <v>138</v>
      </c>
      <c r="E41" s="36">
        <v>47730000</v>
      </c>
      <c r="F41" s="44"/>
      <c r="G41" s="36">
        <f t="shared" si="23"/>
        <v>8418000</v>
      </c>
      <c r="H41" s="25">
        <f t="shared" si="24"/>
        <v>5.6699928724162509</v>
      </c>
      <c r="I41" s="29"/>
      <c r="J41" s="35">
        <f t="shared" si="2"/>
        <v>8.661530174011455</v>
      </c>
      <c r="K41" s="20">
        <f t="shared" si="3"/>
        <v>223.2280658431595</v>
      </c>
      <c r="M41" s="93" t="s">
        <v>93</v>
      </c>
      <c r="N41" s="20">
        <f>J193</f>
        <v>8.1468595404832396</v>
      </c>
      <c r="S41" s="109"/>
    </row>
    <row r="42" spans="1:19" x14ac:dyDescent="0.2">
      <c r="A42" s="52"/>
      <c r="B42" s="36">
        <v>2019</v>
      </c>
      <c r="C42" s="36">
        <v>54000</v>
      </c>
      <c r="D42" s="36">
        <v>161</v>
      </c>
      <c r="E42" s="36">
        <v>38167000</v>
      </c>
      <c r="F42" s="44"/>
      <c r="G42" s="36">
        <f t="shared" si="23"/>
        <v>8694000</v>
      </c>
      <c r="H42" s="25">
        <f t="shared" si="24"/>
        <v>4.3900391074304119</v>
      </c>
      <c r="I42" s="29"/>
      <c r="J42" s="35">
        <f t="shared" si="2"/>
        <v>10.105118536346698</v>
      </c>
      <c r="K42" s="20">
        <f t="shared" si="3"/>
        <v>172.83618533190599</v>
      </c>
      <c r="M42" s="93" t="s">
        <v>94</v>
      </c>
      <c r="N42" s="20">
        <f>J199</f>
        <v>9.0883302115714422</v>
      </c>
      <c r="S42" s="109"/>
    </row>
    <row r="43" spans="1:19" x14ac:dyDescent="0.2">
      <c r="A43" s="52"/>
      <c r="B43" s="38" t="s">
        <v>8</v>
      </c>
      <c r="C43" s="38">
        <f>AVERAGE(C38:C42)</f>
        <v>59800</v>
      </c>
      <c r="D43" s="38">
        <f t="shared" ref="D43" si="25">AVERAGE(D38:D42)</f>
        <v>159.4</v>
      </c>
      <c r="E43" s="38">
        <f t="shared" ref="E43" si="26">AVERAGE(E38:E42)</f>
        <v>55373600</v>
      </c>
      <c r="F43" s="44"/>
      <c r="G43" s="38">
        <f t="shared" si="23"/>
        <v>9532120</v>
      </c>
      <c r="H43" s="26">
        <f t="shared" si="24"/>
        <v>5.8091589279194977</v>
      </c>
      <c r="I43" s="30"/>
      <c r="J43" s="49">
        <f t="shared" si="2"/>
        <v>10.004694998097289</v>
      </c>
      <c r="K43" s="40">
        <f t="shared" si="3"/>
        <v>228.70704440627944</v>
      </c>
      <c r="M43" s="93" t="s">
        <v>95</v>
      </c>
      <c r="N43" s="20">
        <f>J205</f>
        <v>10.293412670564338</v>
      </c>
      <c r="S43" s="109"/>
    </row>
    <row r="44" spans="1:19" x14ac:dyDescent="0.2">
      <c r="A44" s="61" t="s">
        <v>15</v>
      </c>
      <c r="B44" s="8">
        <v>2023</v>
      </c>
      <c r="C44" s="8">
        <v>440000</v>
      </c>
      <c r="D44" s="8">
        <v>174</v>
      </c>
      <c r="E44" s="8">
        <v>440220000</v>
      </c>
      <c r="F44" s="18"/>
      <c r="G44" s="8">
        <f>C44*D44</f>
        <v>76560000</v>
      </c>
      <c r="H44" s="27">
        <f>E44/G44</f>
        <v>5.75</v>
      </c>
      <c r="I44" s="29"/>
      <c r="J44" s="35">
        <f t="shared" si="2"/>
        <v>10.921059784623139</v>
      </c>
      <c r="K44" s="20">
        <f t="shared" si="3"/>
        <v>226.37795275590551</v>
      </c>
      <c r="M44" s="93" t="s">
        <v>96</v>
      </c>
      <c r="N44" s="20">
        <f>J211</f>
        <v>7.6070830223926702</v>
      </c>
      <c r="S44" s="109"/>
    </row>
    <row r="45" spans="1:19" x14ac:dyDescent="0.2">
      <c r="A45" s="52" t="s">
        <v>69</v>
      </c>
      <c r="B45" s="36">
        <v>2022</v>
      </c>
      <c r="C45" s="36">
        <v>375000</v>
      </c>
      <c r="D45" s="36">
        <v>175</v>
      </c>
      <c r="E45" s="36">
        <v>465938000</v>
      </c>
      <c r="F45" s="44"/>
      <c r="G45" s="36">
        <f t="shared" ref="G45:G49" si="27">C45*D45</f>
        <v>65625000</v>
      </c>
      <c r="H45" s="25">
        <f t="shared" ref="H45:H49" si="28">E45/G45</f>
        <v>7.1000076190476191</v>
      </c>
      <c r="I45" s="29"/>
      <c r="J45" s="35">
        <f t="shared" si="2"/>
        <v>10.983824496029019</v>
      </c>
      <c r="K45" s="20">
        <f t="shared" si="3"/>
        <v>279.5278590176228</v>
      </c>
      <c r="M45" s="93" t="s">
        <v>97</v>
      </c>
      <c r="N45" s="20">
        <f>J217</f>
        <v>10.305965612845515</v>
      </c>
      <c r="S45" s="109"/>
    </row>
    <row r="46" spans="1:19" x14ac:dyDescent="0.2">
      <c r="A46" s="52"/>
      <c r="B46" s="36">
        <v>2021</v>
      </c>
      <c r="C46" s="36">
        <v>435000</v>
      </c>
      <c r="D46" s="36">
        <v>182</v>
      </c>
      <c r="E46" s="36">
        <v>456019000</v>
      </c>
      <c r="F46" s="44"/>
      <c r="G46" s="36">
        <f t="shared" si="27"/>
        <v>79170000</v>
      </c>
      <c r="H46" s="25">
        <f t="shared" si="28"/>
        <v>5.7599974737905768</v>
      </c>
      <c r="I46" s="29"/>
      <c r="J46" s="35">
        <f t="shared" si="2"/>
        <v>11.423177475870181</v>
      </c>
      <c r="K46" s="20">
        <f t="shared" si="3"/>
        <v>226.77155408624319</v>
      </c>
      <c r="M46" s="93" t="s">
        <v>207</v>
      </c>
      <c r="N46" s="20">
        <f>J223</f>
        <v>9.414706710882017</v>
      </c>
      <c r="S46" s="109"/>
    </row>
    <row r="47" spans="1:19" x14ac:dyDescent="0.2">
      <c r="A47" s="52"/>
      <c r="B47" s="36">
        <v>2020</v>
      </c>
      <c r="C47" s="36">
        <v>390000</v>
      </c>
      <c r="D47" s="36">
        <v>180</v>
      </c>
      <c r="E47" s="36">
        <v>356616000</v>
      </c>
      <c r="F47" s="44"/>
      <c r="G47" s="36">
        <f t="shared" si="27"/>
        <v>70200000</v>
      </c>
      <c r="H47" s="25">
        <f t="shared" si="28"/>
        <v>5.08</v>
      </c>
      <c r="I47" s="29"/>
      <c r="J47" s="35">
        <f t="shared" si="2"/>
        <v>11.29764805305842</v>
      </c>
      <c r="K47" s="20">
        <f t="shared" si="3"/>
        <v>200</v>
      </c>
      <c r="M47" s="104" t="s">
        <v>205</v>
      </c>
      <c r="N47" s="105">
        <f>J248</f>
        <v>10.352503350083047</v>
      </c>
      <c r="S47" s="109"/>
    </row>
    <row r="48" spans="1:19" x14ac:dyDescent="0.2">
      <c r="A48" s="52"/>
      <c r="B48" s="36">
        <v>2019</v>
      </c>
      <c r="C48" s="36">
        <v>350000</v>
      </c>
      <c r="D48" s="36">
        <v>160</v>
      </c>
      <c r="E48" s="36">
        <v>253680000</v>
      </c>
      <c r="F48" s="44"/>
      <c r="G48" s="36">
        <f t="shared" si="27"/>
        <v>56000000</v>
      </c>
      <c r="H48" s="25">
        <f t="shared" si="28"/>
        <v>4.53</v>
      </c>
      <c r="I48" s="29"/>
      <c r="J48" s="35">
        <f t="shared" si="2"/>
        <v>10.042353824940818</v>
      </c>
      <c r="K48" s="20">
        <f t="shared" si="3"/>
        <v>178.34645669291339</v>
      </c>
      <c r="M48" s="93" t="s">
        <v>99</v>
      </c>
      <c r="N48" s="20">
        <f>J229</f>
        <v>14.724601295819474</v>
      </c>
      <c r="S48" s="109"/>
    </row>
    <row r="49" spans="1:19" x14ac:dyDescent="0.2">
      <c r="A49" s="52"/>
      <c r="B49" s="38" t="s">
        <v>8</v>
      </c>
      <c r="C49" s="38">
        <f>AVERAGE(C44:C48)</f>
        <v>398000</v>
      </c>
      <c r="D49" s="38">
        <f t="shared" ref="D49" si="29">AVERAGE(D44:D48)</f>
        <v>174.2</v>
      </c>
      <c r="E49" s="38">
        <f t="shared" ref="E49" si="30">AVERAGE(E44:E48)</f>
        <v>394494600</v>
      </c>
      <c r="F49" s="44"/>
      <c r="G49" s="38">
        <f t="shared" si="27"/>
        <v>69331600</v>
      </c>
      <c r="H49" s="26">
        <f t="shared" si="28"/>
        <v>5.6899682107437304</v>
      </c>
      <c r="I49" s="30"/>
      <c r="J49" s="49">
        <f t="shared" si="2"/>
        <v>10.933612726904315</v>
      </c>
      <c r="K49" s="40">
        <f t="shared" si="3"/>
        <v>224.01449648597364</v>
      </c>
      <c r="M49" s="93" t="s">
        <v>101</v>
      </c>
      <c r="N49" s="20">
        <f>J241</f>
        <v>10.983824496029019</v>
      </c>
      <c r="S49" s="109"/>
    </row>
    <row r="50" spans="1:19" x14ac:dyDescent="0.2">
      <c r="A50" s="61" t="s">
        <v>16</v>
      </c>
      <c r="B50" s="8">
        <v>2023</v>
      </c>
      <c r="C50" s="8">
        <v>115000</v>
      </c>
      <c r="D50" s="8">
        <v>203</v>
      </c>
      <c r="E50" s="8">
        <v>157579000</v>
      </c>
      <c r="F50" s="18"/>
      <c r="G50" s="8">
        <f>C50*D50</f>
        <v>23345000</v>
      </c>
      <c r="H50" s="27">
        <f>E50/G50</f>
        <v>6.7500107089312484</v>
      </c>
      <c r="I50" s="29"/>
      <c r="J50" s="35">
        <f t="shared" si="2"/>
        <v>12.741236415393663</v>
      </c>
      <c r="K50" s="20">
        <f t="shared" si="3"/>
        <v>265.74845310752949</v>
      </c>
      <c r="M50" s="93" t="s">
        <v>100</v>
      </c>
      <c r="N50" s="20">
        <f>J235</f>
        <v>9.6155537873808328</v>
      </c>
      <c r="S50" s="109"/>
    </row>
    <row r="51" spans="1:19" ht="17" thickBot="1" x14ac:dyDescent="0.25">
      <c r="A51" s="52" t="s">
        <v>70</v>
      </c>
      <c r="B51" s="36">
        <v>2022</v>
      </c>
      <c r="C51" s="36">
        <v>105000</v>
      </c>
      <c r="D51" s="36">
        <v>216</v>
      </c>
      <c r="E51" s="36">
        <v>167152000</v>
      </c>
      <c r="F51" s="44"/>
      <c r="G51" s="36">
        <f t="shared" ref="G51:G55" si="31">C51*D51</f>
        <v>22680000</v>
      </c>
      <c r="H51" s="25">
        <f t="shared" ref="H51:H114" si="32">E51/G51</f>
        <v>7.3700176366843033</v>
      </c>
      <c r="I51" s="29"/>
      <c r="J51" s="35">
        <f t="shared" si="2"/>
        <v>13.557177663670105</v>
      </c>
      <c r="K51" s="20">
        <f t="shared" si="3"/>
        <v>290.15817467261036</v>
      </c>
      <c r="M51" s="94" t="s">
        <v>102</v>
      </c>
      <c r="N51" s="48">
        <f>J247</f>
        <v>8.5736595780432232</v>
      </c>
      <c r="S51" s="109"/>
    </row>
    <row r="52" spans="1:19" x14ac:dyDescent="0.2">
      <c r="A52" s="52"/>
      <c r="B52" s="36">
        <v>2021</v>
      </c>
      <c r="C52" s="36">
        <v>115000</v>
      </c>
      <c r="D52" s="36">
        <v>210</v>
      </c>
      <c r="E52" s="36">
        <v>146108000</v>
      </c>
      <c r="F52" s="44"/>
      <c r="G52" s="36">
        <f t="shared" si="31"/>
        <v>24150000</v>
      </c>
      <c r="H52" s="25">
        <f t="shared" si="32"/>
        <v>6.0500207039337477</v>
      </c>
      <c r="I52" s="29"/>
      <c r="J52" s="35">
        <f t="shared" si="2"/>
        <v>13.180589395234824</v>
      </c>
      <c r="K52" s="20">
        <f t="shared" si="3"/>
        <v>238.18979149345463</v>
      </c>
      <c r="S52" s="109"/>
    </row>
    <row r="53" spans="1:19" x14ac:dyDescent="0.2">
      <c r="A53" s="52"/>
      <c r="B53" s="36">
        <v>2020</v>
      </c>
      <c r="C53" s="36">
        <v>130000</v>
      </c>
      <c r="D53" s="36">
        <v>199</v>
      </c>
      <c r="E53" s="36">
        <v>124176000</v>
      </c>
      <c r="F53" s="44"/>
      <c r="G53" s="36">
        <f t="shared" si="31"/>
        <v>25870000</v>
      </c>
      <c r="H53" s="25">
        <f t="shared" si="32"/>
        <v>4.8</v>
      </c>
      <c r="I53" s="29"/>
      <c r="J53" s="35">
        <f t="shared" si="2"/>
        <v>12.490177569770143</v>
      </c>
      <c r="K53" s="20">
        <f t="shared" si="3"/>
        <v>188.97637795275591</v>
      </c>
      <c r="S53" s="109"/>
    </row>
    <row r="54" spans="1:19" x14ac:dyDescent="0.2">
      <c r="A54" s="52"/>
      <c r="B54" s="36">
        <v>2019</v>
      </c>
      <c r="C54" s="36">
        <v>150000</v>
      </c>
      <c r="D54" s="36">
        <v>205</v>
      </c>
      <c r="E54" s="36">
        <v>137435000</v>
      </c>
      <c r="F54" s="44"/>
      <c r="G54" s="36">
        <f t="shared" si="31"/>
        <v>30750000</v>
      </c>
      <c r="H54" s="25">
        <f t="shared" si="32"/>
        <v>4.4694308943089434</v>
      </c>
      <c r="I54" s="29"/>
      <c r="J54" s="35">
        <f t="shared" si="2"/>
        <v>12.866765838205424</v>
      </c>
      <c r="K54" s="20">
        <f t="shared" si="3"/>
        <v>175.96184623263557</v>
      </c>
      <c r="S54" s="109"/>
    </row>
    <row r="55" spans="1:19" x14ac:dyDescent="0.2">
      <c r="A55" s="52"/>
      <c r="B55" s="38" t="s">
        <v>8</v>
      </c>
      <c r="C55" s="38">
        <f>AVERAGE(C50:C54)</f>
        <v>123000</v>
      </c>
      <c r="D55" s="38">
        <f t="shared" ref="D55" si="33">AVERAGE(D50:D54)</f>
        <v>206.6</v>
      </c>
      <c r="E55" s="38">
        <f t="shared" ref="E55" si="34">AVERAGE(E50:E54)</f>
        <v>146490000</v>
      </c>
      <c r="F55" s="44"/>
      <c r="G55" s="38">
        <f t="shared" si="31"/>
        <v>25411800</v>
      </c>
      <c r="H55" s="26">
        <f t="shared" si="32"/>
        <v>5.7646447713267062</v>
      </c>
      <c r="I55" s="30"/>
      <c r="J55" s="49">
        <f t="shared" si="2"/>
        <v>12.967189376454831</v>
      </c>
      <c r="K55" s="40">
        <f t="shared" si="3"/>
        <v>226.95451855616955</v>
      </c>
    </row>
    <row r="56" spans="1:19" x14ac:dyDescent="0.2">
      <c r="A56" s="61" t="s">
        <v>17</v>
      </c>
      <c r="B56" s="8">
        <v>2023</v>
      </c>
      <c r="C56" s="8">
        <v>11050000</v>
      </c>
      <c r="D56" s="8">
        <v>206</v>
      </c>
      <c r="E56" s="8">
        <v>10812425000</v>
      </c>
      <c r="F56" s="18"/>
      <c r="G56" s="8">
        <f>C56*D56</f>
        <v>2276300000</v>
      </c>
      <c r="H56" s="27">
        <f t="shared" si="32"/>
        <v>4.75</v>
      </c>
      <c r="I56" s="29"/>
      <c r="J56" s="35">
        <f t="shared" si="2"/>
        <v>12.929530549611304</v>
      </c>
      <c r="K56" s="20">
        <f t="shared" si="3"/>
        <v>187.00787401574803</v>
      </c>
    </row>
    <row r="57" spans="1:19" x14ac:dyDescent="0.2">
      <c r="A57" s="52" t="s">
        <v>71</v>
      </c>
      <c r="B57" s="36">
        <v>2022</v>
      </c>
      <c r="C57" s="36">
        <v>10600000</v>
      </c>
      <c r="D57" s="36">
        <v>214</v>
      </c>
      <c r="E57" s="36">
        <v>14517760000</v>
      </c>
      <c r="F57" s="44"/>
      <c r="G57" s="36">
        <f t="shared" ref="G57:G61" si="35">C57*D57</f>
        <v>2268400000</v>
      </c>
      <c r="H57" s="25">
        <f t="shared" si="32"/>
        <v>6.4</v>
      </c>
      <c r="I57" s="29"/>
      <c r="J57" s="35">
        <f t="shared" si="2"/>
        <v>13.431648240858344</v>
      </c>
      <c r="K57" s="20">
        <f t="shared" si="3"/>
        <v>251.96850393700791</v>
      </c>
    </row>
    <row r="58" spans="1:19" x14ac:dyDescent="0.2">
      <c r="A58" s="52"/>
      <c r="B58" s="36">
        <v>2021</v>
      </c>
      <c r="C58" s="36">
        <v>10850000</v>
      </c>
      <c r="D58" s="36">
        <v>202</v>
      </c>
      <c r="E58" s="36">
        <v>13062532000</v>
      </c>
      <c r="F58" s="44"/>
      <c r="G58" s="36">
        <f t="shared" si="35"/>
        <v>2191700000</v>
      </c>
      <c r="H58" s="25">
        <f t="shared" si="32"/>
        <v>5.96</v>
      </c>
      <c r="I58" s="29"/>
      <c r="J58" s="35">
        <f t="shared" si="2"/>
        <v>12.678471703987784</v>
      </c>
      <c r="K58" s="20">
        <f t="shared" si="3"/>
        <v>234.64566929133858</v>
      </c>
    </row>
    <row r="59" spans="1:19" x14ac:dyDescent="0.2">
      <c r="A59" s="52"/>
      <c r="B59" s="36">
        <v>2020</v>
      </c>
      <c r="C59" s="36">
        <v>11100000</v>
      </c>
      <c r="D59" s="36">
        <v>191</v>
      </c>
      <c r="E59" s="36">
        <v>9455646000</v>
      </c>
      <c r="F59" s="44"/>
      <c r="G59" s="36">
        <f t="shared" si="35"/>
        <v>2120100000</v>
      </c>
      <c r="H59" s="25">
        <f t="shared" si="32"/>
        <v>4.46</v>
      </c>
      <c r="I59" s="29"/>
      <c r="J59" s="35">
        <f t="shared" si="2"/>
        <v>11.988059878523101</v>
      </c>
      <c r="K59" s="20">
        <f t="shared" si="3"/>
        <v>175.59055118110237</v>
      </c>
    </row>
    <row r="60" spans="1:19" x14ac:dyDescent="0.2">
      <c r="A60" s="52"/>
      <c r="B60" s="36">
        <v>2019</v>
      </c>
      <c r="C60" s="36">
        <v>10200000</v>
      </c>
      <c r="D60" s="36">
        <v>181</v>
      </c>
      <c r="E60" s="36">
        <v>6554010000</v>
      </c>
      <c r="F60" s="44"/>
      <c r="G60" s="36">
        <f t="shared" si="35"/>
        <v>1846200000</v>
      </c>
      <c r="H60" s="25">
        <f t="shared" si="32"/>
        <v>3.55</v>
      </c>
      <c r="I60" s="29"/>
      <c r="J60" s="35">
        <f t="shared" si="2"/>
        <v>11.3604127644643</v>
      </c>
      <c r="K60" s="20">
        <f t="shared" si="3"/>
        <v>139.76377952755905</v>
      </c>
    </row>
    <row r="61" spans="1:19" x14ac:dyDescent="0.2">
      <c r="A61" s="52"/>
      <c r="B61" s="38" t="s">
        <v>8</v>
      </c>
      <c r="C61" s="38">
        <f>AVERAGE(C56:C60)</f>
        <v>10760000</v>
      </c>
      <c r="D61" s="38">
        <f t="shared" ref="D61" si="36">AVERAGE(D56:D60)</f>
        <v>198.8</v>
      </c>
      <c r="E61" s="38">
        <f t="shared" ref="E61" si="37">AVERAGE(E56:E60)</f>
        <v>10880474600</v>
      </c>
      <c r="F61" s="44"/>
      <c r="G61" s="38">
        <f t="shared" si="35"/>
        <v>2139088000.0000002</v>
      </c>
      <c r="H61" s="25">
        <f t="shared" si="32"/>
        <v>5.0865016306014521</v>
      </c>
      <c r="I61" s="30"/>
      <c r="J61" s="49">
        <f t="shared" si="2"/>
        <v>12.477624627488968</v>
      </c>
      <c r="K61" s="40">
        <f t="shared" si="3"/>
        <v>200.2559697087186</v>
      </c>
    </row>
    <row r="62" spans="1:19" x14ac:dyDescent="0.2">
      <c r="A62" s="61" t="s">
        <v>18</v>
      </c>
      <c r="B62" s="8">
        <v>2023</v>
      </c>
      <c r="C62" s="8">
        <v>5310000</v>
      </c>
      <c r="D62" s="8">
        <v>203</v>
      </c>
      <c r="E62" s="8">
        <v>5066271000</v>
      </c>
      <c r="F62" s="18"/>
      <c r="G62" s="8">
        <f>C62*D62</f>
        <v>1077930000</v>
      </c>
      <c r="H62" s="27">
        <f t="shared" si="32"/>
        <v>4.7</v>
      </c>
      <c r="I62" s="29"/>
      <c r="J62" s="35">
        <f t="shared" si="2"/>
        <v>12.741236415393663</v>
      </c>
      <c r="K62" s="20">
        <f t="shared" si="3"/>
        <v>185.03937007874018</v>
      </c>
    </row>
    <row r="63" spans="1:19" x14ac:dyDescent="0.2">
      <c r="A63" s="52" t="s">
        <v>72</v>
      </c>
      <c r="B63" s="36">
        <v>2022</v>
      </c>
      <c r="C63" s="36">
        <v>5130000</v>
      </c>
      <c r="D63" s="36">
        <v>190</v>
      </c>
      <c r="E63" s="36">
        <v>6316056000</v>
      </c>
      <c r="F63" s="44"/>
      <c r="G63" s="36">
        <f t="shared" ref="G63:G67" si="38">C63*D63</f>
        <v>974700000</v>
      </c>
      <c r="H63" s="25">
        <f t="shared" si="32"/>
        <v>6.48</v>
      </c>
      <c r="I63" s="29"/>
      <c r="J63" s="35">
        <f t="shared" si="2"/>
        <v>11.925295167117222</v>
      </c>
      <c r="K63" s="20">
        <f t="shared" si="3"/>
        <v>255.1181102362205</v>
      </c>
    </row>
    <row r="64" spans="1:19" x14ac:dyDescent="0.2">
      <c r="A64" s="52"/>
      <c r="B64" s="36">
        <v>2021</v>
      </c>
      <c r="C64" s="36">
        <v>5270000</v>
      </c>
      <c r="D64" s="36">
        <v>195</v>
      </c>
      <c r="E64" s="36">
        <v>6237836000</v>
      </c>
      <c r="F64" s="44"/>
      <c r="G64" s="36">
        <f t="shared" si="38"/>
        <v>1027650000</v>
      </c>
      <c r="H64" s="25">
        <f t="shared" si="32"/>
        <v>6.0700004865469763</v>
      </c>
      <c r="I64" s="29"/>
      <c r="J64" s="35">
        <f t="shared" si="2"/>
        <v>12.239118724146621</v>
      </c>
      <c r="K64" s="20">
        <f t="shared" si="3"/>
        <v>238.97639710814869</v>
      </c>
    </row>
    <row r="65" spans="1:11" x14ac:dyDescent="0.2">
      <c r="A65" s="52"/>
      <c r="B65" s="36">
        <v>2020</v>
      </c>
      <c r="C65" s="36">
        <v>5250000</v>
      </c>
      <c r="D65" s="36">
        <v>187</v>
      </c>
      <c r="E65" s="36">
        <v>4565138000</v>
      </c>
      <c r="F65" s="44"/>
      <c r="G65" s="36">
        <f t="shared" si="38"/>
        <v>981750000</v>
      </c>
      <c r="H65" s="25">
        <f t="shared" si="32"/>
        <v>4.6500005092946273</v>
      </c>
      <c r="I65" s="29"/>
      <c r="J65" s="35">
        <f t="shared" si="2"/>
        <v>11.737001032899581</v>
      </c>
      <c r="K65" s="20">
        <f t="shared" si="3"/>
        <v>183.07088619270186</v>
      </c>
    </row>
    <row r="66" spans="1:11" x14ac:dyDescent="0.2">
      <c r="A66" s="52"/>
      <c r="B66" s="36">
        <v>2019</v>
      </c>
      <c r="C66" s="36">
        <v>4770000</v>
      </c>
      <c r="D66" s="36">
        <v>169</v>
      </c>
      <c r="E66" s="36">
        <v>3095539000</v>
      </c>
      <c r="F66" s="44"/>
      <c r="G66" s="36">
        <f t="shared" si="38"/>
        <v>806130000</v>
      </c>
      <c r="H66" s="25">
        <f t="shared" si="32"/>
        <v>3.839999751901058</v>
      </c>
      <c r="I66" s="29"/>
      <c r="J66" s="35">
        <f t="shared" si="2"/>
        <v>10.60723622759374</v>
      </c>
      <c r="K66" s="20">
        <f t="shared" si="3"/>
        <v>151.18109259452984</v>
      </c>
    </row>
    <row r="67" spans="1:11" x14ac:dyDescent="0.2">
      <c r="A67" s="52"/>
      <c r="B67" s="38" t="s">
        <v>8</v>
      </c>
      <c r="C67" s="38">
        <f>AVERAGE(C62:C66)</f>
        <v>5146000</v>
      </c>
      <c r="D67" s="38">
        <f t="shared" ref="D67" si="39">AVERAGE(D62:D66)</f>
        <v>188.8</v>
      </c>
      <c r="E67" s="38">
        <f>AVERAGE(E62:E66)</f>
        <v>5056168000</v>
      </c>
      <c r="F67" s="44"/>
      <c r="G67" s="38">
        <f t="shared" si="38"/>
        <v>971564800</v>
      </c>
      <c r="H67" s="25">
        <f t="shared" si="32"/>
        <v>5.2041490181612176</v>
      </c>
      <c r="I67" s="30"/>
      <c r="J67" s="49">
        <f t="shared" ref="J67:J130" si="40">D67*0.0254/0.404686</f>
        <v>11.849977513430165</v>
      </c>
      <c r="K67" s="40">
        <f t="shared" ref="K67:K130" si="41">H67/0.0254</f>
        <v>204.88775662052038</v>
      </c>
    </row>
    <row r="68" spans="1:11" x14ac:dyDescent="0.2">
      <c r="A68" s="61" t="s">
        <v>19</v>
      </c>
      <c r="B68" s="8">
        <v>2023</v>
      </c>
      <c r="C68" s="8">
        <v>12550000</v>
      </c>
      <c r="D68" s="8">
        <v>201</v>
      </c>
      <c r="E68" s="8">
        <v>12234368000</v>
      </c>
      <c r="F68" s="18"/>
      <c r="G68" s="8">
        <f>C68*D68</f>
        <v>2522550000</v>
      </c>
      <c r="H68" s="27">
        <f t="shared" si="32"/>
        <v>4.8500001982121264</v>
      </c>
      <c r="I68" s="29"/>
      <c r="J68" s="35">
        <f t="shared" si="40"/>
        <v>12.615706992581902</v>
      </c>
      <c r="K68" s="20">
        <f t="shared" si="41"/>
        <v>190.94488969339082</v>
      </c>
    </row>
    <row r="69" spans="1:11" x14ac:dyDescent="0.2">
      <c r="A69" s="52" t="s">
        <v>73</v>
      </c>
      <c r="B69" s="36">
        <v>2022</v>
      </c>
      <c r="C69" s="45">
        <v>12350000</v>
      </c>
      <c r="D69" s="13">
        <v>200</v>
      </c>
      <c r="E69" s="45">
        <v>16351400000</v>
      </c>
      <c r="F69" s="44"/>
      <c r="G69" s="36">
        <f t="shared" ref="G69:G73" si="42">C69*D69</f>
        <v>2470000000</v>
      </c>
      <c r="H69" s="25">
        <f t="shared" si="32"/>
        <v>6.62</v>
      </c>
      <c r="I69" s="29"/>
      <c r="J69" s="35">
        <f t="shared" si="40"/>
        <v>12.552942281176023</v>
      </c>
      <c r="K69" s="20">
        <f t="shared" si="41"/>
        <v>260.62992125984255</v>
      </c>
    </row>
    <row r="70" spans="1:11" x14ac:dyDescent="0.2">
      <c r="A70" s="52"/>
      <c r="B70" s="36">
        <v>2021</v>
      </c>
      <c r="C70" s="45">
        <v>12450000</v>
      </c>
      <c r="D70" s="13">
        <v>204</v>
      </c>
      <c r="E70" s="45">
        <v>15492780000</v>
      </c>
      <c r="F70" s="44"/>
      <c r="G70" s="36">
        <f t="shared" si="42"/>
        <v>2539800000</v>
      </c>
      <c r="H70" s="25">
        <f t="shared" si="32"/>
        <v>6.1</v>
      </c>
      <c r="I70" s="29"/>
      <c r="J70" s="35">
        <f t="shared" si="40"/>
        <v>12.804001126799543</v>
      </c>
      <c r="K70" s="20">
        <f t="shared" si="41"/>
        <v>240.15748031496062</v>
      </c>
    </row>
    <row r="71" spans="1:11" x14ac:dyDescent="0.2">
      <c r="A71" s="52"/>
      <c r="B71" s="36">
        <v>2020</v>
      </c>
      <c r="C71" s="45">
        <v>12900000</v>
      </c>
      <c r="D71" s="13">
        <v>177</v>
      </c>
      <c r="E71" s="45">
        <v>10594512000</v>
      </c>
      <c r="F71" s="44"/>
      <c r="G71" s="36">
        <f t="shared" si="42"/>
        <v>2283300000</v>
      </c>
      <c r="H71" s="25">
        <f t="shared" si="32"/>
        <v>4.6399999999999997</v>
      </c>
      <c r="I71" s="29"/>
      <c r="J71" s="35">
        <f t="shared" si="40"/>
        <v>11.10935391884078</v>
      </c>
      <c r="K71" s="20">
        <f t="shared" si="41"/>
        <v>182.6771653543307</v>
      </c>
    </row>
    <row r="72" spans="1:11" x14ac:dyDescent="0.2">
      <c r="A72" s="52"/>
      <c r="B72" s="36">
        <v>2019</v>
      </c>
      <c r="C72" s="45">
        <v>12950000</v>
      </c>
      <c r="D72" s="13">
        <v>198</v>
      </c>
      <c r="E72" s="45">
        <v>8974350000</v>
      </c>
      <c r="F72" s="44"/>
      <c r="G72" s="36">
        <f t="shared" si="42"/>
        <v>2564100000</v>
      </c>
      <c r="H72" s="25">
        <f t="shared" si="32"/>
        <v>3.5</v>
      </c>
      <c r="I72" s="29"/>
      <c r="J72" s="35">
        <f t="shared" si="40"/>
        <v>12.427412858364262</v>
      </c>
      <c r="K72" s="20">
        <f t="shared" si="41"/>
        <v>137.7952755905512</v>
      </c>
    </row>
    <row r="73" spans="1:11" x14ac:dyDescent="0.2">
      <c r="A73" s="52"/>
      <c r="B73" s="38" t="s">
        <v>8</v>
      </c>
      <c r="C73" s="38">
        <f>AVERAGE(C68:C72)</f>
        <v>12640000</v>
      </c>
      <c r="D73" s="38">
        <f t="shared" ref="D73" si="43">AVERAGE(D68:D72)</f>
        <v>196</v>
      </c>
      <c r="E73" s="38">
        <f>AVERAGE(E68:E72)</f>
        <v>12729482000</v>
      </c>
      <c r="F73" s="44"/>
      <c r="G73" s="38">
        <f t="shared" si="42"/>
        <v>2477440000</v>
      </c>
      <c r="H73" s="25">
        <f t="shared" si="32"/>
        <v>5.1381595517954013</v>
      </c>
      <c r="I73" s="30"/>
      <c r="J73" s="49">
        <f t="shared" si="40"/>
        <v>12.301883435552503</v>
      </c>
      <c r="K73" s="40">
        <f t="shared" si="41"/>
        <v>202.28974613367723</v>
      </c>
    </row>
    <row r="74" spans="1:11" x14ac:dyDescent="0.2">
      <c r="A74" s="61" t="s">
        <v>20</v>
      </c>
      <c r="B74" s="8">
        <v>2023</v>
      </c>
      <c r="C74" s="12">
        <v>5150000</v>
      </c>
      <c r="D74" s="12">
        <v>119</v>
      </c>
      <c r="E74" s="12">
        <v>3002965000</v>
      </c>
      <c r="F74" s="18"/>
      <c r="G74" s="8">
        <f>C74*D74</f>
        <v>612850000</v>
      </c>
      <c r="H74" s="27">
        <f t="shared" si="32"/>
        <v>4.9000000000000004</v>
      </c>
      <c r="I74" s="29"/>
      <c r="J74" s="35">
        <f t="shared" si="40"/>
        <v>7.4690006572997332</v>
      </c>
      <c r="K74" s="20">
        <f t="shared" si="41"/>
        <v>192.91338582677167</v>
      </c>
    </row>
    <row r="75" spans="1:11" x14ac:dyDescent="0.2">
      <c r="A75" s="52" t="s">
        <v>74</v>
      </c>
      <c r="B75" s="36">
        <v>2022</v>
      </c>
      <c r="C75" s="45">
        <v>4440000</v>
      </c>
      <c r="D75" s="13">
        <v>115</v>
      </c>
      <c r="E75" s="45">
        <v>3594624000</v>
      </c>
      <c r="F75" s="44"/>
      <c r="G75" s="36">
        <f t="shared" ref="G75:G79" si="44">C75*D75</f>
        <v>510600000</v>
      </c>
      <c r="H75" s="25">
        <f t="shared" si="32"/>
        <v>7.04</v>
      </c>
      <c r="I75" s="29"/>
      <c r="J75" s="35">
        <f t="shared" si="40"/>
        <v>7.2179418116762131</v>
      </c>
      <c r="K75" s="20">
        <f t="shared" si="41"/>
        <v>277.16535433070868</v>
      </c>
    </row>
    <row r="76" spans="1:11" x14ac:dyDescent="0.2">
      <c r="A76" s="52"/>
      <c r="B76" s="36">
        <v>2021</v>
      </c>
      <c r="C76" s="45">
        <v>5400000</v>
      </c>
      <c r="D76" s="13">
        <v>139</v>
      </c>
      <c r="E76" s="45">
        <v>4518612000</v>
      </c>
      <c r="F76" s="44"/>
      <c r="G76" s="36">
        <f t="shared" si="44"/>
        <v>750600000</v>
      </c>
      <c r="H76" s="25">
        <f t="shared" si="32"/>
        <v>6.02</v>
      </c>
      <c r="I76" s="29"/>
      <c r="J76" s="35">
        <f t="shared" si="40"/>
        <v>8.7242948854173363</v>
      </c>
      <c r="K76" s="20">
        <f t="shared" si="41"/>
        <v>237.00787401574803</v>
      </c>
    </row>
    <row r="77" spans="1:11" x14ac:dyDescent="0.2">
      <c r="A77" s="52"/>
      <c r="B77" s="36">
        <v>2020</v>
      </c>
      <c r="C77" s="45">
        <v>5720000</v>
      </c>
      <c r="D77" s="13">
        <v>134</v>
      </c>
      <c r="E77" s="45">
        <v>3334188000</v>
      </c>
      <c r="F77" s="44"/>
      <c r="G77" s="36">
        <f t="shared" si="44"/>
        <v>766480000</v>
      </c>
      <c r="H77" s="25">
        <f t="shared" si="32"/>
        <v>4.3499999999999996</v>
      </c>
      <c r="I77" s="29"/>
      <c r="J77" s="35">
        <f t="shared" si="40"/>
        <v>8.4104713283879349</v>
      </c>
      <c r="K77" s="20">
        <f t="shared" si="41"/>
        <v>171.25984251968504</v>
      </c>
    </row>
    <row r="78" spans="1:11" x14ac:dyDescent="0.2">
      <c r="A78" s="52"/>
      <c r="B78" s="36">
        <v>2019</v>
      </c>
      <c r="C78" s="45">
        <v>6020000</v>
      </c>
      <c r="D78" s="13">
        <v>133</v>
      </c>
      <c r="E78" s="45">
        <v>2850350000</v>
      </c>
      <c r="F78" s="44"/>
      <c r="G78" s="36">
        <f t="shared" si="44"/>
        <v>800660000</v>
      </c>
      <c r="H78" s="25">
        <f t="shared" si="32"/>
        <v>3.56000049958784</v>
      </c>
      <c r="I78" s="29"/>
      <c r="J78" s="35">
        <f t="shared" si="40"/>
        <v>8.3477066169820553</v>
      </c>
      <c r="K78" s="20">
        <f t="shared" si="41"/>
        <v>140.15749998377325</v>
      </c>
    </row>
    <row r="79" spans="1:11" x14ac:dyDescent="0.2">
      <c r="A79" s="52"/>
      <c r="B79" s="38" t="s">
        <v>8</v>
      </c>
      <c r="C79" s="38">
        <f>AVERAGE(C74:C78)</f>
        <v>5346000</v>
      </c>
      <c r="D79" s="38">
        <f t="shared" ref="D79" si="45">AVERAGE(D74:D78)</f>
        <v>128</v>
      </c>
      <c r="E79" s="38">
        <f>AVERAGE(E74:E78)</f>
        <v>3460147800</v>
      </c>
      <c r="F79" s="44"/>
      <c r="G79" s="38">
        <f t="shared" si="44"/>
        <v>684288000</v>
      </c>
      <c r="H79" s="25">
        <f t="shared" si="32"/>
        <v>5.0565665333894501</v>
      </c>
      <c r="I79" s="30"/>
      <c r="J79" s="49">
        <f t="shared" si="40"/>
        <v>8.0338830599526538</v>
      </c>
      <c r="K79" s="40">
        <f t="shared" si="41"/>
        <v>199.07742257438781</v>
      </c>
    </row>
    <row r="80" spans="1:11" x14ac:dyDescent="0.2">
      <c r="A80" s="61" t="s">
        <v>21</v>
      </c>
      <c r="B80" s="8">
        <v>2023</v>
      </c>
      <c r="C80" s="12">
        <v>1500000</v>
      </c>
      <c r="D80" s="12">
        <v>187</v>
      </c>
      <c r="E80" s="12">
        <v>1374450000</v>
      </c>
      <c r="F80" s="18"/>
      <c r="G80" s="8">
        <f>C80*D80</f>
        <v>280500000</v>
      </c>
      <c r="H80" s="27">
        <f t="shared" si="32"/>
        <v>4.9000000000000004</v>
      </c>
      <c r="I80" s="29"/>
      <c r="J80" s="35">
        <f t="shared" si="40"/>
        <v>11.737001032899581</v>
      </c>
      <c r="K80" s="20">
        <f t="shared" si="41"/>
        <v>192.91338582677167</v>
      </c>
    </row>
    <row r="81" spans="1:11" x14ac:dyDescent="0.2">
      <c r="A81" s="52" t="s">
        <v>75</v>
      </c>
      <c r="B81" s="36">
        <v>2022</v>
      </c>
      <c r="C81" s="45">
        <v>1330000</v>
      </c>
      <c r="D81" s="13">
        <v>156</v>
      </c>
      <c r="E81" s="45">
        <v>1394266000</v>
      </c>
      <c r="F81" s="44"/>
      <c r="G81" s="36">
        <f t="shared" ref="G81:G85" si="46">C81*D81</f>
        <v>207480000</v>
      </c>
      <c r="H81" s="25">
        <f t="shared" si="32"/>
        <v>6.7200019278966652</v>
      </c>
      <c r="I81" s="29"/>
      <c r="J81" s="35">
        <f t="shared" si="40"/>
        <v>9.7912949793172981</v>
      </c>
      <c r="K81" s="20">
        <f t="shared" si="41"/>
        <v>264.5670050353018</v>
      </c>
    </row>
    <row r="82" spans="1:11" x14ac:dyDescent="0.2">
      <c r="A82" s="52"/>
      <c r="B82" s="36">
        <v>2021</v>
      </c>
      <c r="C82" s="45">
        <v>1420000</v>
      </c>
      <c r="D82" s="13">
        <v>192</v>
      </c>
      <c r="E82" s="45">
        <v>1578586000</v>
      </c>
      <c r="F82" s="44"/>
      <c r="G82" s="36">
        <f t="shared" si="46"/>
        <v>272640000</v>
      </c>
      <c r="H82" s="25">
        <f t="shared" si="32"/>
        <v>5.7900014671361504</v>
      </c>
      <c r="I82" s="29"/>
      <c r="J82" s="35">
        <f t="shared" si="40"/>
        <v>12.050824589928981</v>
      </c>
      <c r="K82" s="20">
        <f t="shared" si="41"/>
        <v>227.95281366677759</v>
      </c>
    </row>
    <row r="83" spans="1:11" x14ac:dyDescent="0.2">
      <c r="A83" s="52"/>
      <c r="B83" s="36">
        <v>2020</v>
      </c>
      <c r="C83" s="45">
        <v>1360000</v>
      </c>
      <c r="D83" s="13">
        <v>184</v>
      </c>
      <c r="E83" s="45">
        <v>1131085000</v>
      </c>
      <c r="F83" s="44"/>
      <c r="G83" s="36">
        <f t="shared" si="46"/>
        <v>250240000</v>
      </c>
      <c r="H83" s="25">
        <f t="shared" si="32"/>
        <v>4.5200007992327365</v>
      </c>
      <c r="I83" s="29"/>
      <c r="J83" s="35">
        <f t="shared" si="40"/>
        <v>11.548706898681941</v>
      </c>
      <c r="K83" s="20">
        <f t="shared" si="41"/>
        <v>177.95278737136758</v>
      </c>
    </row>
    <row r="84" spans="1:11" x14ac:dyDescent="0.2">
      <c r="A84" s="52"/>
      <c r="B84" s="36">
        <v>2019</v>
      </c>
      <c r="C84" s="45">
        <v>1450000</v>
      </c>
      <c r="D84" s="13">
        <v>169</v>
      </c>
      <c r="E84" s="45">
        <v>960596000</v>
      </c>
      <c r="F84" s="44"/>
      <c r="G84" s="36">
        <f t="shared" si="46"/>
        <v>245050000</v>
      </c>
      <c r="H84" s="25">
        <f t="shared" si="32"/>
        <v>3.92</v>
      </c>
      <c r="I84" s="29"/>
      <c r="J84" s="35">
        <f t="shared" si="40"/>
        <v>10.60723622759374</v>
      </c>
      <c r="K84" s="20">
        <f t="shared" si="41"/>
        <v>154.33070866141733</v>
      </c>
    </row>
    <row r="85" spans="1:11" x14ac:dyDescent="0.2">
      <c r="A85" s="52"/>
      <c r="B85" s="38" t="s">
        <v>8</v>
      </c>
      <c r="C85" s="38">
        <f>AVERAGE(C80:C84)</f>
        <v>1412000</v>
      </c>
      <c r="D85" s="38">
        <f t="shared" ref="D85" si="47">AVERAGE(D80:D84)</f>
        <v>177.6</v>
      </c>
      <c r="E85" s="38">
        <f>AVERAGE(E80:E84)</f>
        <v>1287796600</v>
      </c>
      <c r="F85" s="44"/>
      <c r="G85" s="38">
        <f t="shared" si="46"/>
        <v>250771200</v>
      </c>
      <c r="H85" s="25">
        <f t="shared" si="32"/>
        <v>5.1353448880892225</v>
      </c>
      <c r="I85" s="30"/>
      <c r="J85" s="49">
        <f t="shared" si="40"/>
        <v>11.147012745684307</v>
      </c>
      <c r="K85" s="40">
        <f t="shared" si="41"/>
        <v>202.1789326019379</v>
      </c>
    </row>
    <row r="86" spans="1:11" x14ac:dyDescent="0.2">
      <c r="A86" s="61" t="s">
        <v>22</v>
      </c>
      <c r="B86" s="8">
        <v>2023</v>
      </c>
      <c r="C86" s="12">
        <v>680000</v>
      </c>
      <c r="D86" s="12">
        <v>175</v>
      </c>
      <c r="E86" s="12">
        <v>660450000</v>
      </c>
      <c r="F86" s="18"/>
      <c r="G86" s="8">
        <f>C86*D86</f>
        <v>119000000</v>
      </c>
      <c r="H86" s="27">
        <f t="shared" si="32"/>
        <v>5.55</v>
      </c>
      <c r="I86" s="29"/>
      <c r="J86" s="35">
        <f t="shared" si="40"/>
        <v>10.983824496029019</v>
      </c>
      <c r="K86" s="20">
        <f t="shared" si="41"/>
        <v>218.50393700787401</v>
      </c>
    </row>
    <row r="87" spans="1:11" x14ac:dyDescent="0.2">
      <c r="A87" s="52" t="s">
        <v>76</v>
      </c>
      <c r="B87" s="36">
        <v>2022</v>
      </c>
      <c r="C87" s="45">
        <v>435000</v>
      </c>
      <c r="D87" s="13">
        <v>170</v>
      </c>
      <c r="E87" s="45">
        <v>492507000</v>
      </c>
      <c r="F87" s="44"/>
      <c r="G87" s="36">
        <f t="shared" ref="G87:G91" si="48">C87*D87</f>
        <v>73950000</v>
      </c>
      <c r="H87" s="25">
        <f t="shared" si="32"/>
        <v>6.66</v>
      </c>
      <c r="I87" s="29"/>
      <c r="J87" s="35">
        <f t="shared" si="40"/>
        <v>10.670000938999619</v>
      </c>
      <c r="K87" s="20">
        <f t="shared" si="41"/>
        <v>262.20472440944883</v>
      </c>
    </row>
    <row r="88" spans="1:11" x14ac:dyDescent="0.2">
      <c r="A88" s="52"/>
      <c r="B88" s="36">
        <v>2021</v>
      </c>
      <c r="C88" s="45">
        <v>565000</v>
      </c>
      <c r="D88" s="13">
        <v>183</v>
      </c>
      <c r="E88" s="45">
        <v>546960000</v>
      </c>
      <c r="F88" s="44"/>
      <c r="G88" s="36">
        <f t="shared" si="48"/>
        <v>103395000</v>
      </c>
      <c r="H88" s="25">
        <f t="shared" si="32"/>
        <v>5.2900043522414046</v>
      </c>
      <c r="I88" s="29"/>
      <c r="J88" s="35">
        <f t="shared" si="40"/>
        <v>11.485942187276061</v>
      </c>
      <c r="K88" s="20">
        <f t="shared" si="41"/>
        <v>208.26788788351988</v>
      </c>
    </row>
    <row r="89" spans="1:11" x14ac:dyDescent="0.2">
      <c r="A89" s="52"/>
      <c r="B89" s="36">
        <v>2020</v>
      </c>
      <c r="C89" s="45">
        <v>485000</v>
      </c>
      <c r="D89" s="13">
        <v>181</v>
      </c>
      <c r="E89" s="45">
        <v>328316000</v>
      </c>
      <c r="F89" s="44"/>
      <c r="G89" s="36">
        <f t="shared" si="48"/>
        <v>87785000</v>
      </c>
      <c r="H89" s="25">
        <f t="shared" si="32"/>
        <v>3.7400011391467789</v>
      </c>
      <c r="I89" s="29"/>
      <c r="J89" s="35">
        <f t="shared" si="40"/>
        <v>11.3604127644643</v>
      </c>
      <c r="K89" s="20">
        <f t="shared" si="41"/>
        <v>147.24413933648736</v>
      </c>
    </row>
    <row r="90" spans="1:11" x14ac:dyDescent="0.2">
      <c r="A90" s="52"/>
      <c r="B90" s="36">
        <v>2019</v>
      </c>
      <c r="C90" s="45">
        <v>545000</v>
      </c>
      <c r="D90" s="13">
        <v>165</v>
      </c>
      <c r="E90" s="45">
        <v>347111000</v>
      </c>
      <c r="F90" s="44"/>
      <c r="G90" s="36">
        <f t="shared" si="48"/>
        <v>89925000</v>
      </c>
      <c r="H90" s="25">
        <f t="shared" si="32"/>
        <v>3.8600055601890464</v>
      </c>
      <c r="I90" s="29"/>
      <c r="J90" s="35">
        <f t="shared" si="40"/>
        <v>10.356177381970218</v>
      </c>
      <c r="K90" s="20">
        <f t="shared" si="41"/>
        <v>151.96872284208845</v>
      </c>
    </row>
    <row r="91" spans="1:11" x14ac:dyDescent="0.2">
      <c r="A91" s="53"/>
      <c r="B91" s="31" t="s">
        <v>8</v>
      </c>
      <c r="C91" s="31">
        <f>AVERAGE(C86:C90)</f>
        <v>542000</v>
      </c>
      <c r="D91" s="31">
        <f t="shared" ref="D91" si="49">AVERAGE(D86:D90)</f>
        <v>174.8</v>
      </c>
      <c r="E91" s="31">
        <f>AVERAGE(E86:E90)</f>
        <v>475068800</v>
      </c>
      <c r="F91" s="32"/>
      <c r="G91" s="31">
        <f t="shared" si="48"/>
        <v>94741600</v>
      </c>
      <c r="H91" s="33">
        <f t="shared" si="32"/>
        <v>5.014363278644228</v>
      </c>
      <c r="I91" s="30"/>
      <c r="J91" s="49">
        <f t="shared" si="40"/>
        <v>10.971271553747844</v>
      </c>
      <c r="K91" s="40">
        <f t="shared" si="41"/>
        <v>197.41587711197749</v>
      </c>
    </row>
    <row r="92" spans="1:11" x14ac:dyDescent="0.2">
      <c r="A92" s="63" t="s">
        <v>23</v>
      </c>
      <c r="B92" s="22">
        <v>2023</v>
      </c>
      <c r="C92" s="13">
        <v>440000</v>
      </c>
      <c r="D92" s="13">
        <v>165</v>
      </c>
      <c r="E92" s="13">
        <v>355740000</v>
      </c>
      <c r="F92" s="44"/>
      <c r="G92" s="36">
        <f>C92*D92</f>
        <v>72600000</v>
      </c>
      <c r="H92" s="25">
        <f t="shared" si="32"/>
        <v>4.9000000000000004</v>
      </c>
      <c r="I92" s="29"/>
      <c r="J92" s="35">
        <f t="shared" si="40"/>
        <v>10.356177381970218</v>
      </c>
      <c r="K92" s="20">
        <f t="shared" si="41"/>
        <v>192.91338582677167</v>
      </c>
    </row>
    <row r="93" spans="1:11" x14ac:dyDescent="0.2">
      <c r="A93" s="54" t="s">
        <v>77</v>
      </c>
      <c r="B93" s="22">
        <v>2022</v>
      </c>
      <c r="C93" s="45">
        <v>360000</v>
      </c>
      <c r="D93" s="13">
        <v>165</v>
      </c>
      <c r="E93" s="45">
        <v>387882000</v>
      </c>
      <c r="F93" s="44"/>
      <c r="G93" s="36">
        <f t="shared" ref="G93:G97" si="50">C93*D93</f>
        <v>59400000</v>
      </c>
      <c r="H93" s="25">
        <f t="shared" si="32"/>
        <v>6.53</v>
      </c>
      <c r="I93" s="29"/>
      <c r="J93" s="35">
        <f t="shared" si="40"/>
        <v>10.356177381970218</v>
      </c>
      <c r="K93" s="20">
        <f t="shared" si="41"/>
        <v>257.08661417322838</v>
      </c>
    </row>
    <row r="94" spans="1:11" x14ac:dyDescent="0.2">
      <c r="A94" s="54"/>
      <c r="B94" s="22">
        <v>2021</v>
      </c>
      <c r="C94" s="45">
        <v>415000</v>
      </c>
      <c r="D94" s="13">
        <v>175</v>
      </c>
      <c r="E94" s="45">
        <v>464074000</v>
      </c>
      <c r="F94" s="44"/>
      <c r="G94" s="36">
        <f t="shared" si="50"/>
        <v>72625000</v>
      </c>
      <c r="H94" s="25">
        <f t="shared" si="32"/>
        <v>6.3900034423407917</v>
      </c>
      <c r="I94" s="29"/>
      <c r="J94" s="35">
        <f t="shared" si="40"/>
        <v>10.983824496029019</v>
      </c>
      <c r="K94" s="20">
        <f t="shared" si="41"/>
        <v>251.57493867483433</v>
      </c>
    </row>
    <row r="95" spans="1:11" x14ac:dyDescent="0.2">
      <c r="A95" s="54"/>
      <c r="B95" s="22">
        <v>2020</v>
      </c>
      <c r="C95" s="45">
        <v>420000</v>
      </c>
      <c r="D95" s="13">
        <v>155</v>
      </c>
      <c r="E95" s="45">
        <v>364560000</v>
      </c>
      <c r="F95" s="44"/>
      <c r="G95" s="36">
        <f t="shared" si="50"/>
        <v>65100000</v>
      </c>
      <c r="H95" s="25">
        <f t="shared" si="32"/>
        <v>5.6</v>
      </c>
      <c r="I95" s="29"/>
      <c r="J95" s="35">
        <f t="shared" si="40"/>
        <v>9.7285302679114167</v>
      </c>
      <c r="K95" s="20">
        <f t="shared" si="41"/>
        <v>220.4724409448819</v>
      </c>
    </row>
    <row r="96" spans="1:11" x14ac:dyDescent="0.2">
      <c r="A96" s="54"/>
      <c r="B96" s="22">
        <v>2019</v>
      </c>
      <c r="C96" s="45">
        <v>460000</v>
      </c>
      <c r="D96" s="13">
        <v>161</v>
      </c>
      <c r="E96" s="45">
        <v>318458000</v>
      </c>
      <c r="F96" s="44"/>
      <c r="G96" s="36">
        <f t="shared" si="50"/>
        <v>74060000</v>
      </c>
      <c r="H96" s="25">
        <f t="shared" si="32"/>
        <v>4.3</v>
      </c>
      <c r="I96" s="29"/>
      <c r="J96" s="35">
        <f t="shared" si="40"/>
        <v>10.105118536346698</v>
      </c>
      <c r="K96" s="20">
        <f t="shared" si="41"/>
        <v>169.29133858267716</v>
      </c>
    </row>
    <row r="97" spans="1:11" x14ac:dyDescent="0.2">
      <c r="A97" s="54"/>
      <c r="B97" s="46" t="s">
        <v>8</v>
      </c>
      <c r="C97" s="38">
        <f>AVERAGE(C92:C96)</f>
        <v>419000</v>
      </c>
      <c r="D97" s="38">
        <f t="shared" ref="D97" si="51">AVERAGE(D92:D96)</f>
        <v>164.2</v>
      </c>
      <c r="E97" s="38">
        <f>AVERAGE(E92:E96)</f>
        <v>378142800</v>
      </c>
      <c r="F97" s="44"/>
      <c r="G97" s="38">
        <f t="shared" si="50"/>
        <v>68799800</v>
      </c>
      <c r="H97" s="25">
        <f t="shared" si="32"/>
        <v>5.4962776054581557</v>
      </c>
      <c r="I97" s="30"/>
      <c r="J97" s="49">
        <f t="shared" si="40"/>
        <v>10.305965612845515</v>
      </c>
      <c r="K97" s="40">
        <f t="shared" si="41"/>
        <v>216.3888821046518</v>
      </c>
    </row>
    <row r="98" spans="1:11" x14ac:dyDescent="0.2">
      <c r="A98" s="64" t="s">
        <v>24</v>
      </c>
      <c r="B98" s="11">
        <v>2023</v>
      </c>
      <c r="C98" s="14">
        <v>2060000</v>
      </c>
      <c r="D98" s="12">
        <v>168</v>
      </c>
      <c r="E98" s="12">
        <v>1488144000</v>
      </c>
      <c r="F98" s="18"/>
      <c r="G98" s="8">
        <f>C98*D98</f>
        <v>346080000</v>
      </c>
      <c r="H98" s="27">
        <f t="shared" si="32"/>
        <v>4.3</v>
      </c>
      <c r="I98" s="29"/>
      <c r="J98" s="35">
        <f t="shared" si="40"/>
        <v>10.544471516187858</v>
      </c>
      <c r="K98" s="20">
        <f t="shared" si="41"/>
        <v>169.29133858267716</v>
      </c>
    </row>
    <row r="99" spans="1:11" x14ac:dyDescent="0.2">
      <c r="A99" s="54" t="s">
        <v>78</v>
      </c>
      <c r="B99" s="22">
        <v>2022</v>
      </c>
      <c r="C99" s="45">
        <v>1940000</v>
      </c>
      <c r="D99" s="13">
        <v>168</v>
      </c>
      <c r="E99" s="45">
        <v>2007667000</v>
      </c>
      <c r="F99" s="44"/>
      <c r="G99" s="36">
        <f t="shared" ref="G99:G162" si="52">C99*D99</f>
        <v>325920000</v>
      </c>
      <c r="H99" s="25">
        <f t="shared" si="32"/>
        <v>6.1599993863524789</v>
      </c>
      <c r="I99" s="29"/>
      <c r="J99" s="35">
        <f t="shared" si="40"/>
        <v>10.544471516187858</v>
      </c>
      <c r="K99" s="20">
        <f t="shared" si="41"/>
        <v>242.51966088001888</v>
      </c>
    </row>
    <row r="100" spans="1:11" x14ac:dyDescent="0.2">
      <c r="A100" s="54"/>
      <c r="B100" s="22">
        <v>2021</v>
      </c>
      <c r="C100" s="45">
        <v>1990000</v>
      </c>
      <c r="D100" s="13">
        <v>174</v>
      </c>
      <c r="E100" s="45">
        <v>2029084000</v>
      </c>
      <c r="F100" s="44"/>
      <c r="G100" s="36">
        <f t="shared" si="52"/>
        <v>346260000</v>
      </c>
      <c r="H100" s="25">
        <f t="shared" si="32"/>
        <v>5.8600011552012941</v>
      </c>
      <c r="I100" s="29"/>
      <c r="J100" s="35">
        <f t="shared" si="40"/>
        <v>10.921059784623139</v>
      </c>
      <c r="K100" s="20">
        <f t="shared" si="41"/>
        <v>230.70870689768876</v>
      </c>
    </row>
    <row r="101" spans="1:11" x14ac:dyDescent="0.2">
      <c r="A101" s="54"/>
      <c r="B101" s="22">
        <v>2020</v>
      </c>
      <c r="C101" s="45">
        <v>1980000</v>
      </c>
      <c r="D101" s="13">
        <v>153</v>
      </c>
      <c r="E101" s="45">
        <v>1429877000</v>
      </c>
      <c r="F101" s="44"/>
      <c r="G101" s="36">
        <f t="shared" si="52"/>
        <v>302940000</v>
      </c>
      <c r="H101" s="25">
        <f t="shared" si="32"/>
        <v>4.7200006601967388</v>
      </c>
      <c r="I101" s="29"/>
      <c r="J101" s="35">
        <f t="shared" si="40"/>
        <v>9.6030008450996576</v>
      </c>
      <c r="K101" s="20">
        <f t="shared" si="41"/>
        <v>185.82679764554089</v>
      </c>
    </row>
    <row r="102" spans="1:11" x14ac:dyDescent="0.2">
      <c r="A102" s="54"/>
      <c r="B102" s="22">
        <v>2019</v>
      </c>
      <c r="C102" s="45">
        <v>1610000</v>
      </c>
      <c r="D102" s="13">
        <v>147</v>
      </c>
      <c r="E102" s="45">
        <v>882779000</v>
      </c>
      <c r="F102" s="44"/>
      <c r="G102" s="36">
        <f t="shared" si="52"/>
        <v>236670000</v>
      </c>
      <c r="H102" s="25">
        <f t="shared" si="32"/>
        <v>3.72999957747074</v>
      </c>
      <c r="I102" s="29"/>
      <c r="J102" s="35">
        <f t="shared" si="40"/>
        <v>9.2264125766643765</v>
      </c>
      <c r="K102" s="20">
        <f t="shared" si="41"/>
        <v>146.85037706577717</v>
      </c>
    </row>
    <row r="103" spans="1:11" x14ac:dyDescent="0.2">
      <c r="A103" s="54"/>
      <c r="B103" s="46" t="s">
        <v>8</v>
      </c>
      <c r="C103" s="38">
        <f>AVERAGE(C98:C102)</f>
        <v>1916000</v>
      </c>
      <c r="D103" s="38">
        <f t="shared" ref="D103" si="53">AVERAGE(D98:D102)</f>
        <v>162</v>
      </c>
      <c r="E103" s="38">
        <f>AVERAGE(E98:E102)</f>
        <v>1567510200</v>
      </c>
      <c r="F103" s="44"/>
      <c r="G103" s="38">
        <f t="shared" si="52"/>
        <v>310392000</v>
      </c>
      <c r="H103" s="26">
        <f t="shared" si="32"/>
        <v>5.0500985850150775</v>
      </c>
      <c r="I103" s="30"/>
      <c r="J103" s="49">
        <f t="shared" si="40"/>
        <v>10.167883247752579</v>
      </c>
      <c r="K103" s="40">
        <f t="shared" si="41"/>
        <v>198.82277893760147</v>
      </c>
    </row>
    <row r="104" spans="1:11" x14ac:dyDescent="0.2">
      <c r="A104" s="64" t="s">
        <v>25</v>
      </c>
      <c r="B104" s="11">
        <v>2023</v>
      </c>
      <c r="C104" s="12">
        <v>8180000</v>
      </c>
      <c r="D104" s="12">
        <v>185</v>
      </c>
      <c r="E104" s="12">
        <v>7188175000</v>
      </c>
      <c r="F104" s="18"/>
      <c r="G104" s="8">
        <f t="shared" si="52"/>
        <v>1513300000</v>
      </c>
      <c r="H104" s="27">
        <f t="shared" si="32"/>
        <v>4.75</v>
      </c>
      <c r="I104" s="29"/>
      <c r="J104" s="35">
        <f t="shared" si="40"/>
        <v>11.611471610087822</v>
      </c>
      <c r="K104" s="20">
        <f t="shared" si="41"/>
        <v>187.00787401574803</v>
      </c>
    </row>
    <row r="105" spans="1:11" x14ac:dyDescent="0.2">
      <c r="A105" s="54" t="s">
        <v>79</v>
      </c>
      <c r="B105" s="22">
        <v>2022</v>
      </c>
      <c r="C105" s="45">
        <v>7490000</v>
      </c>
      <c r="D105" s="13">
        <v>195</v>
      </c>
      <c r="E105" s="45">
        <v>9157649000</v>
      </c>
      <c r="F105" s="44"/>
      <c r="G105" s="36">
        <f t="shared" si="52"/>
        <v>1460550000</v>
      </c>
      <c r="H105" s="25">
        <f t="shared" si="32"/>
        <v>6.2700003423367914</v>
      </c>
      <c r="I105" s="29"/>
      <c r="J105" s="35">
        <f t="shared" si="40"/>
        <v>12.239118724146621</v>
      </c>
      <c r="K105" s="20">
        <f t="shared" si="41"/>
        <v>246.85040717861384</v>
      </c>
    </row>
    <row r="106" spans="1:11" x14ac:dyDescent="0.2">
      <c r="A106" s="54"/>
      <c r="B106" s="22">
        <v>2021</v>
      </c>
      <c r="C106" s="45">
        <v>7790000</v>
      </c>
      <c r="D106" s="13">
        <v>177</v>
      </c>
      <c r="E106" s="45">
        <v>8148885000</v>
      </c>
      <c r="F106" s="44"/>
      <c r="G106" s="36">
        <f t="shared" si="52"/>
        <v>1378830000</v>
      </c>
      <c r="H106" s="25">
        <f t="shared" si="32"/>
        <v>5.9099997824242294</v>
      </c>
      <c r="I106" s="29"/>
      <c r="J106" s="35">
        <f t="shared" si="40"/>
        <v>11.10935391884078</v>
      </c>
      <c r="K106" s="20">
        <f t="shared" si="41"/>
        <v>232.67715678835549</v>
      </c>
    </row>
    <row r="107" spans="1:11" x14ac:dyDescent="0.2">
      <c r="A107" s="54"/>
      <c r="B107" s="22">
        <v>2020</v>
      </c>
      <c r="C107" s="45">
        <v>7510000</v>
      </c>
      <c r="D107" s="13">
        <v>191</v>
      </c>
      <c r="E107" s="45">
        <v>6483533000</v>
      </c>
      <c r="F107" s="44"/>
      <c r="G107" s="36">
        <f t="shared" si="52"/>
        <v>1434410000</v>
      </c>
      <c r="H107" s="25">
        <f t="shared" si="32"/>
        <v>4.5199998605698513</v>
      </c>
      <c r="I107" s="29"/>
      <c r="J107" s="35">
        <f t="shared" si="40"/>
        <v>11.988059878523101</v>
      </c>
      <c r="K107" s="20">
        <f t="shared" si="41"/>
        <v>177.95275041613587</v>
      </c>
    </row>
    <row r="108" spans="1:11" x14ac:dyDescent="0.2">
      <c r="A108" s="54"/>
      <c r="B108" s="22">
        <v>2019</v>
      </c>
      <c r="C108" s="45">
        <v>7250000</v>
      </c>
      <c r="D108" s="13">
        <v>174</v>
      </c>
      <c r="E108" s="45">
        <v>4112490000</v>
      </c>
      <c r="F108" s="44"/>
      <c r="G108" s="36">
        <f t="shared" si="52"/>
        <v>1261500000</v>
      </c>
      <c r="H108" s="25">
        <f t="shared" si="32"/>
        <v>3.26</v>
      </c>
      <c r="I108" s="29"/>
      <c r="J108" s="35">
        <f t="shared" si="40"/>
        <v>10.921059784623139</v>
      </c>
      <c r="K108" s="20">
        <f t="shared" si="41"/>
        <v>128.34645669291339</v>
      </c>
    </row>
    <row r="109" spans="1:11" x14ac:dyDescent="0.2">
      <c r="A109" s="54"/>
      <c r="B109" s="46" t="s">
        <v>8</v>
      </c>
      <c r="C109" s="38">
        <f>AVERAGE(C104:C108)</f>
        <v>7644000</v>
      </c>
      <c r="D109" s="38">
        <f t="shared" ref="D109" si="54">AVERAGE(D104:D108)</f>
        <v>184.4</v>
      </c>
      <c r="E109" s="38">
        <f>AVERAGE(E104:E108)</f>
        <v>7018146400</v>
      </c>
      <c r="F109" s="44"/>
      <c r="G109" s="38">
        <f t="shared" si="52"/>
        <v>1409553600</v>
      </c>
      <c r="H109" s="26">
        <f t="shared" si="32"/>
        <v>4.9789851198280077</v>
      </c>
      <c r="I109" s="30"/>
      <c r="J109" s="49">
        <f t="shared" si="40"/>
        <v>11.573812783244295</v>
      </c>
      <c r="K109" s="40">
        <f t="shared" si="41"/>
        <v>196.02303621370109</v>
      </c>
    </row>
    <row r="110" spans="1:11" x14ac:dyDescent="0.2">
      <c r="A110" s="64" t="s">
        <v>26</v>
      </c>
      <c r="B110" s="11">
        <v>2023</v>
      </c>
      <c r="C110" s="12">
        <v>770000</v>
      </c>
      <c r="D110" s="12">
        <v>181</v>
      </c>
      <c r="E110" s="12">
        <v>745630000</v>
      </c>
      <c r="F110" s="18"/>
      <c r="G110" s="8">
        <f t="shared" si="52"/>
        <v>139370000</v>
      </c>
      <c r="H110" s="27">
        <f t="shared" si="32"/>
        <v>5.3500035875726484</v>
      </c>
      <c r="I110" s="29"/>
      <c r="J110" s="35">
        <f t="shared" si="40"/>
        <v>11.3604127644643</v>
      </c>
      <c r="K110" s="20">
        <f t="shared" si="41"/>
        <v>210.63006250286017</v>
      </c>
    </row>
    <row r="111" spans="1:11" x14ac:dyDescent="0.2">
      <c r="A111" s="54" t="s">
        <v>80</v>
      </c>
      <c r="B111" s="22">
        <v>2022</v>
      </c>
      <c r="C111" s="45">
        <v>565000</v>
      </c>
      <c r="D111" s="13">
        <v>165</v>
      </c>
      <c r="E111" s="45">
        <v>640456000</v>
      </c>
      <c r="F111" s="44"/>
      <c r="G111" s="36">
        <f t="shared" si="52"/>
        <v>93225000</v>
      </c>
      <c r="H111" s="25">
        <f t="shared" si="32"/>
        <v>6.870002681684098</v>
      </c>
      <c r="I111" s="29"/>
      <c r="J111" s="35">
        <f t="shared" si="40"/>
        <v>10.356177381970218</v>
      </c>
      <c r="K111" s="20">
        <f t="shared" si="41"/>
        <v>270.47254652299597</v>
      </c>
    </row>
    <row r="112" spans="1:11" x14ac:dyDescent="0.2">
      <c r="A112" s="54"/>
      <c r="B112" s="22">
        <v>2021</v>
      </c>
      <c r="C112" s="45">
        <v>700000</v>
      </c>
      <c r="D112" s="13">
        <v>181</v>
      </c>
      <c r="E112" s="45">
        <v>708253000</v>
      </c>
      <c r="F112" s="44"/>
      <c r="G112" s="36">
        <f t="shared" si="52"/>
        <v>126700000</v>
      </c>
      <c r="H112" s="25">
        <f t="shared" si="32"/>
        <v>5.59</v>
      </c>
      <c r="I112" s="29"/>
      <c r="J112" s="35">
        <f t="shared" si="40"/>
        <v>11.3604127644643</v>
      </c>
      <c r="K112" s="20">
        <f t="shared" si="41"/>
        <v>220.07874015748033</v>
      </c>
    </row>
    <row r="113" spans="1:11" x14ac:dyDescent="0.2">
      <c r="A113" s="54"/>
      <c r="B113" s="22">
        <v>2020</v>
      </c>
      <c r="C113" s="45">
        <v>490000</v>
      </c>
      <c r="D113" s="13">
        <v>180</v>
      </c>
      <c r="E113" s="45">
        <v>355446000</v>
      </c>
      <c r="F113" s="44"/>
      <c r="G113" s="36">
        <f t="shared" si="52"/>
        <v>88200000</v>
      </c>
      <c r="H113" s="25">
        <f t="shared" si="32"/>
        <v>4.03</v>
      </c>
      <c r="I113" s="29"/>
      <c r="J113" s="35">
        <f t="shared" si="40"/>
        <v>11.29764805305842</v>
      </c>
      <c r="K113" s="20">
        <f t="shared" si="41"/>
        <v>158.66141732283467</v>
      </c>
    </row>
    <row r="114" spans="1:11" x14ac:dyDescent="0.2">
      <c r="A114" s="54"/>
      <c r="B114" s="22">
        <v>2019</v>
      </c>
      <c r="C114" s="45">
        <v>615000</v>
      </c>
      <c r="D114" s="13">
        <v>174</v>
      </c>
      <c r="E114" s="45">
        <v>413059000</v>
      </c>
      <c r="F114" s="44"/>
      <c r="G114" s="36">
        <f t="shared" si="52"/>
        <v>107010000</v>
      </c>
      <c r="H114" s="25">
        <f t="shared" si="32"/>
        <v>3.8600037379684142</v>
      </c>
      <c r="I114" s="29"/>
      <c r="J114" s="35">
        <f t="shared" si="40"/>
        <v>10.921059784623139</v>
      </c>
      <c r="K114" s="20">
        <f t="shared" si="41"/>
        <v>151.96865110111867</v>
      </c>
    </row>
    <row r="115" spans="1:11" x14ac:dyDescent="0.2">
      <c r="A115" s="54"/>
      <c r="B115" s="46" t="s">
        <v>8</v>
      </c>
      <c r="C115" s="38">
        <f>AVERAGE(C110:C114)</f>
        <v>628000</v>
      </c>
      <c r="D115" s="38">
        <f t="shared" ref="D115" si="55">AVERAGE(D110:D114)</f>
        <v>176.2</v>
      </c>
      <c r="E115" s="38">
        <f>AVERAGE(E110:E114)</f>
        <v>572568800</v>
      </c>
      <c r="F115" s="44"/>
      <c r="G115" s="38">
        <f t="shared" si="52"/>
        <v>110653600</v>
      </c>
      <c r="H115" s="26">
        <f t="shared" ref="H115:H178" si="56">E115/G115</f>
        <v>5.1744254140850368</v>
      </c>
      <c r="I115" s="30"/>
      <c r="J115" s="49">
        <f t="shared" si="40"/>
        <v>11.059142149716074</v>
      </c>
      <c r="K115" s="40">
        <f t="shared" si="41"/>
        <v>203.71753598759989</v>
      </c>
    </row>
    <row r="116" spans="1:11" x14ac:dyDescent="0.2">
      <c r="A116" s="64" t="s">
        <v>27</v>
      </c>
      <c r="B116" s="11">
        <v>2023</v>
      </c>
      <c r="C116" s="12">
        <v>3670000</v>
      </c>
      <c r="D116" s="12">
        <v>153</v>
      </c>
      <c r="E116" s="12">
        <v>2695248000</v>
      </c>
      <c r="F116" s="18"/>
      <c r="G116" s="8">
        <f t="shared" si="52"/>
        <v>561510000</v>
      </c>
      <c r="H116" s="27">
        <f t="shared" si="56"/>
        <v>4.8</v>
      </c>
      <c r="I116" s="29"/>
      <c r="J116" s="35">
        <f t="shared" si="40"/>
        <v>9.6030008450996576</v>
      </c>
      <c r="K116" s="20">
        <f t="shared" si="41"/>
        <v>188.97637795275591</v>
      </c>
    </row>
    <row r="117" spans="1:11" x14ac:dyDescent="0.2">
      <c r="A117" s="54" t="s">
        <v>81</v>
      </c>
      <c r="B117" s="22">
        <v>2022</v>
      </c>
      <c r="C117" s="45">
        <v>3110000</v>
      </c>
      <c r="D117" s="13">
        <v>161</v>
      </c>
      <c r="E117" s="45">
        <v>3359764000</v>
      </c>
      <c r="F117" s="44"/>
      <c r="G117" s="36">
        <f t="shared" si="52"/>
        <v>500710000</v>
      </c>
      <c r="H117" s="25">
        <f t="shared" si="56"/>
        <v>6.7099998002835974</v>
      </c>
      <c r="I117" s="29"/>
      <c r="J117" s="35">
        <f t="shared" si="40"/>
        <v>10.105118536346698</v>
      </c>
      <c r="K117" s="20">
        <f t="shared" si="41"/>
        <v>264.1732204836062</v>
      </c>
    </row>
    <row r="118" spans="1:11" x14ac:dyDescent="0.2">
      <c r="A118" s="54"/>
      <c r="B118" s="22">
        <v>2021</v>
      </c>
      <c r="C118" s="45">
        <v>3430000</v>
      </c>
      <c r="D118" s="13">
        <v>159</v>
      </c>
      <c r="E118" s="45">
        <v>3354026000</v>
      </c>
      <c r="F118" s="44"/>
      <c r="G118" s="36">
        <f t="shared" si="52"/>
        <v>545370000</v>
      </c>
      <c r="H118" s="25">
        <f t="shared" si="56"/>
        <v>6.1500009168087724</v>
      </c>
      <c r="I118" s="29"/>
      <c r="J118" s="35">
        <f t="shared" si="40"/>
        <v>9.9795891135349386</v>
      </c>
      <c r="K118" s="20">
        <f t="shared" si="41"/>
        <v>242.12602034680208</v>
      </c>
    </row>
    <row r="119" spans="1:11" x14ac:dyDescent="0.2">
      <c r="A119" s="54"/>
      <c r="B119" s="22">
        <v>2020</v>
      </c>
      <c r="C119" s="45">
        <v>3280000</v>
      </c>
      <c r="D119" s="13">
        <v>170</v>
      </c>
      <c r="E119" s="45">
        <v>2559384000</v>
      </c>
      <c r="F119" s="44"/>
      <c r="G119" s="36">
        <f t="shared" si="52"/>
        <v>557600000</v>
      </c>
      <c r="H119" s="25">
        <f t="shared" si="56"/>
        <v>4.59</v>
      </c>
      <c r="I119" s="29"/>
      <c r="J119" s="35">
        <f t="shared" si="40"/>
        <v>10.670000938999619</v>
      </c>
      <c r="K119" s="20">
        <f t="shared" si="41"/>
        <v>180.70866141732284</v>
      </c>
    </row>
    <row r="120" spans="1:11" x14ac:dyDescent="0.2">
      <c r="A120" s="54"/>
      <c r="B120" s="22">
        <v>2019</v>
      </c>
      <c r="C120" s="45">
        <v>2980000</v>
      </c>
      <c r="D120" s="13">
        <v>155</v>
      </c>
      <c r="E120" s="45">
        <v>1695173000</v>
      </c>
      <c r="F120" s="44"/>
      <c r="G120" s="36">
        <f t="shared" si="52"/>
        <v>461900000</v>
      </c>
      <c r="H120" s="25">
        <f t="shared" si="56"/>
        <v>3.67</v>
      </c>
      <c r="I120" s="29"/>
      <c r="J120" s="35">
        <f t="shared" si="40"/>
        <v>9.7285302679114167</v>
      </c>
      <c r="K120" s="20">
        <f t="shared" si="41"/>
        <v>144.48818897637796</v>
      </c>
    </row>
    <row r="121" spans="1:11" x14ac:dyDescent="0.2">
      <c r="A121" s="54"/>
      <c r="B121" s="46" t="s">
        <v>8</v>
      </c>
      <c r="C121" s="38">
        <f>AVERAGE(C116:C120)</f>
        <v>3294000</v>
      </c>
      <c r="D121" s="38">
        <f t="shared" ref="D121" si="57">AVERAGE(D116:D120)</f>
        <v>159.6</v>
      </c>
      <c r="E121" s="38">
        <f>AVERAGE(E116:E120)</f>
        <v>2732719000</v>
      </c>
      <c r="F121" s="44"/>
      <c r="G121" s="38">
        <f t="shared" si="52"/>
        <v>525722400</v>
      </c>
      <c r="H121" s="26">
        <f t="shared" si="56"/>
        <v>5.1980265630682654</v>
      </c>
      <c r="I121" s="30"/>
      <c r="J121" s="49">
        <f t="shared" si="40"/>
        <v>10.017247940378466</v>
      </c>
      <c r="K121" s="40">
        <f t="shared" si="41"/>
        <v>204.64671508142777</v>
      </c>
    </row>
    <row r="122" spans="1:11" x14ac:dyDescent="0.2">
      <c r="A122" s="64" t="s">
        <v>28</v>
      </c>
      <c r="B122" s="11">
        <v>2023</v>
      </c>
      <c r="C122" s="12">
        <v>68000</v>
      </c>
      <c r="D122" s="12">
        <v>129</v>
      </c>
      <c r="E122" s="12">
        <v>42544000</v>
      </c>
      <c r="F122" s="18"/>
      <c r="G122" s="8">
        <f t="shared" si="52"/>
        <v>8772000</v>
      </c>
      <c r="H122" s="27">
        <f t="shared" si="56"/>
        <v>4.8499772001823986</v>
      </c>
      <c r="I122" s="29"/>
      <c r="J122" s="35">
        <f t="shared" si="40"/>
        <v>8.0966477713585352</v>
      </c>
      <c r="K122" s="20">
        <f t="shared" si="41"/>
        <v>190.94398425914957</v>
      </c>
    </row>
    <row r="123" spans="1:11" x14ac:dyDescent="0.2">
      <c r="A123" s="54" t="s">
        <v>82</v>
      </c>
      <c r="B123" s="22">
        <v>2022</v>
      </c>
      <c r="C123" s="45">
        <v>69000</v>
      </c>
      <c r="D123" s="13">
        <v>112</v>
      </c>
      <c r="E123" s="45">
        <v>55332000</v>
      </c>
      <c r="F123" s="44"/>
      <c r="G123" s="36">
        <f t="shared" si="52"/>
        <v>7728000</v>
      </c>
      <c r="H123" s="25">
        <f t="shared" si="56"/>
        <v>7.1599378881987574</v>
      </c>
      <c r="I123" s="29"/>
      <c r="J123" s="35">
        <f t="shared" si="40"/>
        <v>7.0296476774585726</v>
      </c>
      <c r="K123" s="20">
        <f t="shared" si="41"/>
        <v>281.88731843302196</v>
      </c>
    </row>
    <row r="124" spans="1:11" x14ac:dyDescent="0.2">
      <c r="A124" s="54"/>
      <c r="B124" s="22">
        <v>2021</v>
      </c>
      <c r="C124" s="45">
        <v>60000</v>
      </c>
      <c r="D124" s="13">
        <v>100</v>
      </c>
      <c r="E124" s="45">
        <v>41400000</v>
      </c>
      <c r="F124" s="44"/>
      <c r="G124" s="36">
        <f t="shared" si="52"/>
        <v>6000000</v>
      </c>
      <c r="H124" s="25">
        <f t="shared" si="56"/>
        <v>6.9</v>
      </c>
      <c r="I124" s="29"/>
      <c r="J124" s="35">
        <f t="shared" si="40"/>
        <v>6.2764711405880114</v>
      </c>
      <c r="K124" s="20">
        <f t="shared" si="41"/>
        <v>271.65354330708664</v>
      </c>
    </row>
    <row r="125" spans="1:11" x14ac:dyDescent="0.2">
      <c r="A125" s="54"/>
      <c r="B125" s="22">
        <v>2020</v>
      </c>
      <c r="C125" s="45">
        <v>61000</v>
      </c>
      <c r="D125" s="13">
        <v>109</v>
      </c>
      <c r="E125" s="45">
        <v>29256000</v>
      </c>
      <c r="F125" s="44"/>
      <c r="G125" s="36">
        <f t="shared" si="52"/>
        <v>6649000</v>
      </c>
      <c r="H125" s="25">
        <f t="shared" si="56"/>
        <v>4.4000601594224698</v>
      </c>
      <c r="I125" s="29"/>
      <c r="J125" s="35">
        <f t="shared" si="40"/>
        <v>6.841353543240932</v>
      </c>
      <c r="K125" s="20">
        <f t="shared" si="41"/>
        <v>173.23071493789251</v>
      </c>
    </row>
    <row r="126" spans="1:11" x14ac:dyDescent="0.2">
      <c r="A126" s="54"/>
      <c r="B126" s="22">
        <v>2019</v>
      </c>
      <c r="C126" s="45">
        <v>60000</v>
      </c>
      <c r="D126" s="13">
        <v>95</v>
      </c>
      <c r="E126" s="45">
        <v>21090000</v>
      </c>
      <c r="F126" s="44"/>
      <c r="G126" s="36">
        <f t="shared" si="52"/>
        <v>5700000</v>
      </c>
      <c r="H126" s="25">
        <f t="shared" si="56"/>
        <v>3.7</v>
      </c>
      <c r="I126" s="29"/>
      <c r="J126" s="35">
        <f t="shared" si="40"/>
        <v>5.9626475835586108</v>
      </c>
      <c r="K126" s="20">
        <f t="shared" si="41"/>
        <v>145.6692913385827</v>
      </c>
    </row>
    <row r="127" spans="1:11" x14ac:dyDescent="0.2">
      <c r="A127" s="54"/>
      <c r="B127" s="46" t="s">
        <v>8</v>
      </c>
      <c r="C127" s="38">
        <f>AVERAGE(C122:C126)</f>
        <v>63600</v>
      </c>
      <c r="D127" s="38">
        <f t="shared" ref="D127" si="58">AVERAGE(D122:D126)</f>
        <v>109</v>
      </c>
      <c r="E127" s="38">
        <f>AVERAGE(E122:E126)</f>
        <v>37924400</v>
      </c>
      <c r="F127" s="44"/>
      <c r="G127" s="38">
        <f t="shared" si="52"/>
        <v>6932400</v>
      </c>
      <c r="H127" s="26">
        <f t="shared" si="56"/>
        <v>5.4706018117823554</v>
      </c>
      <c r="I127" s="30"/>
      <c r="J127" s="49">
        <f t="shared" si="40"/>
        <v>6.841353543240932</v>
      </c>
      <c r="K127" s="40">
        <f t="shared" si="41"/>
        <v>215.37802408591952</v>
      </c>
    </row>
    <row r="128" spans="1:11" x14ac:dyDescent="0.2">
      <c r="A128" s="64" t="s">
        <v>29</v>
      </c>
      <c r="B128" s="11">
        <v>2023</v>
      </c>
      <c r="C128" s="14">
        <v>9500000</v>
      </c>
      <c r="D128" s="12">
        <v>182</v>
      </c>
      <c r="E128" s="14">
        <v>8558550000</v>
      </c>
      <c r="F128" s="18"/>
      <c r="G128" s="8">
        <f t="shared" si="52"/>
        <v>1729000000</v>
      </c>
      <c r="H128" s="27">
        <f t="shared" si="56"/>
        <v>4.95</v>
      </c>
      <c r="I128" s="29"/>
      <c r="J128" s="35">
        <f t="shared" si="40"/>
        <v>11.423177475870181</v>
      </c>
      <c r="K128" s="20">
        <f t="shared" si="41"/>
        <v>194.88188976377955</v>
      </c>
    </row>
    <row r="129" spans="1:11" x14ac:dyDescent="0.2">
      <c r="A129" s="54" t="s">
        <v>83</v>
      </c>
      <c r="B129" s="22">
        <v>2022</v>
      </c>
      <c r="C129" s="45">
        <v>8820000</v>
      </c>
      <c r="D129" s="13">
        <v>165</v>
      </c>
      <c r="E129" s="45">
        <v>9852381000</v>
      </c>
      <c r="F129" s="44"/>
      <c r="G129" s="36">
        <f t="shared" si="52"/>
        <v>1455300000</v>
      </c>
      <c r="H129" s="25">
        <f t="shared" si="56"/>
        <v>6.77</v>
      </c>
      <c r="I129" s="29"/>
      <c r="J129" s="35">
        <f t="shared" si="40"/>
        <v>10.356177381970218</v>
      </c>
      <c r="K129" s="20">
        <f t="shared" si="41"/>
        <v>266.53543307086613</v>
      </c>
    </row>
    <row r="130" spans="1:11" x14ac:dyDescent="0.2">
      <c r="A130" s="54"/>
      <c r="B130" s="22">
        <v>2021</v>
      </c>
      <c r="C130" s="45">
        <v>9560000</v>
      </c>
      <c r="D130" s="13">
        <v>194</v>
      </c>
      <c r="E130" s="45">
        <v>11053654000</v>
      </c>
      <c r="F130" s="44"/>
      <c r="G130" s="36">
        <f t="shared" si="52"/>
        <v>1854640000</v>
      </c>
      <c r="H130" s="25">
        <f t="shared" si="56"/>
        <v>5.9599997843247206</v>
      </c>
      <c r="I130" s="29"/>
      <c r="J130" s="35">
        <f t="shared" si="40"/>
        <v>12.176354012740742</v>
      </c>
      <c r="K130" s="20">
        <f t="shared" si="41"/>
        <v>234.64566080018585</v>
      </c>
    </row>
    <row r="131" spans="1:11" x14ac:dyDescent="0.2">
      <c r="A131" s="54"/>
      <c r="B131" s="22">
        <v>2020</v>
      </c>
      <c r="C131" s="45">
        <v>9840000</v>
      </c>
      <c r="D131" s="13">
        <v>180</v>
      </c>
      <c r="E131" s="45">
        <v>7917264000</v>
      </c>
      <c r="F131" s="44"/>
      <c r="G131" s="36">
        <f t="shared" si="52"/>
        <v>1771200000</v>
      </c>
      <c r="H131" s="25">
        <f t="shared" si="56"/>
        <v>4.47</v>
      </c>
      <c r="I131" s="29"/>
      <c r="J131" s="35">
        <f t="shared" ref="J131:J194" si="59">D131*0.0254/0.404686</f>
        <v>11.29764805305842</v>
      </c>
      <c r="K131" s="20">
        <f t="shared" ref="K131:K194" si="60">H131/0.0254</f>
        <v>175.98425196850394</v>
      </c>
    </row>
    <row r="132" spans="1:11" x14ac:dyDescent="0.2">
      <c r="A132" s="54"/>
      <c r="B132" s="22">
        <v>2019</v>
      </c>
      <c r="C132" s="45">
        <v>9810000</v>
      </c>
      <c r="D132" s="13">
        <v>182</v>
      </c>
      <c r="E132" s="45">
        <v>6284678000</v>
      </c>
      <c r="F132" s="44"/>
      <c r="G132" s="36">
        <f t="shared" si="52"/>
        <v>1785420000</v>
      </c>
      <c r="H132" s="25">
        <f t="shared" si="56"/>
        <v>3.5199997759630786</v>
      </c>
      <c r="I132" s="29"/>
      <c r="J132" s="35">
        <f t="shared" si="59"/>
        <v>11.423177475870181</v>
      </c>
      <c r="K132" s="20">
        <f t="shared" si="60"/>
        <v>138.5826683450031</v>
      </c>
    </row>
    <row r="133" spans="1:11" x14ac:dyDescent="0.2">
      <c r="A133" s="54"/>
      <c r="B133" s="46" t="s">
        <v>8</v>
      </c>
      <c r="C133" s="38">
        <f>AVERAGE(C128:C132)</f>
        <v>9506000</v>
      </c>
      <c r="D133" s="38">
        <f t="shared" ref="D133" si="61">AVERAGE(D128:D132)</f>
        <v>180.6</v>
      </c>
      <c r="E133" s="38">
        <f>AVERAGE(E128:E132)</f>
        <v>8733305400</v>
      </c>
      <c r="F133" s="44"/>
      <c r="G133" s="38">
        <f t="shared" si="52"/>
        <v>1716783600</v>
      </c>
      <c r="H133" s="26">
        <f t="shared" si="56"/>
        <v>5.0870158591915722</v>
      </c>
      <c r="I133" s="34"/>
      <c r="J133" s="49">
        <f t="shared" si="59"/>
        <v>11.335306879901948</v>
      </c>
      <c r="K133" s="40">
        <f t="shared" si="60"/>
        <v>200.27621492880206</v>
      </c>
    </row>
    <row r="134" spans="1:11" x14ac:dyDescent="0.2">
      <c r="A134" s="64" t="s">
        <v>30</v>
      </c>
      <c r="B134" s="11">
        <v>2023</v>
      </c>
      <c r="C134" s="14">
        <v>65000</v>
      </c>
      <c r="D134" s="12">
        <v>168</v>
      </c>
      <c r="E134" s="14">
        <v>54054000</v>
      </c>
      <c r="F134" s="18"/>
      <c r="G134" s="8">
        <f t="shared" si="52"/>
        <v>10920000</v>
      </c>
      <c r="H134" s="27">
        <f t="shared" si="56"/>
        <v>4.95</v>
      </c>
      <c r="I134" s="29"/>
      <c r="J134" s="35">
        <f t="shared" si="59"/>
        <v>10.544471516187858</v>
      </c>
      <c r="K134" s="20">
        <f t="shared" si="60"/>
        <v>194.88188976377955</v>
      </c>
    </row>
    <row r="135" spans="1:11" x14ac:dyDescent="0.2">
      <c r="A135" s="54" t="s">
        <v>84</v>
      </c>
      <c r="B135" s="22">
        <v>2022</v>
      </c>
      <c r="C135" s="45">
        <v>58000</v>
      </c>
      <c r="D135" s="13">
        <v>114</v>
      </c>
      <c r="E135" s="45">
        <v>43044000</v>
      </c>
      <c r="F135" s="44"/>
      <c r="G135" s="36">
        <f t="shared" si="52"/>
        <v>6612000</v>
      </c>
      <c r="H135" s="25">
        <f t="shared" si="56"/>
        <v>6.5099818511796732</v>
      </c>
      <c r="I135" s="29"/>
      <c r="J135" s="35">
        <f t="shared" si="59"/>
        <v>7.1551771002703335</v>
      </c>
      <c r="K135" s="20">
        <f t="shared" si="60"/>
        <v>256.29849807793988</v>
      </c>
    </row>
    <row r="136" spans="1:11" x14ac:dyDescent="0.2">
      <c r="A136" s="54"/>
      <c r="B136" s="22">
        <v>2021</v>
      </c>
      <c r="C136" s="45">
        <v>69000</v>
      </c>
      <c r="D136" s="13">
        <v>163</v>
      </c>
      <c r="E136" s="45">
        <v>72881000</v>
      </c>
      <c r="F136" s="44"/>
      <c r="G136" s="36">
        <f t="shared" si="52"/>
        <v>11247000</v>
      </c>
      <c r="H136" s="25">
        <f t="shared" si="56"/>
        <v>6.4800391215435225</v>
      </c>
      <c r="I136" s="29"/>
      <c r="J136" s="35">
        <f t="shared" si="59"/>
        <v>10.230647959158459</v>
      </c>
      <c r="K136" s="20">
        <f t="shared" si="60"/>
        <v>255.11965045446939</v>
      </c>
    </row>
    <row r="137" spans="1:11" x14ac:dyDescent="0.2">
      <c r="A137" s="54"/>
      <c r="B137" s="22">
        <v>2020</v>
      </c>
      <c r="C137" s="45">
        <v>73000</v>
      </c>
      <c r="D137" s="13">
        <v>156</v>
      </c>
      <c r="E137" s="45">
        <v>64912000</v>
      </c>
      <c r="F137" s="44"/>
      <c r="G137" s="36">
        <f t="shared" si="52"/>
        <v>11388000</v>
      </c>
      <c r="H137" s="25">
        <f t="shared" si="56"/>
        <v>5.7000351246926586</v>
      </c>
      <c r="I137" s="29"/>
      <c r="J137" s="35">
        <f t="shared" si="59"/>
        <v>9.7912949793172981</v>
      </c>
      <c r="K137" s="20">
        <f t="shared" si="60"/>
        <v>224.41083168081335</v>
      </c>
    </row>
    <row r="138" spans="1:11" x14ac:dyDescent="0.2">
      <c r="A138" s="54"/>
      <c r="B138" s="22">
        <v>2019</v>
      </c>
      <c r="C138" s="45">
        <v>68000</v>
      </c>
      <c r="D138" s="13">
        <v>155</v>
      </c>
      <c r="E138" s="45">
        <v>45322000</v>
      </c>
      <c r="F138" s="44"/>
      <c r="G138" s="36">
        <f t="shared" si="52"/>
        <v>10540000</v>
      </c>
      <c r="H138" s="25">
        <f t="shared" si="56"/>
        <v>4.3</v>
      </c>
      <c r="I138" s="29"/>
      <c r="J138" s="35">
        <f t="shared" si="59"/>
        <v>9.7285302679114167</v>
      </c>
      <c r="K138" s="20">
        <f t="shared" si="60"/>
        <v>169.29133858267716</v>
      </c>
    </row>
    <row r="139" spans="1:11" x14ac:dyDescent="0.2">
      <c r="A139" s="54"/>
      <c r="B139" s="46" t="s">
        <v>8</v>
      </c>
      <c r="C139" s="38">
        <f>AVERAGE(C134:C138)</f>
        <v>66600</v>
      </c>
      <c r="D139" s="38">
        <f t="shared" ref="D139" si="62">AVERAGE(D134:D138)</f>
        <v>151.19999999999999</v>
      </c>
      <c r="E139" s="38">
        <f>AVERAGE(E134:E138)</f>
        <v>56042600</v>
      </c>
      <c r="F139" s="44"/>
      <c r="G139" s="38">
        <f t="shared" si="52"/>
        <v>10069920</v>
      </c>
      <c r="H139" s="26">
        <f t="shared" si="56"/>
        <v>5.5653470931248705</v>
      </c>
      <c r="I139" s="30"/>
      <c r="J139" s="49">
        <f t="shared" si="59"/>
        <v>9.4900243645690718</v>
      </c>
      <c r="K139" s="40">
        <f t="shared" si="60"/>
        <v>219.10815327263271</v>
      </c>
    </row>
    <row r="140" spans="1:11" x14ac:dyDescent="0.2">
      <c r="A140" s="64" t="s">
        <v>31</v>
      </c>
      <c r="B140" s="11">
        <v>2023</v>
      </c>
      <c r="C140" s="14">
        <v>47000</v>
      </c>
      <c r="D140" s="12">
        <v>155</v>
      </c>
      <c r="E140" s="14">
        <v>42982000</v>
      </c>
      <c r="F140" s="18"/>
      <c r="G140" s="8">
        <f t="shared" si="52"/>
        <v>7285000</v>
      </c>
      <c r="H140" s="27">
        <f t="shared" si="56"/>
        <v>5.9000686341798216</v>
      </c>
      <c r="I140" s="29"/>
      <c r="J140" s="35">
        <f t="shared" si="59"/>
        <v>9.7285302679114167</v>
      </c>
      <c r="K140" s="20">
        <f t="shared" si="60"/>
        <v>232.28616669999298</v>
      </c>
    </row>
    <row r="141" spans="1:11" x14ac:dyDescent="0.2">
      <c r="A141" s="54" t="s">
        <v>85</v>
      </c>
      <c r="B141" s="22">
        <v>2022</v>
      </c>
      <c r="C141" s="45">
        <v>36000</v>
      </c>
      <c r="D141" s="13">
        <v>149</v>
      </c>
      <c r="E141" s="45">
        <v>38889000</v>
      </c>
      <c r="F141" s="44"/>
      <c r="G141" s="36">
        <f t="shared" si="52"/>
        <v>5364000</v>
      </c>
      <c r="H141" s="25">
        <f t="shared" si="56"/>
        <v>7.25</v>
      </c>
      <c r="I141" s="29"/>
      <c r="J141" s="35">
        <f t="shared" si="59"/>
        <v>9.3519419994761375</v>
      </c>
      <c r="K141" s="20">
        <f t="shared" si="60"/>
        <v>285.43307086614175</v>
      </c>
    </row>
    <row r="142" spans="1:11" x14ac:dyDescent="0.2">
      <c r="A142" s="54"/>
      <c r="B142" s="22">
        <v>2021</v>
      </c>
      <c r="C142" s="45">
        <v>39000</v>
      </c>
      <c r="D142" s="13">
        <v>184</v>
      </c>
      <c r="E142" s="45">
        <v>41262000</v>
      </c>
      <c r="F142" s="44"/>
      <c r="G142" s="36">
        <f t="shared" si="52"/>
        <v>7176000</v>
      </c>
      <c r="H142" s="25">
        <f t="shared" si="56"/>
        <v>5.75</v>
      </c>
      <c r="I142" s="29"/>
      <c r="J142" s="35">
        <f t="shared" si="59"/>
        <v>11.548706898681941</v>
      </c>
      <c r="K142" s="20">
        <f t="shared" si="60"/>
        <v>226.37795275590551</v>
      </c>
    </row>
    <row r="143" spans="1:11" x14ac:dyDescent="0.2">
      <c r="A143" s="54"/>
      <c r="B143" s="22">
        <v>2020</v>
      </c>
      <c r="C143" s="45">
        <v>37000</v>
      </c>
      <c r="D143" s="13">
        <v>195</v>
      </c>
      <c r="E143" s="45">
        <v>33911000</v>
      </c>
      <c r="F143" s="44"/>
      <c r="G143" s="36">
        <f t="shared" si="52"/>
        <v>7215000</v>
      </c>
      <c r="H143" s="25">
        <f t="shared" si="56"/>
        <v>4.7000693000693001</v>
      </c>
      <c r="I143" s="29"/>
      <c r="J143" s="35">
        <f t="shared" si="59"/>
        <v>12.239118724146621</v>
      </c>
      <c r="K143" s="20">
        <f t="shared" si="60"/>
        <v>185.0420984279252</v>
      </c>
    </row>
    <row r="144" spans="1:11" x14ac:dyDescent="0.2">
      <c r="A144" s="54"/>
      <c r="B144" s="22">
        <v>2019</v>
      </c>
      <c r="C144" s="45">
        <v>48000</v>
      </c>
      <c r="D144" s="13">
        <v>135</v>
      </c>
      <c r="E144" s="45">
        <v>28512000</v>
      </c>
      <c r="F144" s="44"/>
      <c r="G144" s="36">
        <f t="shared" si="52"/>
        <v>6480000</v>
      </c>
      <c r="H144" s="25">
        <f t="shared" si="56"/>
        <v>4.4000000000000004</v>
      </c>
      <c r="I144" s="29"/>
      <c r="J144" s="35">
        <f t="shared" si="59"/>
        <v>8.4732360397938145</v>
      </c>
      <c r="K144" s="20">
        <f t="shared" si="60"/>
        <v>173.22834645669295</v>
      </c>
    </row>
    <row r="145" spans="1:11" x14ac:dyDescent="0.2">
      <c r="A145" s="54"/>
      <c r="B145" s="46" t="s">
        <v>8</v>
      </c>
      <c r="C145" s="38">
        <f>AVERAGE(C140:C144)</f>
        <v>41400</v>
      </c>
      <c r="D145" s="38">
        <f t="shared" ref="D145" si="63">AVERAGE(D140:D144)</f>
        <v>163.6</v>
      </c>
      <c r="E145" s="38">
        <f>AVERAGE(E140:E144)</f>
        <v>37111200</v>
      </c>
      <c r="F145" s="44"/>
      <c r="G145" s="38">
        <f t="shared" si="52"/>
        <v>6773040</v>
      </c>
      <c r="H145" s="26">
        <f t="shared" si="56"/>
        <v>5.4792530385174159</v>
      </c>
      <c r="I145" s="30"/>
      <c r="J145" s="49">
        <f t="shared" si="59"/>
        <v>10.268306786001986</v>
      </c>
      <c r="K145" s="40">
        <f t="shared" si="60"/>
        <v>215.7186235636778</v>
      </c>
    </row>
    <row r="146" spans="1:11" x14ac:dyDescent="0.2">
      <c r="A146" s="64" t="s">
        <v>32</v>
      </c>
      <c r="B146" s="11">
        <v>2023</v>
      </c>
      <c r="C146" s="14">
        <v>600000</v>
      </c>
      <c r="D146" s="12">
        <v>159</v>
      </c>
      <c r="E146" s="14">
        <v>472230000</v>
      </c>
      <c r="F146" s="18"/>
      <c r="G146" s="8">
        <f t="shared" si="52"/>
        <v>95400000</v>
      </c>
      <c r="H146" s="27">
        <f t="shared" si="56"/>
        <v>4.95</v>
      </c>
      <c r="I146" s="29"/>
      <c r="J146" s="35">
        <f t="shared" si="59"/>
        <v>9.9795891135349386</v>
      </c>
      <c r="K146" s="20">
        <f t="shared" si="60"/>
        <v>194.88188976377955</v>
      </c>
    </row>
    <row r="147" spans="1:11" x14ac:dyDescent="0.2">
      <c r="A147" s="54" t="s">
        <v>86</v>
      </c>
      <c r="B147" s="22">
        <v>2022</v>
      </c>
      <c r="C147" s="45">
        <v>565000</v>
      </c>
      <c r="D147" s="13">
        <v>142</v>
      </c>
      <c r="E147" s="45">
        <v>531123000</v>
      </c>
      <c r="F147" s="44"/>
      <c r="G147" s="36">
        <f t="shared" si="52"/>
        <v>80230000</v>
      </c>
      <c r="H147" s="25">
        <f t="shared" si="56"/>
        <v>6.6200049856662098</v>
      </c>
      <c r="I147" s="29"/>
      <c r="J147" s="35">
        <f t="shared" si="59"/>
        <v>8.9125890196349751</v>
      </c>
      <c r="K147" s="20">
        <f t="shared" si="60"/>
        <v>260.63011754591378</v>
      </c>
    </row>
    <row r="148" spans="1:11" x14ac:dyDescent="0.2">
      <c r="A148" s="54"/>
      <c r="B148" s="22">
        <v>2021</v>
      </c>
      <c r="C148" s="45">
        <v>575000</v>
      </c>
      <c r="D148" s="13">
        <v>167</v>
      </c>
      <c r="E148" s="45">
        <v>624163000</v>
      </c>
      <c r="F148" s="44"/>
      <c r="G148" s="36">
        <f t="shared" si="52"/>
        <v>96025000</v>
      </c>
      <c r="H148" s="25">
        <f t="shared" si="56"/>
        <v>6.5000052069773497</v>
      </c>
      <c r="I148" s="29"/>
      <c r="J148" s="35">
        <f t="shared" si="59"/>
        <v>10.481706804781979</v>
      </c>
      <c r="K148" s="20">
        <f t="shared" si="60"/>
        <v>255.90571681013188</v>
      </c>
    </row>
    <row r="149" spans="1:11" x14ac:dyDescent="0.2">
      <c r="A149" s="54"/>
      <c r="B149" s="22">
        <v>2020</v>
      </c>
      <c r="C149" s="45">
        <v>550000</v>
      </c>
      <c r="D149" s="13">
        <v>157</v>
      </c>
      <c r="E149" s="45">
        <v>526735000</v>
      </c>
      <c r="F149" s="44"/>
      <c r="G149" s="36">
        <f t="shared" si="52"/>
        <v>86350000</v>
      </c>
      <c r="H149" s="25">
        <f t="shared" si="56"/>
        <v>6.1</v>
      </c>
      <c r="I149" s="29"/>
      <c r="J149" s="35">
        <f t="shared" si="59"/>
        <v>9.8540596907231777</v>
      </c>
      <c r="K149" s="20">
        <f t="shared" si="60"/>
        <v>240.15748031496062</v>
      </c>
    </row>
    <row r="150" spans="1:11" x14ac:dyDescent="0.2">
      <c r="A150" s="54"/>
      <c r="B150" s="22">
        <v>2019</v>
      </c>
      <c r="C150" s="45">
        <v>520000</v>
      </c>
      <c r="D150" s="13">
        <v>158</v>
      </c>
      <c r="E150" s="45">
        <v>345072000</v>
      </c>
      <c r="F150" s="44"/>
      <c r="G150" s="36">
        <f t="shared" si="52"/>
        <v>82160000</v>
      </c>
      <c r="H150" s="25">
        <f t="shared" si="56"/>
        <v>4.2</v>
      </c>
      <c r="I150" s="29"/>
      <c r="J150" s="35">
        <f t="shared" si="59"/>
        <v>9.9168244021290572</v>
      </c>
      <c r="K150" s="20">
        <f t="shared" si="60"/>
        <v>165.35433070866142</v>
      </c>
    </row>
    <row r="151" spans="1:11" x14ac:dyDescent="0.2">
      <c r="A151" s="54"/>
      <c r="B151" s="46" t="s">
        <v>8</v>
      </c>
      <c r="C151" s="38">
        <f>AVERAGE(C146:C150)</f>
        <v>562000</v>
      </c>
      <c r="D151" s="38">
        <f t="shared" ref="D151" si="64">AVERAGE(D146:D150)</f>
        <v>156.6</v>
      </c>
      <c r="E151" s="38">
        <f>AVERAGE(E146:E150)</f>
        <v>499864600</v>
      </c>
      <c r="F151" s="44"/>
      <c r="G151" s="38">
        <f t="shared" si="52"/>
        <v>88009200</v>
      </c>
      <c r="H151" s="26">
        <f t="shared" si="56"/>
        <v>5.6796857601250776</v>
      </c>
      <c r="I151" s="30"/>
      <c r="J151" s="49">
        <f t="shared" si="59"/>
        <v>9.8289538061608255</v>
      </c>
      <c r="K151" s="40">
        <f t="shared" si="60"/>
        <v>223.60967559547549</v>
      </c>
    </row>
    <row r="152" spans="1:11" x14ac:dyDescent="0.2">
      <c r="A152" s="64" t="s">
        <v>33</v>
      </c>
      <c r="B152" s="11">
        <v>2023</v>
      </c>
      <c r="C152" s="14">
        <v>900000</v>
      </c>
      <c r="D152" s="12">
        <v>147</v>
      </c>
      <c r="E152" s="14">
        <v>760725000</v>
      </c>
      <c r="F152" s="18"/>
      <c r="G152" s="8">
        <f t="shared" si="52"/>
        <v>132300000</v>
      </c>
      <c r="H152" s="27">
        <f t="shared" si="56"/>
        <v>5.75</v>
      </c>
      <c r="I152" s="29"/>
      <c r="J152" s="35">
        <f t="shared" si="59"/>
        <v>9.2264125766643765</v>
      </c>
      <c r="K152" s="20">
        <f t="shared" si="60"/>
        <v>226.37795275590551</v>
      </c>
    </row>
    <row r="153" spans="1:11" x14ac:dyDescent="0.2">
      <c r="A153" s="54" t="s">
        <v>87</v>
      </c>
      <c r="B153" s="22">
        <v>2022</v>
      </c>
      <c r="C153" s="45">
        <v>775000</v>
      </c>
      <c r="D153" s="13">
        <v>126</v>
      </c>
      <c r="E153" s="45">
        <v>716751000</v>
      </c>
      <c r="F153" s="44"/>
      <c r="G153" s="36">
        <f t="shared" si="52"/>
        <v>97650000</v>
      </c>
      <c r="H153" s="25">
        <f t="shared" si="56"/>
        <v>7.34</v>
      </c>
      <c r="I153" s="29"/>
      <c r="J153" s="35">
        <f t="shared" si="59"/>
        <v>7.9083536371408938</v>
      </c>
      <c r="K153" s="20">
        <f t="shared" si="60"/>
        <v>288.97637795275591</v>
      </c>
    </row>
    <row r="154" spans="1:11" x14ac:dyDescent="0.2">
      <c r="A154" s="54"/>
      <c r="B154" s="22">
        <v>2021</v>
      </c>
      <c r="C154" s="45">
        <v>905000</v>
      </c>
      <c r="D154" s="13">
        <v>149</v>
      </c>
      <c r="E154" s="45">
        <v>849524000</v>
      </c>
      <c r="F154" s="44"/>
      <c r="G154" s="36">
        <f t="shared" si="52"/>
        <v>134845000</v>
      </c>
      <c r="H154" s="25">
        <f t="shared" si="56"/>
        <v>6.3000037079609923</v>
      </c>
      <c r="I154" s="29"/>
      <c r="J154" s="35">
        <f t="shared" si="59"/>
        <v>9.3519419994761375</v>
      </c>
      <c r="K154" s="20">
        <f t="shared" si="60"/>
        <v>248.03164204570837</v>
      </c>
    </row>
    <row r="155" spans="1:11" x14ac:dyDescent="0.2">
      <c r="A155" s="54"/>
      <c r="B155" s="22">
        <v>2020</v>
      </c>
      <c r="C155" s="45">
        <v>940000</v>
      </c>
      <c r="D155" s="13">
        <v>113</v>
      </c>
      <c r="E155" s="45">
        <v>499234000</v>
      </c>
      <c r="F155" s="44"/>
      <c r="G155" s="36">
        <f t="shared" si="52"/>
        <v>106220000</v>
      </c>
      <c r="H155" s="25">
        <f t="shared" si="56"/>
        <v>4.7</v>
      </c>
      <c r="I155" s="29"/>
      <c r="J155" s="35">
        <f t="shared" si="59"/>
        <v>7.092412388864453</v>
      </c>
      <c r="K155" s="20">
        <f t="shared" si="60"/>
        <v>185.03937007874018</v>
      </c>
    </row>
    <row r="156" spans="1:11" x14ac:dyDescent="0.2">
      <c r="A156" s="54"/>
      <c r="B156" s="22">
        <v>2019</v>
      </c>
      <c r="C156" s="45">
        <v>930000</v>
      </c>
      <c r="D156" s="13">
        <v>111</v>
      </c>
      <c r="E156" s="45">
        <v>455244000</v>
      </c>
      <c r="F156" s="44"/>
      <c r="G156" s="36">
        <f t="shared" si="52"/>
        <v>103230000</v>
      </c>
      <c r="H156" s="25">
        <f t="shared" si="56"/>
        <v>4.4099970938680615</v>
      </c>
      <c r="I156" s="29"/>
      <c r="J156" s="35">
        <f t="shared" si="59"/>
        <v>6.966882966052693</v>
      </c>
      <c r="K156" s="20">
        <f t="shared" si="60"/>
        <v>173.62193282945125</v>
      </c>
    </row>
    <row r="157" spans="1:11" x14ac:dyDescent="0.2">
      <c r="A157" s="54"/>
      <c r="B157" s="46" t="s">
        <v>8</v>
      </c>
      <c r="C157" s="38">
        <f>AVERAGE(C152:C156)</f>
        <v>890000</v>
      </c>
      <c r="D157" s="38">
        <f t="shared" ref="D157" si="65">AVERAGE(D152:D156)</f>
        <v>129.19999999999999</v>
      </c>
      <c r="E157" s="38">
        <f>AVERAGE(E152:E156)</f>
        <v>656295600</v>
      </c>
      <c r="F157" s="44"/>
      <c r="G157" s="38">
        <f t="shared" si="52"/>
        <v>114987999.99999999</v>
      </c>
      <c r="H157" s="26">
        <f t="shared" si="56"/>
        <v>5.7075138275298301</v>
      </c>
      <c r="I157" s="30"/>
      <c r="J157" s="49">
        <f t="shared" si="59"/>
        <v>8.1092007136397104</v>
      </c>
      <c r="K157" s="40">
        <f t="shared" si="60"/>
        <v>224.70526880038702</v>
      </c>
    </row>
    <row r="158" spans="1:11" x14ac:dyDescent="0.2">
      <c r="A158" s="64" t="s">
        <v>34</v>
      </c>
      <c r="B158" s="11">
        <v>2023</v>
      </c>
      <c r="C158" s="14">
        <v>3800000</v>
      </c>
      <c r="D158" s="12">
        <v>143</v>
      </c>
      <c r="E158" s="14">
        <v>2418130000</v>
      </c>
      <c r="F158" s="18"/>
      <c r="G158" s="8">
        <f t="shared" si="52"/>
        <v>543400000</v>
      </c>
      <c r="H158" s="27">
        <f t="shared" si="56"/>
        <v>4.45</v>
      </c>
      <c r="I158" s="29"/>
      <c r="J158" s="35">
        <f t="shared" si="59"/>
        <v>8.9753537310408564</v>
      </c>
      <c r="K158" s="20">
        <f t="shared" si="60"/>
        <v>175.1968503937008</v>
      </c>
    </row>
    <row r="159" spans="1:11" x14ac:dyDescent="0.2">
      <c r="A159" s="54" t="s">
        <v>88</v>
      </c>
      <c r="B159" s="22">
        <v>2022</v>
      </c>
      <c r="C159" s="45">
        <v>2650000</v>
      </c>
      <c r="D159" s="13">
        <v>130</v>
      </c>
      <c r="E159" s="45">
        <v>2122120000</v>
      </c>
      <c r="F159" s="44"/>
      <c r="G159" s="36">
        <f t="shared" si="52"/>
        <v>344500000</v>
      </c>
      <c r="H159" s="25">
        <f t="shared" si="56"/>
        <v>6.16</v>
      </c>
      <c r="I159" s="29"/>
      <c r="J159" s="35">
        <f t="shared" si="59"/>
        <v>8.1594124827644148</v>
      </c>
      <c r="K159" s="20">
        <f t="shared" si="60"/>
        <v>242.5196850393701</v>
      </c>
    </row>
    <row r="160" spans="1:11" x14ac:dyDescent="0.2">
      <c r="A160" s="54"/>
      <c r="B160" s="22">
        <v>2021</v>
      </c>
      <c r="C160" s="45">
        <v>3630000</v>
      </c>
      <c r="D160" s="13">
        <v>105</v>
      </c>
      <c r="E160" s="45">
        <v>2233539000</v>
      </c>
      <c r="F160" s="44"/>
      <c r="G160" s="36">
        <f t="shared" si="52"/>
        <v>381150000</v>
      </c>
      <c r="H160" s="25">
        <f t="shared" si="56"/>
        <v>5.86</v>
      </c>
      <c r="I160" s="29"/>
      <c r="J160" s="35">
        <f t="shared" si="59"/>
        <v>6.5902946976174119</v>
      </c>
      <c r="K160" s="20">
        <f t="shared" si="60"/>
        <v>230.70866141732284</v>
      </c>
    </row>
    <row r="161" spans="1:11" x14ac:dyDescent="0.2">
      <c r="A161" s="54"/>
      <c r="B161" s="22">
        <v>2020</v>
      </c>
      <c r="C161" s="45">
        <v>1780000</v>
      </c>
      <c r="D161" s="13">
        <v>139</v>
      </c>
      <c r="E161" s="45">
        <v>1098545000</v>
      </c>
      <c r="F161" s="44"/>
      <c r="G161" s="36">
        <f t="shared" si="52"/>
        <v>247420000</v>
      </c>
      <c r="H161" s="25">
        <f t="shared" si="56"/>
        <v>4.4400008083420905</v>
      </c>
      <c r="I161" s="29"/>
      <c r="J161" s="35">
        <f t="shared" si="59"/>
        <v>8.7242948854173363</v>
      </c>
      <c r="K161" s="20">
        <f t="shared" si="60"/>
        <v>174.80318143079097</v>
      </c>
    </row>
    <row r="162" spans="1:11" x14ac:dyDescent="0.2">
      <c r="A162" s="54"/>
      <c r="B162" s="22">
        <v>2019</v>
      </c>
      <c r="C162" s="45">
        <v>3130000</v>
      </c>
      <c r="D162" s="13">
        <v>131</v>
      </c>
      <c r="E162" s="45">
        <v>1258792000</v>
      </c>
      <c r="F162" s="44"/>
      <c r="G162" s="36">
        <f t="shared" si="52"/>
        <v>410030000</v>
      </c>
      <c r="H162" s="25">
        <f t="shared" si="56"/>
        <v>3.069999756115406</v>
      </c>
      <c r="I162" s="29"/>
      <c r="J162" s="35">
        <f t="shared" si="59"/>
        <v>8.2221771941702944</v>
      </c>
      <c r="K162" s="20">
        <f t="shared" si="60"/>
        <v>120.8661321305278</v>
      </c>
    </row>
    <row r="163" spans="1:11" x14ac:dyDescent="0.2">
      <c r="A163" s="54"/>
      <c r="B163" s="46" t="s">
        <v>8</v>
      </c>
      <c r="C163" s="38">
        <f>AVERAGE(C158:C162)</f>
        <v>2998000</v>
      </c>
      <c r="D163" s="38">
        <f t="shared" ref="D163" si="66">AVERAGE(D158:D162)</f>
        <v>129.6</v>
      </c>
      <c r="E163" s="38">
        <f>AVERAGE(E158:E162)</f>
        <v>1826225200</v>
      </c>
      <c r="F163" s="44"/>
      <c r="G163" s="38">
        <f>C163*D163</f>
        <v>388540800</v>
      </c>
      <c r="H163" s="26">
        <f t="shared" si="56"/>
        <v>4.7002147522216458</v>
      </c>
      <c r="I163" s="30"/>
      <c r="J163" s="49">
        <f t="shared" si="59"/>
        <v>8.1343065982020626</v>
      </c>
      <c r="K163" s="40">
        <f t="shared" si="60"/>
        <v>185.04782489061597</v>
      </c>
    </row>
    <row r="164" spans="1:11" x14ac:dyDescent="0.2">
      <c r="A164" s="64" t="s">
        <v>35</v>
      </c>
      <c r="B164" s="11">
        <v>2023</v>
      </c>
      <c r="C164" s="14">
        <v>3400000</v>
      </c>
      <c r="D164" s="12">
        <v>198</v>
      </c>
      <c r="E164" s="14">
        <v>3096720000</v>
      </c>
      <c r="F164" s="18"/>
      <c r="G164" s="8">
        <f t="shared" ref="G164:G226" si="67">C164*D164</f>
        <v>673200000</v>
      </c>
      <c r="H164" s="27">
        <f t="shared" si="56"/>
        <v>4.5999999999999996</v>
      </c>
      <c r="I164" s="29"/>
      <c r="J164" s="35">
        <f t="shared" si="59"/>
        <v>12.427412858364262</v>
      </c>
      <c r="K164" s="20">
        <f t="shared" si="60"/>
        <v>181.10236220472441</v>
      </c>
    </row>
    <row r="165" spans="1:11" x14ac:dyDescent="0.2">
      <c r="A165" s="54" t="s">
        <v>89</v>
      </c>
      <c r="B165" s="22">
        <v>2022</v>
      </c>
      <c r="C165" s="45">
        <v>3180000</v>
      </c>
      <c r="D165" s="13">
        <v>187</v>
      </c>
      <c r="E165" s="45">
        <v>3734465000</v>
      </c>
      <c r="F165" s="44"/>
      <c r="G165" s="36">
        <f t="shared" si="67"/>
        <v>594660000</v>
      </c>
      <c r="H165" s="25">
        <f t="shared" si="56"/>
        <v>6.2800003363266406</v>
      </c>
      <c r="I165" s="29"/>
      <c r="J165" s="35">
        <f t="shared" si="59"/>
        <v>11.737001032899581</v>
      </c>
      <c r="K165" s="20">
        <f t="shared" si="60"/>
        <v>247.2441077293953</v>
      </c>
    </row>
    <row r="166" spans="1:11" x14ac:dyDescent="0.2">
      <c r="A166" s="54"/>
      <c r="B166" s="22">
        <v>2021</v>
      </c>
      <c r="C166" s="45">
        <v>3340000</v>
      </c>
      <c r="D166" s="13">
        <v>193</v>
      </c>
      <c r="E166" s="45">
        <v>3816150000</v>
      </c>
      <c r="F166" s="44"/>
      <c r="G166" s="36">
        <f t="shared" si="67"/>
        <v>644620000</v>
      </c>
      <c r="H166" s="25">
        <f t="shared" si="56"/>
        <v>5.9199993794793828</v>
      </c>
      <c r="I166" s="29"/>
      <c r="J166" s="35">
        <f t="shared" si="59"/>
        <v>12.113589301334862</v>
      </c>
      <c r="K166" s="20">
        <f t="shared" si="60"/>
        <v>233.07084171178673</v>
      </c>
    </row>
    <row r="167" spans="1:11" x14ac:dyDescent="0.2">
      <c r="A167" s="54"/>
      <c r="B167" s="22">
        <v>2020</v>
      </c>
      <c r="C167" s="45">
        <v>3300000</v>
      </c>
      <c r="D167" s="13">
        <v>171</v>
      </c>
      <c r="E167" s="45">
        <v>2646567000</v>
      </c>
      <c r="F167" s="44"/>
      <c r="G167" s="36">
        <f t="shared" si="67"/>
        <v>564300000</v>
      </c>
      <c r="H167" s="25">
        <f t="shared" si="56"/>
        <v>4.6900000000000004</v>
      </c>
      <c r="I167" s="29"/>
      <c r="J167" s="35">
        <f t="shared" si="59"/>
        <v>10.732765650405499</v>
      </c>
      <c r="K167" s="20">
        <f t="shared" si="60"/>
        <v>184.64566929133861</v>
      </c>
    </row>
    <row r="168" spans="1:11" x14ac:dyDescent="0.2">
      <c r="A168" s="54"/>
      <c r="B168" s="22">
        <v>2019</v>
      </c>
      <c r="C168" s="45">
        <v>2570000</v>
      </c>
      <c r="D168" s="13">
        <v>164</v>
      </c>
      <c r="E168" s="45">
        <v>1647987000</v>
      </c>
      <c r="F168" s="44"/>
      <c r="G168" s="36">
        <f t="shared" si="67"/>
        <v>421480000</v>
      </c>
      <c r="H168" s="25">
        <f t="shared" si="56"/>
        <v>3.9100004745183639</v>
      </c>
      <c r="I168" s="29"/>
      <c r="J168" s="35">
        <f t="shared" si="59"/>
        <v>10.293412670564338</v>
      </c>
      <c r="K168" s="20">
        <f t="shared" si="60"/>
        <v>153.9370265558411</v>
      </c>
    </row>
    <row r="169" spans="1:11" x14ac:dyDescent="0.2">
      <c r="A169" s="54"/>
      <c r="B169" s="46" t="s">
        <v>8</v>
      </c>
      <c r="C169" s="38">
        <f>AVERAGE(C164:C168)</f>
        <v>3158000</v>
      </c>
      <c r="D169" s="38">
        <f t="shared" ref="D169" si="68">AVERAGE(D164:D168)</f>
        <v>182.6</v>
      </c>
      <c r="E169" s="38">
        <f>AVERAGE(E164:E168)</f>
        <v>2988377800</v>
      </c>
      <c r="F169" s="44"/>
      <c r="G169" s="38">
        <f t="shared" si="67"/>
        <v>576650800</v>
      </c>
      <c r="H169" s="26">
        <f t="shared" si="56"/>
        <v>5.1823006228379462</v>
      </c>
      <c r="I169" s="30"/>
      <c r="J169" s="49">
        <f t="shared" si="59"/>
        <v>11.460836302713707</v>
      </c>
      <c r="K169" s="40">
        <f t="shared" si="60"/>
        <v>204.0275835762971</v>
      </c>
    </row>
    <row r="170" spans="1:11" x14ac:dyDescent="0.2">
      <c r="A170" s="64" t="s">
        <v>36</v>
      </c>
      <c r="B170" s="11">
        <v>2023</v>
      </c>
      <c r="C170" s="14">
        <v>340000</v>
      </c>
      <c r="D170" s="12">
        <v>149</v>
      </c>
      <c r="E170" s="14">
        <v>286229000</v>
      </c>
      <c r="F170" s="18"/>
      <c r="G170" s="8">
        <f t="shared" si="67"/>
        <v>50660000</v>
      </c>
      <c r="H170" s="27">
        <f t="shared" si="56"/>
        <v>5.65</v>
      </c>
      <c r="I170" s="29"/>
      <c r="J170" s="35">
        <f t="shared" si="59"/>
        <v>9.3519419994761375</v>
      </c>
      <c r="K170" s="20">
        <f t="shared" si="60"/>
        <v>222.44094488188978</v>
      </c>
    </row>
    <row r="171" spans="1:11" x14ac:dyDescent="0.2">
      <c r="A171" s="54" t="s">
        <v>90</v>
      </c>
      <c r="B171" s="22">
        <v>2022</v>
      </c>
      <c r="C171" s="45">
        <v>200000</v>
      </c>
      <c r="D171" s="13">
        <v>122</v>
      </c>
      <c r="E171" s="45">
        <v>184220000</v>
      </c>
      <c r="F171" s="44"/>
      <c r="G171" s="36">
        <f t="shared" si="67"/>
        <v>24400000</v>
      </c>
      <c r="H171" s="25">
        <f t="shared" si="56"/>
        <v>7.55</v>
      </c>
      <c r="I171" s="29"/>
      <c r="J171" s="35">
        <f t="shared" si="59"/>
        <v>7.6572947915173737</v>
      </c>
      <c r="K171" s="20">
        <f t="shared" si="60"/>
        <v>297.24409448818898</v>
      </c>
    </row>
    <row r="172" spans="1:11" x14ac:dyDescent="0.2">
      <c r="A172" s="54"/>
      <c r="B172" s="22">
        <v>2021</v>
      </c>
      <c r="C172" s="45">
        <v>295000</v>
      </c>
      <c r="D172" s="13">
        <v>150</v>
      </c>
      <c r="E172" s="45">
        <v>271695000</v>
      </c>
      <c r="F172" s="44"/>
      <c r="G172" s="36">
        <f t="shared" si="67"/>
        <v>44250000</v>
      </c>
      <c r="H172" s="25">
        <f t="shared" si="56"/>
        <v>6.14</v>
      </c>
      <c r="I172" s="29"/>
      <c r="J172" s="35">
        <f t="shared" si="59"/>
        <v>9.414706710882017</v>
      </c>
      <c r="K172" s="20">
        <f t="shared" si="60"/>
        <v>241.73228346456693</v>
      </c>
    </row>
    <row r="173" spans="1:11" x14ac:dyDescent="0.2">
      <c r="A173" s="54"/>
      <c r="B173" s="22">
        <v>2020</v>
      </c>
      <c r="C173" s="45">
        <v>320000</v>
      </c>
      <c r="D173" s="13">
        <v>135</v>
      </c>
      <c r="E173" s="45">
        <v>187920000</v>
      </c>
      <c r="F173" s="44"/>
      <c r="G173" s="36">
        <f t="shared" si="67"/>
        <v>43200000</v>
      </c>
      <c r="H173" s="25">
        <f t="shared" si="56"/>
        <v>4.3499999999999996</v>
      </c>
      <c r="I173" s="29"/>
      <c r="J173" s="35">
        <f t="shared" si="59"/>
        <v>8.4732360397938145</v>
      </c>
      <c r="K173" s="20">
        <f t="shared" si="60"/>
        <v>171.25984251968504</v>
      </c>
    </row>
    <row r="174" spans="1:11" x14ac:dyDescent="0.2">
      <c r="A174" s="54"/>
      <c r="B174" s="22">
        <v>2019</v>
      </c>
      <c r="C174" s="45">
        <v>330000</v>
      </c>
      <c r="D174" s="13">
        <v>137</v>
      </c>
      <c r="E174" s="45">
        <v>180840000</v>
      </c>
      <c r="F174" s="44"/>
      <c r="G174" s="36">
        <f t="shared" si="67"/>
        <v>45210000</v>
      </c>
      <c r="H174" s="25">
        <f t="shared" si="56"/>
        <v>4</v>
      </c>
      <c r="I174" s="29"/>
      <c r="J174" s="35">
        <f t="shared" si="59"/>
        <v>8.5987654626055754</v>
      </c>
      <c r="K174" s="20">
        <f t="shared" si="60"/>
        <v>157.48031496062993</v>
      </c>
    </row>
    <row r="175" spans="1:11" x14ac:dyDescent="0.2">
      <c r="A175" s="54"/>
      <c r="B175" s="46" t="s">
        <v>8</v>
      </c>
      <c r="C175" s="38">
        <f>AVERAGE(C170:C174)</f>
        <v>297000</v>
      </c>
      <c r="D175" s="38">
        <f t="shared" ref="D175" si="69">AVERAGE(D170:D174)</f>
        <v>138.6</v>
      </c>
      <c r="E175" s="38">
        <f>AVERAGE(E170:E174)</f>
        <v>222180800</v>
      </c>
      <c r="F175" s="44"/>
      <c r="G175" s="38">
        <f t="shared" si="67"/>
        <v>41164200</v>
      </c>
      <c r="H175" s="26">
        <f t="shared" si="56"/>
        <v>5.397427862074327</v>
      </c>
      <c r="I175" s="30"/>
      <c r="J175" s="49">
        <f t="shared" si="59"/>
        <v>8.6991890008549841</v>
      </c>
      <c r="K175" s="40">
        <f t="shared" si="60"/>
        <v>212.49715992418612</v>
      </c>
    </row>
    <row r="176" spans="1:11" x14ac:dyDescent="0.2">
      <c r="A176" s="64" t="s">
        <v>37</v>
      </c>
      <c r="B176" s="11">
        <v>2023</v>
      </c>
      <c r="C176" s="14">
        <v>55000</v>
      </c>
      <c r="D176" s="12">
        <v>214</v>
      </c>
      <c r="E176" s="14">
        <v>79448000</v>
      </c>
      <c r="F176" s="18"/>
      <c r="G176" s="8">
        <f t="shared" si="67"/>
        <v>11770000</v>
      </c>
      <c r="H176" s="27">
        <f t="shared" si="56"/>
        <v>6.7500424808836028</v>
      </c>
      <c r="I176" s="29"/>
      <c r="J176" s="35">
        <f t="shared" si="59"/>
        <v>13.431648240858344</v>
      </c>
      <c r="K176" s="20">
        <f t="shared" si="60"/>
        <v>265.74970397179538</v>
      </c>
    </row>
    <row r="177" spans="1:11" x14ac:dyDescent="0.2">
      <c r="A177" s="54" t="s">
        <v>91</v>
      </c>
      <c r="B177" s="22">
        <v>2022</v>
      </c>
      <c r="C177" s="45">
        <v>45000</v>
      </c>
      <c r="D177" s="13">
        <v>237</v>
      </c>
      <c r="E177" s="45">
        <v>79881000</v>
      </c>
      <c r="F177" s="44"/>
      <c r="G177" s="36">
        <f t="shared" si="67"/>
        <v>10665000</v>
      </c>
      <c r="H177" s="25">
        <f t="shared" si="56"/>
        <v>7.4900140646976094</v>
      </c>
      <c r="I177" s="29"/>
      <c r="J177" s="35">
        <f t="shared" si="59"/>
        <v>14.875236603193587</v>
      </c>
      <c r="K177" s="20">
        <f t="shared" si="60"/>
        <v>294.88244349203188</v>
      </c>
    </row>
    <row r="178" spans="1:11" x14ac:dyDescent="0.2">
      <c r="A178" s="54"/>
      <c r="B178" s="22">
        <v>2021</v>
      </c>
      <c r="C178" s="45">
        <v>55000</v>
      </c>
      <c r="D178" s="13">
        <v>240</v>
      </c>
      <c r="E178" s="45">
        <v>95436000</v>
      </c>
      <c r="F178" s="44"/>
      <c r="G178" s="36">
        <f t="shared" si="67"/>
        <v>13200000</v>
      </c>
      <c r="H178" s="25">
        <f t="shared" si="56"/>
        <v>7.23</v>
      </c>
      <c r="I178" s="29"/>
      <c r="J178" s="35">
        <f t="shared" si="59"/>
        <v>15.063530737411227</v>
      </c>
      <c r="K178" s="20">
        <f t="shared" si="60"/>
        <v>284.64566929133861</v>
      </c>
    </row>
    <row r="179" spans="1:11" x14ac:dyDescent="0.2">
      <c r="A179" s="54"/>
      <c r="B179" s="22">
        <v>2020</v>
      </c>
      <c r="C179" s="45">
        <v>65000</v>
      </c>
      <c r="D179" s="13">
        <v>241</v>
      </c>
      <c r="E179" s="45">
        <v>85374000</v>
      </c>
      <c r="F179" s="44"/>
      <c r="G179" s="36">
        <f t="shared" si="67"/>
        <v>15665000</v>
      </c>
      <c r="H179" s="25">
        <f t="shared" ref="H179:H242" si="70">E179/G179</f>
        <v>5.4499840408554103</v>
      </c>
      <c r="I179" s="29"/>
      <c r="J179" s="35">
        <f t="shared" si="59"/>
        <v>15.126295448817107</v>
      </c>
      <c r="K179" s="20">
        <f t="shared" si="60"/>
        <v>214.56630082107915</v>
      </c>
    </row>
    <row r="180" spans="1:11" x14ac:dyDescent="0.2">
      <c r="A180" s="54"/>
      <c r="B180" s="22">
        <v>2019</v>
      </c>
      <c r="C180" s="45">
        <v>49000</v>
      </c>
      <c r="D180" s="13">
        <v>237</v>
      </c>
      <c r="E180" s="45">
        <v>50400000</v>
      </c>
      <c r="F180" s="44"/>
      <c r="G180" s="36">
        <f t="shared" si="67"/>
        <v>11613000</v>
      </c>
      <c r="H180" s="25">
        <f t="shared" si="70"/>
        <v>4.3399638336347195</v>
      </c>
      <c r="I180" s="29"/>
      <c r="J180" s="35">
        <f t="shared" si="59"/>
        <v>14.875236603193587</v>
      </c>
      <c r="K180" s="20">
        <f t="shared" si="60"/>
        <v>170.86471785963462</v>
      </c>
    </row>
    <row r="181" spans="1:11" x14ac:dyDescent="0.2">
      <c r="A181" s="54"/>
      <c r="B181" s="46" t="s">
        <v>8</v>
      </c>
      <c r="C181" s="38">
        <f>AVERAGE(C176:C180)</f>
        <v>53800</v>
      </c>
      <c r="D181" s="38">
        <f t="shared" ref="D181" si="71">AVERAGE(D176:D180)</f>
        <v>233.8</v>
      </c>
      <c r="E181" s="38">
        <f>AVERAGE(E176:E180)</f>
        <v>78107800</v>
      </c>
      <c r="F181" s="44"/>
      <c r="G181" s="38">
        <f t="shared" si="67"/>
        <v>12578440</v>
      </c>
      <c r="H181" s="26">
        <f t="shared" si="70"/>
        <v>6.2096571593933749</v>
      </c>
      <c r="I181" s="30"/>
      <c r="J181" s="49">
        <f t="shared" si="59"/>
        <v>14.674389526694773</v>
      </c>
      <c r="K181" s="40">
        <f t="shared" si="60"/>
        <v>244.47469131469981</v>
      </c>
    </row>
    <row r="182" spans="1:11" x14ac:dyDescent="0.2">
      <c r="A182" s="64" t="s">
        <v>38</v>
      </c>
      <c r="B182" s="11">
        <v>2023</v>
      </c>
      <c r="C182" s="14">
        <v>680000</v>
      </c>
      <c r="D182" s="12">
        <v>157</v>
      </c>
      <c r="E182" s="14">
        <v>544476000</v>
      </c>
      <c r="F182" s="18"/>
      <c r="G182" s="8">
        <f t="shared" si="67"/>
        <v>106760000</v>
      </c>
      <c r="H182" s="27">
        <f t="shared" si="70"/>
        <v>5.0999999999999996</v>
      </c>
      <c r="I182" s="29"/>
      <c r="J182" s="35">
        <f t="shared" si="59"/>
        <v>9.8540596907231777</v>
      </c>
      <c r="K182" s="20">
        <f t="shared" si="60"/>
        <v>200.78740157480314</v>
      </c>
    </row>
    <row r="183" spans="1:11" x14ac:dyDescent="0.2">
      <c r="A183" s="54" t="s">
        <v>92</v>
      </c>
      <c r="B183" s="22">
        <v>2022</v>
      </c>
      <c r="C183" s="45">
        <v>645000</v>
      </c>
      <c r="D183" s="13">
        <v>140</v>
      </c>
      <c r="E183" s="45">
        <v>632100000</v>
      </c>
      <c r="F183" s="44"/>
      <c r="G183" s="36">
        <f t="shared" si="67"/>
        <v>90300000</v>
      </c>
      <c r="H183" s="25">
        <f t="shared" si="70"/>
        <v>7</v>
      </c>
      <c r="I183" s="29"/>
      <c r="J183" s="35">
        <f t="shared" si="59"/>
        <v>8.7870595968232159</v>
      </c>
      <c r="K183" s="20">
        <f t="shared" si="60"/>
        <v>275.5905511811024</v>
      </c>
    </row>
    <row r="184" spans="1:11" x14ac:dyDescent="0.2">
      <c r="A184" s="54"/>
      <c r="B184" s="22">
        <v>2021</v>
      </c>
      <c r="C184" s="45">
        <v>850000</v>
      </c>
      <c r="D184" s="13">
        <v>169</v>
      </c>
      <c r="E184" s="45">
        <v>955273000</v>
      </c>
      <c r="F184" s="44"/>
      <c r="G184" s="36">
        <f t="shared" si="67"/>
        <v>143650000</v>
      </c>
      <c r="H184" s="25">
        <f t="shared" si="70"/>
        <v>6.6500034806822139</v>
      </c>
      <c r="I184" s="29"/>
      <c r="J184" s="35">
        <f t="shared" si="59"/>
        <v>10.60723622759374</v>
      </c>
      <c r="K184" s="20">
        <f t="shared" si="60"/>
        <v>261.81116065678009</v>
      </c>
    </row>
    <row r="185" spans="1:11" x14ac:dyDescent="0.2">
      <c r="A185" s="54"/>
      <c r="B185" s="22">
        <v>2020</v>
      </c>
      <c r="C185" s="45">
        <v>905000</v>
      </c>
      <c r="D185" s="13">
        <v>138</v>
      </c>
      <c r="E185" s="45">
        <v>688144000</v>
      </c>
      <c r="F185" s="44"/>
      <c r="G185" s="36">
        <f t="shared" si="67"/>
        <v>124890000</v>
      </c>
      <c r="H185" s="25">
        <f t="shared" si="70"/>
        <v>5.5100008007046197</v>
      </c>
      <c r="I185" s="29"/>
      <c r="J185" s="35">
        <f t="shared" si="59"/>
        <v>8.661530174011455</v>
      </c>
      <c r="K185" s="20">
        <f t="shared" si="60"/>
        <v>216.92916538207166</v>
      </c>
    </row>
    <row r="186" spans="1:11" x14ac:dyDescent="0.2">
      <c r="A186" s="54"/>
      <c r="B186" s="22">
        <v>2019</v>
      </c>
      <c r="C186" s="45">
        <v>930000</v>
      </c>
      <c r="D186" s="13">
        <v>153</v>
      </c>
      <c r="E186" s="45">
        <v>587658000</v>
      </c>
      <c r="F186" s="44"/>
      <c r="G186" s="36">
        <f t="shared" si="67"/>
        <v>142290000</v>
      </c>
      <c r="H186" s="25">
        <f t="shared" si="70"/>
        <v>4.1300021083702294</v>
      </c>
      <c r="I186" s="29"/>
      <c r="J186" s="35">
        <f t="shared" si="59"/>
        <v>9.6030008450996576</v>
      </c>
      <c r="K186" s="20">
        <f t="shared" si="60"/>
        <v>162.59850820355234</v>
      </c>
    </row>
    <row r="187" spans="1:11" x14ac:dyDescent="0.2">
      <c r="A187" s="54"/>
      <c r="B187" s="46" t="s">
        <v>8</v>
      </c>
      <c r="C187" s="38">
        <f>AVERAGE(C182:C186)</f>
        <v>802000</v>
      </c>
      <c r="D187" s="38">
        <f t="shared" ref="D187" si="72">AVERAGE(D182:D186)</f>
        <v>151.4</v>
      </c>
      <c r="E187" s="38">
        <f>AVERAGE(E182:E186)</f>
        <v>681530200</v>
      </c>
      <c r="F187" s="44"/>
      <c r="G187" s="38">
        <f t="shared" si="67"/>
        <v>121422800</v>
      </c>
      <c r="H187" s="26">
        <f t="shared" si="70"/>
        <v>5.6128684233932997</v>
      </c>
      <c r="I187" s="30"/>
      <c r="J187" s="49">
        <f t="shared" si="59"/>
        <v>9.5025773068502488</v>
      </c>
      <c r="K187" s="40">
        <f t="shared" si="60"/>
        <v>220.9790717871378</v>
      </c>
    </row>
    <row r="188" spans="1:11" x14ac:dyDescent="0.2">
      <c r="A188" s="64" t="s">
        <v>39</v>
      </c>
      <c r="B188" s="11">
        <v>2023</v>
      </c>
      <c r="C188" s="14">
        <v>350000</v>
      </c>
      <c r="D188" s="12">
        <v>150</v>
      </c>
      <c r="E188" s="14">
        <v>286125000</v>
      </c>
      <c r="F188" s="18"/>
      <c r="G188" s="8">
        <f t="shared" si="67"/>
        <v>52500000</v>
      </c>
      <c r="H188" s="27">
        <f t="shared" si="70"/>
        <v>5.45</v>
      </c>
      <c r="I188" s="29"/>
      <c r="J188" s="35">
        <f t="shared" si="59"/>
        <v>9.414706710882017</v>
      </c>
      <c r="K188" s="20">
        <f t="shared" si="60"/>
        <v>214.56692913385828</v>
      </c>
    </row>
    <row r="189" spans="1:11" x14ac:dyDescent="0.2">
      <c r="A189" s="54" t="s">
        <v>93</v>
      </c>
      <c r="B189" s="22">
        <v>2022</v>
      </c>
      <c r="C189" s="45">
        <v>300000</v>
      </c>
      <c r="D189" s="13">
        <v>122</v>
      </c>
      <c r="E189" s="45">
        <v>267546000</v>
      </c>
      <c r="F189" s="44"/>
      <c r="G189" s="36">
        <f t="shared" si="67"/>
        <v>36600000</v>
      </c>
      <c r="H189" s="25">
        <f t="shared" si="70"/>
        <v>7.31</v>
      </c>
      <c r="I189" s="29"/>
      <c r="J189" s="35">
        <f t="shared" si="59"/>
        <v>7.6572947915173737</v>
      </c>
      <c r="K189" s="20">
        <f t="shared" si="60"/>
        <v>287.79527559055117</v>
      </c>
    </row>
    <row r="190" spans="1:11" x14ac:dyDescent="0.2">
      <c r="A190" s="54"/>
      <c r="B190" s="22">
        <v>2021</v>
      </c>
      <c r="C190" s="45">
        <v>370000</v>
      </c>
      <c r="D190" s="13">
        <v>139</v>
      </c>
      <c r="E190" s="45">
        <v>305494000</v>
      </c>
      <c r="F190" s="44"/>
      <c r="G190" s="36">
        <f t="shared" si="67"/>
        <v>51430000</v>
      </c>
      <c r="H190" s="25">
        <f t="shared" si="70"/>
        <v>5.9399961112191324</v>
      </c>
      <c r="I190" s="29"/>
      <c r="J190" s="35">
        <f t="shared" si="59"/>
        <v>8.7242948854173363</v>
      </c>
      <c r="K190" s="20">
        <f t="shared" si="60"/>
        <v>233.85811461492648</v>
      </c>
    </row>
    <row r="191" spans="1:11" x14ac:dyDescent="0.2">
      <c r="A191" s="54"/>
      <c r="B191" s="22">
        <v>2020</v>
      </c>
      <c r="C191" s="45">
        <v>370000</v>
      </c>
      <c r="D191" s="13">
        <v>132</v>
      </c>
      <c r="E191" s="45">
        <v>212942000</v>
      </c>
      <c r="F191" s="44"/>
      <c r="G191" s="36">
        <f t="shared" si="67"/>
        <v>48840000</v>
      </c>
      <c r="H191" s="25">
        <f t="shared" si="70"/>
        <v>4.3599918099918096</v>
      </c>
      <c r="I191" s="29"/>
      <c r="J191" s="35">
        <f t="shared" si="59"/>
        <v>8.2849419055761739</v>
      </c>
      <c r="K191" s="20">
        <f t="shared" si="60"/>
        <v>171.65322086581929</v>
      </c>
    </row>
    <row r="192" spans="1:11" x14ac:dyDescent="0.2">
      <c r="A192" s="54"/>
      <c r="B192" s="22">
        <v>2019</v>
      </c>
      <c r="C192" s="45">
        <v>350000</v>
      </c>
      <c r="D192" s="13">
        <v>106</v>
      </c>
      <c r="E192" s="45">
        <v>172144000</v>
      </c>
      <c r="F192" s="44"/>
      <c r="G192" s="36">
        <f t="shared" si="67"/>
        <v>37100000</v>
      </c>
      <c r="H192" s="25">
        <f t="shared" si="70"/>
        <v>4.6399999999999997</v>
      </c>
      <c r="I192" s="29"/>
      <c r="J192" s="35">
        <f t="shared" si="59"/>
        <v>6.6530594090232915</v>
      </c>
      <c r="K192" s="20">
        <f t="shared" si="60"/>
        <v>182.6771653543307</v>
      </c>
    </row>
    <row r="193" spans="1:11" x14ac:dyDescent="0.2">
      <c r="A193" s="54"/>
      <c r="B193" s="46" t="s">
        <v>8</v>
      </c>
      <c r="C193" s="38">
        <f>AVERAGE(C188:C192)</f>
        <v>348000</v>
      </c>
      <c r="D193" s="38">
        <f t="shared" ref="D193" si="73">AVERAGE(D188:D192)</f>
        <v>129.80000000000001</v>
      </c>
      <c r="E193" s="38">
        <f>AVERAGE(E188:E192)</f>
        <v>248850200</v>
      </c>
      <c r="F193" s="44"/>
      <c r="G193" s="38">
        <f t="shared" si="67"/>
        <v>45170400.000000007</v>
      </c>
      <c r="H193" s="26">
        <f t="shared" si="70"/>
        <v>5.5091431556948791</v>
      </c>
      <c r="I193" s="30"/>
      <c r="J193" s="49">
        <f t="shared" si="59"/>
        <v>8.1468595404832396</v>
      </c>
      <c r="K193" s="40">
        <f t="shared" si="60"/>
        <v>216.89539983050707</v>
      </c>
    </row>
    <row r="194" spans="1:11" x14ac:dyDescent="0.2">
      <c r="A194" s="64" t="s">
        <v>40</v>
      </c>
      <c r="B194" s="11">
        <v>2023</v>
      </c>
      <c r="C194" s="14">
        <v>5620000</v>
      </c>
      <c r="D194" s="12">
        <v>152</v>
      </c>
      <c r="E194" s="14">
        <v>3844080000</v>
      </c>
      <c r="F194" s="18"/>
      <c r="G194" s="8">
        <f t="shared" si="67"/>
        <v>854240000</v>
      </c>
      <c r="H194" s="27">
        <f t="shared" si="70"/>
        <v>4.5</v>
      </c>
      <c r="I194" s="29"/>
      <c r="J194" s="35">
        <f t="shared" si="59"/>
        <v>9.540236133693778</v>
      </c>
      <c r="K194" s="20">
        <f t="shared" si="60"/>
        <v>177.16535433070868</v>
      </c>
    </row>
    <row r="195" spans="1:11" x14ac:dyDescent="0.2">
      <c r="A195" s="54" t="s">
        <v>94</v>
      </c>
      <c r="B195" s="22">
        <v>2022</v>
      </c>
      <c r="C195" s="45">
        <v>5010000</v>
      </c>
      <c r="D195" s="13">
        <v>132</v>
      </c>
      <c r="E195" s="45">
        <v>4298580000</v>
      </c>
      <c r="F195" s="44"/>
      <c r="G195" s="36">
        <f t="shared" si="67"/>
        <v>661320000</v>
      </c>
      <c r="H195" s="25">
        <f t="shared" si="70"/>
        <v>6.5</v>
      </c>
      <c r="I195" s="29"/>
      <c r="J195" s="35">
        <f t="shared" ref="J195:J247" si="74">D195*0.0254/0.404686</f>
        <v>8.2849419055761739</v>
      </c>
      <c r="K195" s="20">
        <f t="shared" ref="K195:K247" si="75">H195/0.0254</f>
        <v>255.90551181102364</v>
      </c>
    </row>
    <row r="196" spans="1:11" x14ac:dyDescent="0.2">
      <c r="A196" s="54"/>
      <c r="B196" s="22">
        <v>2021</v>
      </c>
      <c r="C196" s="45">
        <v>5480000</v>
      </c>
      <c r="D196" s="13">
        <v>134</v>
      </c>
      <c r="E196" s="45">
        <v>4486695000</v>
      </c>
      <c r="F196" s="44"/>
      <c r="G196" s="36">
        <f t="shared" si="67"/>
        <v>734320000</v>
      </c>
      <c r="H196" s="25">
        <f t="shared" si="70"/>
        <v>6.1099997276391766</v>
      </c>
      <c r="I196" s="29"/>
      <c r="J196" s="35">
        <f t="shared" si="74"/>
        <v>8.4104713283879349</v>
      </c>
      <c r="K196" s="20">
        <f t="shared" si="75"/>
        <v>240.55117037949515</v>
      </c>
    </row>
    <row r="197" spans="1:11" x14ac:dyDescent="0.2">
      <c r="A197" s="54"/>
      <c r="B197" s="22">
        <v>2020</v>
      </c>
      <c r="C197" s="45">
        <v>4450000</v>
      </c>
      <c r="D197" s="13">
        <v>162</v>
      </c>
      <c r="E197" s="45">
        <v>3150333000</v>
      </c>
      <c r="F197" s="44"/>
      <c r="G197" s="36">
        <f t="shared" si="67"/>
        <v>720900000</v>
      </c>
      <c r="H197" s="25">
        <f t="shared" si="70"/>
        <v>4.37</v>
      </c>
      <c r="I197" s="29"/>
      <c r="J197" s="35">
        <f t="shared" si="74"/>
        <v>10.167883247752579</v>
      </c>
      <c r="K197" s="20">
        <f t="shared" si="75"/>
        <v>172.04724409448821</v>
      </c>
    </row>
    <row r="198" spans="1:11" x14ac:dyDescent="0.2">
      <c r="A198" s="54"/>
      <c r="B198" s="22">
        <v>2019</v>
      </c>
      <c r="C198" s="45">
        <v>3870000</v>
      </c>
      <c r="D198" s="13">
        <v>144</v>
      </c>
      <c r="E198" s="45">
        <v>1850170000</v>
      </c>
      <c r="F198" s="44"/>
      <c r="G198" s="36">
        <f t="shared" si="67"/>
        <v>557280000</v>
      </c>
      <c r="H198" s="25">
        <f t="shared" si="70"/>
        <v>3.3200007177720354</v>
      </c>
      <c r="I198" s="29"/>
      <c r="J198" s="35">
        <f t="shared" si="74"/>
        <v>9.038118442446736</v>
      </c>
      <c r="K198" s="20">
        <f t="shared" si="75"/>
        <v>130.70868967606438</v>
      </c>
    </row>
    <row r="199" spans="1:11" x14ac:dyDescent="0.2">
      <c r="A199" s="54"/>
      <c r="B199" s="46" t="s">
        <v>8</v>
      </c>
      <c r="C199" s="38">
        <f>AVERAGE(C194:C198)</f>
        <v>4886000</v>
      </c>
      <c r="D199" s="38">
        <f t="shared" ref="D199" si="76">AVERAGE(D194:D198)</f>
        <v>144.80000000000001</v>
      </c>
      <c r="E199" s="38">
        <f>AVERAGE(E194:E198)</f>
        <v>3525971600</v>
      </c>
      <c r="F199" s="44"/>
      <c r="G199" s="38">
        <f t="shared" si="67"/>
        <v>707492800</v>
      </c>
      <c r="H199" s="26">
        <f t="shared" si="70"/>
        <v>4.9837561597800004</v>
      </c>
      <c r="I199" s="30"/>
      <c r="J199" s="49">
        <f t="shared" si="74"/>
        <v>9.0883302115714422</v>
      </c>
      <c r="K199" s="40">
        <f t="shared" si="75"/>
        <v>196.21087243228348</v>
      </c>
    </row>
    <row r="200" spans="1:11" x14ac:dyDescent="0.2">
      <c r="A200" s="64" t="s">
        <v>41</v>
      </c>
      <c r="B200" s="11">
        <v>2023</v>
      </c>
      <c r="C200" s="14">
        <v>890000</v>
      </c>
      <c r="D200" s="12">
        <v>173</v>
      </c>
      <c r="E200" s="14">
        <v>739056000</v>
      </c>
      <c r="F200" s="18"/>
      <c r="G200" s="8">
        <f t="shared" si="67"/>
        <v>153970000</v>
      </c>
      <c r="H200" s="27">
        <f t="shared" si="70"/>
        <v>4.8</v>
      </c>
      <c r="I200" s="29"/>
      <c r="J200" s="35">
        <f t="shared" si="74"/>
        <v>10.85829507321726</v>
      </c>
      <c r="K200" s="20">
        <f t="shared" si="75"/>
        <v>188.97637795275591</v>
      </c>
    </row>
    <row r="201" spans="1:11" x14ac:dyDescent="0.2">
      <c r="A201" s="54" t="s">
        <v>95</v>
      </c>
      <c r="B201" s="22">
        <v>2022</v>
      </c>
      <c r="C201" s="45">
        <v>785000</v>
      </c>
      <c r="D201" s="13">
        <v>130</v>
      </c>
      <c r="E201" s="45">
        <v>685776000</v>
      </c>
      <c r="F201" s="44"/>
      <c r="G201" s="36">
        <f t="shared" si="67"/>
        <v>102050000</v>
      </c>
      <c r="H201" s="25">
        <f t="shared" si="70"/>
        <v>6.72</v>
      </c>
      <c r="I201" s="29"/>
      <c r="J201" s="35">
        <f t="shared" si="74"/>
        <v>8.1594124827644148</v>
      </c>
      <c r="K201" s="20">
        <f t="shared" si="75"/>
        <v>264.56692913385825</v>
      </c>
    </row>
    <row r="202" spans="1:11" x14ac:dyDescent="0.2">
      <c r="A202" s="54"/>
      <c r="B202" s="22">
        <v>2021</v>
      </c>
      <c r="C202" s="45">
        <v>930000</v>
      </c>
      <c r="D202" s="13">
        <v>170</v>
      </c>
      <c r="E202" s="45">
        <v>896427000</v>
      </c>
      <c r="F202" s="44"/>
      <c r="G202" s="36">
        <f t="shared" si="67"/>
        <v>158100000</v>
      </c>
      <c r="H202" s="25">
        <f t="shared" si="70"/>
        <v>5.67</v>
      </c>
      <c r="I202" s="29"/>
      <c r="J202" s="35">
        <f t="shared" si="74"/>
        <v>10.670000938999619</v>
      </c>
      <c r="K202" s="20">
        <f t="shared" si="75"/>
        <v>223.22834645669292</v>
      </c>
    </row>
    <row r="203" spans="1:11" x14ac:dyDescent="0.2">
      <c r="A203" s="54"/>
      <c r="B203" s="22">
        <v>2020</v>
      </c>
      <c r="C203" s="45">
        <v>815000</v>
      </c>
      <c r="D203" s="13">
        <v>170</v>
      </c>
      <c r="E203" s="45">
        <v>651185000</v>
      </c>
      <c r="F203" s="44"/>
      <c r="G203" s="36">
        <f t="shared" si="67"/>
        <v>138550000</v>
      </c>
      <c r="H203" s="25">
        <f t="shared" si="70"/>
        <v>4.7</v>
      </c>
      <c r="I203" s="29"/>
      <c r="J203" s="35">
        <f t="shared" si="74"/>
        <v>10.670000938999619</v>
      </c>
      <c r="K203" s="20">
        <f t="shared" si="75"/>
        <v>185.03937007874018</v>
      </c>
    </row>
    <row r="204" spans="1:11" x14ac:dyDescent="0.2">
      <c r="A204" s="54"/>
      <c r="B204" s="22">
        <v>2019</v>
      </c>
      <c r="C204" s="45">
        <v>910000</v>
      </c>
      <c r="D204" s="13">
        <v>177</v>
      </c>
      <c r="E204" s="45">
        <v>608845000</v>
      </c>
      <c r="F204" s="44"/>
      <c r="G204" s="36">
        <f t="shared" si="67"/>
        <v>161070000</v>
      </c>
      <c r="H204" s="25">
        <f t="shared" si="70"/>
        <v>3.7800024833923138</v>
      </c>
      <c r="I204" s="29"/>
      <c r="J204" s="35">
        <f t="shared" si="74"/>
        <v>11.10935391884078</v>
      </c>
      <c r="K204" s="20">
        <f t="shared" si="75"/>
        <v>148.81899540914623</v>
      </c>
    </row>
    <row r="205" spans="1:11" x14ac:dyDescent="0.2">
      <c r="A205" s="54"/>
      <c r="B205" s="46" t="s">
        <v>8</v>
      </c>
      <c r="C205" s="38">
        <f>AVERAGE(C200:C204)</f>
        <v>866000</v>
      </c>
      <c r="D205" s="38">
        <f t="shared" ref="D205" si="77">AVERAGE(D200:D204)</f>
        <v>164</v>
      </c>
      <c r="E205" s="38">
        <f>AVERAGE(E200:E204)</f>
        <v>716257800</v>
      </c>
      <c r="F205" s="44"/>
      <c r="G205" s="38">
        <f t="shared" si="67"/>
        <v>142024000</v>
      </c>
      <c r="H205" s="26">
        <f t="shared" si="70"/>
        <v>5.043216639441221</v>
      </c>
      <c r="I205" s="30"/>
      <c r="J205" s="49">
        <f t="shared" si="74"/>
        <v>10.293412670564338</v>
      </c>
      <c r="K205" s="40">
        <f t="shared" si="75"/>
        <v>198.55183619847327</v>
      </c>
    </row>
    <row r="206" spans="1:11" x14ac:dyDescent="0.2">
      <c r="A206" s="64" t="s">
        <v>42</v>
      </c>
      <c r="B206" s="11">
        <v>2023</v>
      </c>
      <c r="C206" s="14">
        <v>2100000</v>
      </c>
      <c r="D206" s="12">
        <v>122</v>
      </c>
      <c r="E206" s="14">
        <v>1434720000</v>
      </c>
      <c r="F206" s="18"/>
      <c r="G206" s="8">
        <f t="shared" si="67"/>
        <v>256200000</v>
      </c>
      <c r="H206" s="27">
        <f t="shared" si="70"/>
        <v>5.6</v>
      </c>
      <c r="I206" s="29"/>
      <c r="J206" s="35">
        <f t="shared" si="74"/>
        <v>7.6572947915173737</v>
      </c>
      <c r="K206" s="20">
        <f t="shared" si="75"/>
        <v>220.4724409448819</v>
      </c>
    </row>
    <row r="207" spans="1:11" x14ac:dyDescent="0.2">
      <c r="A207" s="54" t="s">
        <v>96</v>
      </c>
      <c r="B207" s="22">
        <v>2022</v>
      </c>
      <c r="C207" s="45">
        <v>1610000</v>
      </c>
      <c r="D207" s="13">
        <v>95</v>
      </c>
      <c r="E207" s="45">
        <v>1157832000</v>
      </c>
      <c r="F207" s="44"/>
      <c r="G207" s="36">
        <f t="shared" si="67"/>
        <v>152950000</v>
      </c>
      <c r="H207" s="25">
        <f t="shared" si="70"/>
        <v>7.5700032690421706</v>
      </c>
      <c r="I207" s="29"/>
      <c r="J207" s="35">
        <f t="shared" si="74"/>
        <v>5.9626475835586108</v>
      </c>
      <c r="K207" s="20">
        <f t="shared" si="75"/>
        <v>298.0316247654398</v>
      </c>
    </row>
    <row r="208" spans="1:11" x14ac:dyDescent="0.2">
      <c r="A208" s="54"/>
      <c r="B208" s="22">
        <v>2021</v>
      </c>
      <c r="C208" s="45">
        <v>1850000</v>
      </c>
      <c r="D208" s="13">
        <v>128</v>
      </c>
      <c r="E208" s="45">
        <v>1463424000</v>
      </c>
      <c r="F208" s="44"/>
      <c r="G208" s="36">
        <f t="shared" si="67"/>
        <v>236800000</v>
      </c>
      <c r="H208" s="25">
        <f t="shared" si="70"/>
        <v>6.18</v>
      </c>
      <c r="I208" s="29"/>
      <c r="J208" s="35">
        <f t="shared" si="74"/>
        <v>8.0338830599526538</v>
      </c>
      <c r="K208" s="20">
        <f t="shared" si="75"/>
        <v>243.30708661417322</v>
      </c>
    </row>
    <row r="209" spans="1:11" x14ac:dyDescent="0.2">
      <c r="A209" s="54"/>
      <c r="B209" s="22">
        <v>2020</v>
      </c>
      <c r="C209" s="45">
        <v>1810000</v>
      </c>
      <c r="D209" s="13">
        <v>128</v>
      </c>
      <c r="E209" s="45">
        <v>1047194000</v>
      </c>
      <c r="F209" s="44"/>
      <c r="G209" s="36">
        <f t="shared" si="67"/>
        <v>231680000</v>
      </c>
      <c r="H209" s="25">
        <f t="shared" si="70"/>
        <v>4.5200017265193368</v>
      </c>
      <c r="I209" s="29"/>
      <c r="J209" s="35">
        <f t="shared" si="74"/>
        <v>8.0338830599526538</v>
      </c>
      <c r="K209" s="20">
        <f t="shared" si="75"/>
        <v>177.95282387871404</v>
      </c>
    </row>
    <row r="210" spans="1:11" x14ac:dyDescent="0.2">
      <c r="A210" s="54"/>
      <c r="B210" s="22">
        <v>2019</v>
      </c>
      <c r="C210" s="45">
        <v>2150000</v>
      </c>
      <c r="D210" s="13">
        <v>133</v>
      </c>
      <c r="E210" s="45">
        <v>1200990000</v>
      </c>
      <c r="F210" s="44"/>
      <c r="G210" s="36">
        <f t="shared" si="67"/>
        <v>285950000</v>
      </c>
      <c r="H210" s="25">
        <f t="shared" si="70"/>
        <v>4.2</v>
      </c>
      <c r="I210" s="29"/>
      <c r="J210" s="35">
        <f t="shared" si="74"/>
        <v>8.3477066169820553</v>
      </c>
      <c r="K210" s="20">
        <f t="shared" si="75"/>
        <v>165.35433070866142</v>
      </c>
    </row>
    <row r="211" spans="1:11" x14ac:dyDescent="0.2">
      <c r="A211" s="54"/>
      <c r="B211" s="46" t="s">
        <v>8</v>
      </c>
      <c r="C211" s="38">
        <f>AVERAGE(C206:C210)</f>
        <v>1904000</v>
      </c>
      <c r="D211" s="38">
        <f t="shared" ref="D211" si="78">AVERAGE(D206:D210)</f>
        <v>121.2</v>
      </c>
      <c r="E211" s="38">
        <f>AVERAGE(E206:E210)</f>
        <v>1260832000</v>
      </c>
      <c r="F211" s="44"/>
      <c r="G211" s="38">
        <f t="shared" si="67"/>
        <v>230764800</v>
      </c>
      <c r="H211" s="26">
        <f t="shared" si="70"/>
        <v>5.4637102365698755</v>
      </c>
      <c r="I211" s="30"/>
      <c r="J211" s="49">
        <f t="shared" si="74"/>
        <v>7.6070830223926702</v>
      </c>
      <c r="K211" s="40">
        <f t="shared" si="75"/>
        <v>215.10670222716047</v>
      </c>
    </row>
    <row r="212" spans="1:11" x14ac:dyDescent="0.2">
      <c r="A212" s="64" t="s">
        <v>43</v>
      </c>
      <c r="B212" s="11">
        <v>2023</v>
      </c>
      <c r="C212" s="14">
        <v>27000</v>
      </c>
      <c r="D212" s="12">
        <v>185</v>
      </c>
      <c r="E212" s="14">
        <v>29471000</v>
      </c>
      <c r="F212" s="18"/>
      <c r="G212" s="8">
        <f t="shared" si="67"/>
        <v>4995000</v>
      </c>
      <c r="H212" s="27">
        <f t="shared" si="70"/>
        <v>5.9001001001000999</v>
      </c>
      <c r="I212" s="29"/>
      <c r="J212" s="35">
        <f t="shared" si="74"/>
        <v>11.611471610087822</v>
      </c>
      <c r="K212" s="20">
        <f t="shared" si="75"/>
        <v>232.28740551575197</v>
      </c>
    </row>
    <row r="213" spans="1:11" x14ac:dyDescent="0.2">
      <c r="A213" s="54" t="s">
        <v>97</v>
      </c>
      <c r="B213" s="22">
        <v>2022</v>
      </c>
      <c r="C213" s="45">
        <v>14000</v>
      </c>
      <c r="D213" s="13">
        <v>165</v>
      </c>
      <c r="E213" s="45">
        <v>16748000</v>
      </c>
      <c r="F213" s="44"/>
      <c r="G213" s="36">
        <f t="shared" si="67"/>
        <v>2310000</v>
      </c>
      <c r="H213" s="25">
        <f t="shared" si="70"/>
        <v>7.2502164502164499</v>
      </c>
      <c r="I213" s="29"/>
      <c r="J213" s="35">
        <f t="shared" si="74"/>
        <v>10.356177381970218</v>
      </c>
      <c r="K213" s="20">
        <f t="shared" si="75"/>
        <v>285.44159252820668</v>
      </c>
    </row>
    <row r="214" spans="1:11" x14ac:dyDescent="0.2">
      <c r="A214" s="54"/>
      <c r="B214" s="22">
        <v>2021</v>
      </c>
      <c r="C214" s="45">
        <v>17000</v>
      </c>
      <c r="D214" s="13">
        <v>179</v>
      </c>
      <c r="E214" s="45">
        <v>19932000</v>
      </c>
      <c r="F214" s="44"/>
      <c r="G214" s="36">
        <f t="shared" si="67"/>
        <v>3043000</v>
      </c>
      <c r="H214" s="25">
        <f t="shared" si="70"/>
        <v>6.5501150180742691</v>
      </c>
      <c r="I214" s="29"/>
      <c r="J214" s="35">
        <f t="shared" si="74"/>
        <v>11.234883341652541</v>
      </c>
      <c r="K214" s="20">
        <f t="shared" si="75"/>
        <v>257.87854401867202</v>
      </c>
    </row>
    <row r="215" spans="1:11" x14ac:dyDescent="0.2">
      <c r="A215" s="54"/>
      <c r="B215" s="22">
        <v>2020</v>
      </c>
      <c r="C215" s="45">
        <v>29000</v>
      </c>
      <c r="D215" s="13">
        <v>149</v>
      </c>
      <c r="E215" s="45">
        <v>23117000</v>
      </c>
      <c r="F215" s="44"/>
      <c r="G215" s="36">
        <f t="shared" si="67"/>
        <v>4321000</v>
      </c>
      <c r="H215" s="25">
        <f t="shared" si="70"/>
        <v>5.3499190002314281</v>
      </c>
      <c r="I215" s="29"/>
      <c r="J215" s="35">
        <f t="shared" si="74"/>
        <v>9.3519419994761375</v>
      </c>
      <c r="K215" s="20">
        <f t="shared" si="75"/>
        <v>210.62673229257592</v>
      </c>
    </row>
    <row r="216" spans="1:11" x14ac:dyDescent="0.2">
      <c r="A216" s="54"/>
      <c r="B216" s="22">
        <v>2019</v>
      </c>
      <c r="C216" s="45">
        <v>26000</v>
      </c>
      <c r="D216" s="13">
        <v>143</v>
      </c>
      <c r="E216" s="45">
        <v>15987000</v>
      </c>
      <c r="F216" s="44"/>
      <c r="G216" s="36">
        <f t="shared" si="67"/>
        <v>3718000</v>
      </c>
      <c r="H216" s="25">
        <f t="shared" si="70"/>
        <v>4.2998924152770304</v>
      </c>
      <c r="I216" s="29"/>
      <c r="J216" s="35">
        <f t="shared" si="74"/>
        <v>8.9753537310408564</v>
      </c>
      <c r="K216" s="20">
        <f t="shared" si="75"/>
        <v>169.28710296366262</v>
      </c>
    </row>
    <row r="217" spans="1:11" x14ac:dyDescent="0.2">
      <c r="A217" s="54"/>
      <c r="B217" s="46" t="s">
        <v>8</v>
      </c>
      <c r="C217" s="38">
        <f>AVERAGE(C212:C216)</f>
        <v>22600</v>
      </c>
      <c r="D217" s="38">
        <f t="shared" ref="D217" si="79">AVERAGE(D212:D216)</f>
        <v>164.2</v>
      </c>
      <c r="E217" s="38">
        <f>AVERAGE(E212:E216)</f>
        <v>21051000</v>
      </c>
      <c r="F217" s="44"/>
      <c r="G217" s="38">
        <f t="shared" si="67"/>
        <v>3710919.9999999995</v>
      </c>
      <c r="H217" s="26">
        <f t="shared" si="70"/>
        <v>5.6727172776562149</v>
      </c>
      <c r="I217" s="30"/>
      <c r="J217" s="49">
        <f t="shared" si="74"/>
        <v>10.305965612845515</v>
      </c>
      <c r="K217" s="40">
        <f t="shared" si="75"/>
        <v>223.33532589197696</v>
      </c>
    </row>
    <row r="218" spans="1:11" x14ac:dyDescent="0.2">
      <c r="A218" s="64" t="s">
        <v>44</v>
      </c>
      <c r="B218" s="11">
        <v>2023</v>
      </c>
      <c r="C218" s="14">
        <v>375000</v>
      </c>
      <c r="D218" s="12">
        <v>157</v>
      </c>
      <c r="E218" s="14">
        <v>312038000</v>
      </c>
      <c r="F218" s="18"/>
      <c r="G218" s="8">
        <f t="shared" si="67"/>
        <v>58875000</v>
      </c>
      <c r="H218" s="27">
        <f t="shared" si="70"/>
        <v>5.3000084925690025</v>
      </c>
      <c r="I218" s="29"/>
      <c r="J218" s="35">
        <f t="shared" si="74"/>
        <v>9.8540596907231777</v>
      </c>
      <c r="K218" s="20">
        <f t="shared" si="75"/>
        <v>208.661751675945</v>
      </c>
    </row>
    <row r="219" spans="1:11" x14ac:dyDescent="0.2">
      <c r="A219" s="54" t="s">
        <v>98</v>
      </c>
      <c r="B219" s="22">
        <v>2022</v>
      </c>
      <c r="C219" s="45">
        <v>325000</v>
      </c>
      <c r="D219" s="13">
        <v>167</v>
      </c>
      <c r="E219" s="45">
        <v>379925000</v>
      </c>
      <c r="F219" s="44"/>
      <c r="G219" s="36">
        <f t="shared" si="67"/>
        <v>54275000</v>
      </c>
      <c r="H219" s="25">
        <f t="shared" si="70"/>
        <v>7</v>
      </c>
      <c r="I219" s="29"/>
      <c r="J219" s="35">
        <f t="shared" si="74"/>
        <v>10.481706804781979</v>
      </c>
      <c r="K219" s="20">
        <f t="shared" si="75"/>
        <v>275.5905511811024</v>
      </c>
    </row>
    <row r="220" spans="1:11" x14ac:dyDescent="0.2">
      <c r="A220" s="54"/>
      <c r="B220" s="22">
        <v>2021</v>
      </c>
      <c r="C220" s="45">
        <v>345000</v>
      </c>
      <c r="D220" s="13">
        <v>160</v>
      </c>
      <c r="E220" s="45">
        <v>353280000</v>
      </c>
      <c r="F220" s="44"/>
      <c r="G220" s="36">
        <f t="shared" si="67"/>
        <v>55200000</v>
      </c>
      <c r="H220" s="25">
        <f t="shared" si="70"/>
        <v>6.4</v>
      </c>
      <c r="I220" s="29"/>
      <c r="J220" s="35">
        <f t="shared" si="74"/>
        <v>10.042353824940818</v>
      </c>
      <c r="K220" s="20">
        <f t="shared" si="75"/>
        <v>251.96850393700791</v>
      </c>
    </row>
    <row r="221" spans="1:11" x14ac:dyDescent="0.2">
      <c r="A221" s="54"/>
      <c r="B221" s="22">
        <v>2020</v>
      </c>
      <c r="C221" s="45">
        <v>405000</v>
      </c>
      <c r="D221" s="13">
        <v>122</v>
      </c>
      <c r="E221" s="45">
        <v>251991000</v>
      </c>
      <c r="F221" s="44"/>
      <c r="G221" s="36">
        <f t="shared" si="67"/>
        <v>49410000</v>
      </c>
      <c r="H221" s="25">
        <f t="shared" si="70"/>
        <v>5.0999999999999996</v>
      </c>
      <c r="I221" s="29"/>
      <c r="J221" s="35">
        <f t="shared" si="74"/>
        <v>7.6572947915173737</v>
      </c>
      <c r="K221" s="20">
        <f t="shared" si="75"/>
        <v>200.78740157480314</v>
      </c>
    </row>
    <row r="222" spans="1:11" x14ac:dyDescent="0.2">
      <c r="A222" s="54"/>
      <c r="B222" s="22">
        <v>2019</v>
      </c>
      <c r="C222" s="45">
        <v>380000</v>
      </c>
      <c r="D222" s="13">
        <v>144</v>
      </c>
      <c r="E222" s="45">
        <v>224352000</v>
      </c>
      <c r="F222" s="44"/>
      <c r="G222" s="36">
        <f t="shared" si="67"/>
        <v>54720000</v>
      </c>
      <c r="H222" s="25">
        <f t="shared" si="70"/>
        <v>4.0999999999999996</v>
      </c>
      <c r="I222" s="29"/>
      <c r="J222" s="35">
        <f t="shared" si="74"/>
        <v>9.038118442446736</v>
      </c>
      <c r="K222" s="20">
        <f t="shared" si="75"/>
        <v>161.41732283464566</v>
      </c>
    </row>
    <row r="223" spans="1:11" x14ac:dyDescent="0.2">
      <c r="A223" s="54"/>
      <c r="B223" s="46" t="s">
        <v>8</v>
      </c>
      <c r="C223" s="38">
        <f>AVERAGE(C218:C222)</f>
        <v>366000</v>
      </c>
      <c r="D223" s="38">
        <f t="shared" ref="D223" si="80">AVERAGE(D218:D222)</f>
        <v>150</v>
      </c>
      <c r="E223" s="38">
        <f>AVERAGE(E218:E222)</f>
        <v>304317200</v>
      </c>
      <c r="F223" s="44"/>
      <c r="G223" s="38">
        <f t="shared" si="67"/>
        <v>54900000</v>
      </c>
      <c r="H223" s="26">
        <f t="shared" si="70"/>
        <v>5.5431183970856104</v>
      </c>
      <c r="I223" s="30"/>
      <c r="J223" s="49">
        <f t="shared" si="74"/>
        <v>9.414706710882017</v>
      </c>
      <c r="K223" s="40">
        <f t="shared" si="75"/>
        <v>218.23300775927601</v>
      </c>
    </row>
    <row r="224" spans="1:11" x14ac:dyDescent="0.2">
      <c r="A224" s="64" t="s">
        <v>45</v>
      </c>
      <c r="B224" s="11">
        <v>2023</v>
      </c>
      <c r="C224" s="14">
        <v>75000</v>
      </c>
      <c r="D224" s="12">
        <v>240</v>
      </c>
      <c r="E224" s="14">
        <v>121500000</v>
      </c>
      <c r="F224" s="18"/>
      <c r="G224" s="8">
        <f t="shared" si="67"/>
        <v>18000000</v>
      </c>
      <c r="H224" s="27">
        <f t="shared" si="70"/>
        <v>6.75</v>
      </c>
      <c r="I224" s="29"/>
      <c r="J224" s="35">
        <f t="shared" si="74"/>
        <v>15.063530737411227</v>
      </c>
      <c r="K224" s="20">
        <f t="shared" si="75"/>
        <v>265.74803149606299</v>
      </c>
    </row>
    <row r="225" spans="1:11" x14ac:dyDescent="0.2">
      <c r="A225" s="54" t="s">
        <v>99</v>
      </c>
      <c r="B225" s="22">
        <v>2022</v>
      </c>
      <c r="C225" s="45">
        <v>80000</v>
      </c>
      <c r="D225" s="13">
        <v>220</v>
      </c>
      <c r="E225" s="45">
        <v>124080000</v>
      </c>
      <c r="F225" s="44"/>
      <c r="G225" s="36">
        <f t="shared" si="67"/>
        <v>17600000</v>
      </c>
      <c r="H225" s="25">
        <f t="shared" si="70"/>
        <v>7.05</v>
      </c>
      <c r="I225" s="29"/>
      <c r="J225" s="35">
        <f t="shared" si="74"/>
        <v>13.808236509293625</v>
      </c>
      <c r="K225" s="20">
        <f t="shared" si="75"/>
        <v>277.55905511811022</v>
      </c>
    </row>
    <row r="226" spans="1:11" x14ac:dyDescent="0.2">
      <c r="A226" s="54"/>
      <c r="B226" s="22">
        <v>2021</v>
      </c>
      <c r="C226" s="45">
        <v>85000</v>
      </c>
      <c r="D226" s="13">
        <v>248</v>
      </c>
      <c r="E226" s="45">
        <v>133015000</v>
      </c>
      <c r="F226" s="44"/>
      <c r="G226" s="36">
        <f t="shared" si="67"/>
        <v>21080000</v>
      </c>
      <c r="H226" s="25">
        <f t="shared" si="70"/>
        <v>6.3100094876660338</v>
      </c>
      <c r="I226" s="29"/>
      <c r="J226" s="35">
        <f t="shared" si="74"/>
        <v>15.565648428658269</v>
      </c>
      <c r="K226" s="20">
        <f t="shared" si="75"/>
        <v>248.42557038055253</v>
      </c>
    </row>
    <row r="227" spans="1:11" x14ac:dyDescent="0.2">
      <c r="A227" s="54"/>
      <c r="B227" s="22">
        <v>2020</v>
      </c>
      <c r="C227" s="45">
        <v>85000</v>
      </c>
      <c r="D227" s="13">
        <v>228</v>
      </c>
      <c r="E227" s="45">
        <v>91086000</v>
      </c>
      <c r="F227" s="44"/>
      <c r="G227" s="36">
        <f t="shared" ref="G227:G247" si="81">C227*D227</f>
        <v>19380000</v>
      </c>
      <c r="H227" s="25">
        <f t="shared" si="70"/>
        <v>4.7</v>
      </c>
      <c r="I227" s="29"/>
      <c r="J227" s="35">
        <f t="shared" si="74"/>
        <v>14.310354200540667</v>
      </c>
      <c r="K227" s="20">
        <f t="shared" si="75"/>
        <v>185.03937007874018</v>
      </c>
    </row>
    <row r="228" spans="1:11" x14ac:dyDescent="0.2">
      <c r="A228" s="54"/>
      <c r="B228" s="22">
        <v>2019</v>
      </c>
      <c r="C228" s="45">
        <v>84000</v>
      </c>
      <c r="D228" s="13">
        <v>237</v>
      </c>
      <c r="E228" s="45">
        <v>82220000</v>
      </c>
      <c r="F228" s="44"/>
      <c r="G228" s="36">
        <f t="shared" si="81"/>
        <v>19908000</v>
      </c>
      <c r="H228" s="25">
        <f t="shared" si="70"/>
        <v>4.1299979907574844</v>
      </c>
      <c r="I228" s="29"/>
      <c r="J228" s="35">
        <f t="shared" si="74"/>
        <v>14.875236603193587</v>
      </c>
      <c r="K228" s="20">
        <f t="shared" si="75"/>
        <v>162.59834609281435</v>
      </c>
    </row>
    <row r="229" spans="1:11" x14ac:dyDescent="0.2">
      <c r="A229" s="54"/>
      <c r="B229" s="46" t="s">
        <v>8</v>
      </c>
      <c r="C229" s="38">
        <f>AVERAGE(C224:C228)</f>
        <v>81800</v>
      </c>
      <c r="D229" s="38">
        <f t="shared" ref="D229" si="82">AVERAGE(D224:D228)</f>
        <v>234.6</v>
      </c>
      <c r="E229" s="38">
        <f>AVERAGE(E224:E228)</f>
        <v>110380200</v>
      </c>
      <c r="F229" s="44"/>
      <c r="G229" s="38">
        <f t="shared" si="81"/>
        <v>19190280</v>
      </c>
      <c r="H229" s="26">
        <f t="shared" si="70"/>
        <v>5.751880639573784</v>
      </c>
      <c r="I229" s="30"/>
      <c r="J229" s="49">
        <f t="shared" si="74"/>
        <v>14.724601295819474</v>
      </c>
      <c r="K229" s="40">
        <f t="shared" si="75"/>
        <v>226.45199368400725</v>
      </c>
    </row>
    <row r="230" spans="1:11" x14ac:dyDescent="0.2">
      <c r="A230" s="64" t="s">
        <v>46</v>
      </c>
      <c r="B230" s="11">
        <v>2023</v>
      </c>
      <c r="C230" s="14">
        <v>32000</v>
      </c>
      <c r="D230" s="12">
        <v>145</v>
      </c>
      <c r="E230" s="14">
        <v>24128000</v>
      </c>
      <c r="F230" s="18"/>
      <c r="G230" s="8">
        <f t="shared" si="81"/>
        <v>4640000</v>
      </c>
      <c r="H230" s="27">
        <f t="shared" si="70"/>
        <v>5.2</v>
      </c>
      <c r="I230" s="29"/>
      <c r="J230" s="35">
        <f t="shared" si="74"/>
        <v>9.1008831538526156</v>
      </c>
      <c r="K230" s="20">
        <f t="shared" si="75"/>
        <v>204.7244094488189</v>
      </c>
    </row>
    <row r="231" spans="1:11" x14ac:dyDescent="0.2">
      <c r="A231" s="54" t="s">
        <v>100</v>
      </c>
      <c r="B231" s="22">
        <v>2022</v>
      </c>
      <c r="C231" s="45">
        <v>30000</v>
      </c>
      <c r="D231" s="13">
        <v>168</v>
      </c>
      <c r="E231" s="45">
        <v>34776000</v>
      </c>
      <c r="F231" s="44"/>
      <c r="G231" s="36">
        <f t="shared" si="81"/>
        <v>5040000</v>
      </c>
      <c r="H231" s="25">
        <f t="shared" si="70"/>
        <v>6.9</v>
      </c>
      <c r="I231" s="29"/>
      <c r="J231" s="35">
        <f t="shared" si="74"/>
        <v>10.544471516187858</v>
      </c>
      <c r="K231" s="20">
        <f t="shared" si="75"/>
        <v>271.65354330708664</v>
      </c>
    </row>
    <row r="232" spans="1:11" x14ac:dyDescent="0.2">
      <c r="A232" s="54"/>
      <c r="B232" s="22">
        <v>2021</v>
      </c>
      <c r="C232" s="45">
        <v>33000</v>
      </c>
      <c r="D232" s="13">
        <v>144</v>
      </c>
      <c r="E232" s="45">
        <v>28987000</v>
      </c>
      <c r="F232" s="44"/>
      <c r="G232" s="36">
        <f t="shared" si="81"/>
        <v>4752000</v>
      </c>
      <c r="H232" s="25">
        <f t="shared" si="70"/>
        <v>6.0999579124579126</v>
      </c>
      <c r="I232" s="29"/>
      <c r="J232" s="35">
        <f t="shared" si="74"/>
        <v>9.038118442446736</v>
      </c>
      <c r="K232" s="20">
        <f t="shared" si="75"/>
        <v>240.15582332511468</v>
      </c>
    </row>
    <row r="233" spans="1:11" x14ac:dyDescent="0.2">
      <c r="A233" s="54"/>
      <c r="B233" s="22">
        <v>2020</v>
      </c>
      <c r="C233" s="45">
        <v>33000</v>
      </c>
      <c r="D233" s="13">
        <v>144</v>
      </c>
      <c r="E233" s="45">
        <v>22334000</v>
      </c>
      <c r="F233" s="44"/>
      <c r="G233" s="36">
        <f t="shared" si="81"/>
        <v>4752000</v>
      </c>
      <c r="H233" s="25">
        <f t="shared" si="70"/>
        <v>4.6999158249158253</v>
      </c>
      <c r="I233" s="29"/>
      <c r="J233" s="35">
        <f t="shared" si="74"/>
        <v>9.038118442446736</v>
      </c>
      <c r="K233" s="20">
        <f t="shared" si="75"/>
        <v>185.03605609904824</v>
      </c>
    </row>
    <row r="234" spans="1:11" x14ac:dyDescent="0.2">
      <c r="A234" s="54"/>
      <c r="B234" s="22">
        <v>2019</v>
      </c>
      <c r="C234" s="45">
        <v>38000</v>
      </c>
      <c r="D234" s="13">
        <v>165</v>
      </c>
      <c r="E234" s="45">
        <v>25707000</v>
      </c>
      <c r="F234" s="44"/>
      <c r="G234" s="36">
        <f t="shared" si="81"/>
        <v>6270000</v>
      </c>
      <c r="H234" s="25">
        <f t="shared" si="70"/>
        <v>4.0999999999999996</v>
      </c>
      <c r="I234" s="29"/>
      <c r="J234" s="35">
        <f t="shared" si="74"/>
        <v>10.356177381970218</v>
      </c>
      <c r="K234" s="20">
        <f t="shared" si="75"/>
        <v>161.41732283464566</v>
      </c>
    </row>
    <row r="235" spans="1:11" x14ac:dyDescent="0.2">
      <c r="A235" s="54"/>
      <c r="B235" s="46" t="s">
        <v>8</v>
      </c>
      <c r="C235" s="38">
        <f>AVERAGE(C230:C234)</f>
        <v>33200</v>
      </c>
      <c r="D235" s="38">
        <f t="shared" ref="D235" si="83">AVERAGE(D230:D234)</f>
        <v>153.19999999999999</v>
      </c>
      <c r="E235" s="38">
        <f>AVERAGE(E230:E234)</f>
        <v>27186400</v>
      </c>
      <c r="F235" s="44"/>
      <c r="G235" s="38">
        <f t="shared" si="81"/>
        <v>5086240</v>
      </c>
      <c r="H235" s="26">
        <f t="shared" si="70"/>
        <v>5.3450879234955488</v>
      </c>
      <c r="I235" s="30"/>
      <c r="J235" s="49">
        <f t="shared" si="74"/>
        <v>9.6155537873808328</v>
      </c>
      <c r="K235" s="40">
        <f t="shared" si="75"/>
        <v>210.43653242108462</v>
      </c>
    </row>
    <row r="236" spans="1:11" x14ac:dyDescent="0.2">
      <c r="A236" s="64" t="s">
        <v>47</v>
      </c>
      <c r="B236" s="11">
        <v>2023</v>
      </c>
      <c r="C236" s="14">
        <v>3140000</v>
      </c>
      <c r="D236" s="12">
        <v>176</v>
      </c>
      <c r="E236" s="14">
        <v>2431616000</v>
      </c>
      <c r="F236" s="18"/>
      <c r="G236" s="8">
        <f t="shared" si="81"/>
        <v>552640000</v>
      </c>
      <c r="H236" s="27">
        <f t="shared" si="70"/>
        <v>4.4000000000000004</v>
      </c>
      <c r="I236" s="29"/>
      <c r="J236" s="35">
        <f t="shared" si="74"/>
        <v>11.0465892074349</v>
      </c>
      <c r="K236" s="20">
        <f t="shared" si="75"/>
        <v>173.22834645669295</v>
      </c>
    </row>
    <row r="237" spans="1:11" x14ac:dyDescent="0.2">
      <c r="A237" s="54" t="s">
        <v>101</v>
      </c>
      <c r="B237" s="22">
        <v>2022</v>
      </c>
      <c r="C237" s="45">
        <v>2990000</v>
      </c>
      <c r="D237" s="13">
        <v>180</v>
      </c>
      <c r="E237" s="45">
        <v>3288402000</v>
      </c>
      <c r="F237" s="44"/>
      <c r="G237" s="36">
        <f t="shared" si="81"/>
        <v>538200000</v>
      </c>
      <c r="H237" s="25">
        <f t="shared" si="70"/>
        <v>6.11</v>
      </c>
      <c r="I237" s="29"/>
      <c r="J237" s="35">
        <f t="shared" si="74"/>
        <v>11.29764805305842</v>
      </c>
      <c r="K237" s="20">
        <f t="shared" si="75"/>
        <v>240.55118110236222</v>
      </c>
    </row>
    <row r="238" spans="1:11" x14ac:dyDescent="0.2">
      <c r="A238" s="54"/>
      <c r="B238" s="22">
        <v>2021</v>
      </c>
      <c r="C238" s="45">
        <v>3000000</v>
      </c>
      <c r="D238" s="13">
        <v>180</v>
      </c>
      <c r="E238" s="45">
        <v>3240000000</v>
      </c>
      <c r="F238" s="44"/>
      <c r="G238" s="36">
        <f t="shared" si="81"/>
        <v>540000000</v>
      </c>
      <c r="H238" s="25">
        <f t="shared" si="70"/>
        <v>6</v>
      </c>
      <c r="I238" s="29"/>
      <c r="J238" s="35">
        <f t="shared" si="74"/>
        <v>11.29764805305842</v>
      </c>
      <c r="K238" s="20">
        <f t="shared" si="75"/>
        <v>236.22047244094489</v>
      </c>
    </row>
    <row r="239" spans="1:11" x14ac:dyDescent="0.2">
      <c r="A239" s="54"/>
      <c r="B239" s="22">
        <v>2020</v>
      </c>
      <c r="C239" s="45">
        <v>2930000</v>
      </c>
      <c r="D239" s="13">
        <v>173</v>
      </c>
      <c r="E239" s="45">
        <v>2250592000</v>
      </c>
      <c r="F239" s="44"/>
      <c r="G239" s="36">
        <f t="shared" si="81"/>
        <v>506890000</v>
      </c>
      <c r="H239" s="25">
        <f t="shared" si="70"/>
        <v>4.4400007891258459</v>
      </c>
      <c r="I239" s="29"/>
      <c r="J239" s="35">
        <f t="shared" si="74"/>
        <v>10.85829507321726</v>
      </c>
      <c r="K239" s="20">
        <f t="shared" si="75"/>
        <v>174.80318067424591</v>
      </c>
    </row>
    <row r="240" spans="1:11" x14ac:dyDescent="0.2">
      <c r="A240" s="54"/>
      <c r="B240" s="22">
        <v>2019</v>
      </c>
      <c r="C240" s="45">
        <v>2670000</v>
      </c>
      <c r="D240" s="13">
        <v>166</v>
      </c>
      <c r="E240" s="45">
        <v>1520245000</v>
      </c>
      <c r="F240" s="44"/>
      <c r="G240" s="36">
        <f t="shared" si="81"/>
        <v>443220000</v>
      </c>
      <c r="H240" s="25">
        <f t="shared" si="70"/>
        <v>3.4300009024863498</v>
      </c>
      <c r="I240" s="29"/>
      <c r="J240" s="35">
        <f t="shared" si="74"/>
        <v>10.418942093376099</v>
      </c>
      <c r="K240" s="20">
        <f t="shared" si="75"/>
        <v>135.0394056096988</v>
      </c>
    </row>
    <row r="241" spans="1:11" x14ac:dyDescent="0.2">
      <c r="A241" s="54"/>
      <c r="B241" s="46" t="s">
        <v>8</v>
      </c>
      <c r="C241" s="38">
        <f>AVERAGE(C236:C240)</f>
        <v>2946000</v>
      </c>
      <c r="D241" s="38">
        <f t="shared" ref="D241" si="84">AVERAGE(D236:D240)</f>
        <v>175</v>
      </c>
      <c r="E241" s="38">
        <f>AVERAGE(E236:E240)</f>
        <v>2546171000</v>
      </c>
      <c r="F241" s="44"/>
      <c r="G241" s="38">
        <f t="shared" si="81"/>
        <v>515550000</v>
      </c>
      <c r="H241" s="26">
        <f t="shared" si="70"/>
        <v>4.9387469692561341</v>
      </c>
      <c r="I241" s="30"/>
      <c r="J241" s="49">
        <f t="shared" si="74"/>
        <v>10.983824496029019</v>
      </c>
      <c r="K241" s="40">
        <f t="shared" si="75"/>
        <v>194.43885705732814</v>
      </c>
    </row>
    <row r="242" spans="1:11" x14ac:dyDescent="0.2">
      <c r="A242" s="64" t="s">
        <v>48</v>
      </c>
      <c r="B242" s="11">
        <v>2023</v>
      </c>
      <c r="C242" s="14">
        <v>57000</v>
      </c>
      <c r="D242" s="12">
        <v>153</v>
      </c>
      <c r="E242" s="14">
        <v>51454000</v>
      </c>
      <c r="F242" s="18"/>
      <c r="G242" s="8">
        <f t="shared" si="81"/>
        <v>8721000</v>
      </c>
      <c r="H242" s="27">
        <f t="shared" si="70"/>
        <v>5.9000114665749344</v>
      </c>
      <c r="I242" s="29"/>
      <c r="J242" s="35">
        <f t="shared" si="74"/>
        <v>9.6030008450996576</v>
      </c>
      <c r="K242" s="20">
        <f t="shared" si="75"/>
        <v>232.28391600688718</v>
      </c>
    </row>
    <row r="243" spans="1:11" x14ac:dyDescent="0.2">
      <c r="A243" s="4" t="s">
        <v>102</v>
      </c>
      <c r="B243" s="22">
        <v>2022</v>
      </c>
      <c r="C243" s="45">
        <v>56000</v>
      </c>
      <c r="D243" s="13">
        <v>153</v>
      </c>
      <c r="E243" s="45">
        <v>67687000</v>
      </c>
      <c r="F243" s="44"/>
      <c r="G243" s="36">
        <f t="shared" si="81"/>
        <v>8568000</v>
      </c>
      <c r="H243" s="25">
        <f t="shared" ref="H243:H247" si="85">E243/G243</f>
        <v>7.8999766573295984</v>
      </c>
      <c r="I243" s="29"/>
      <c r="J243" s="35">
        <f t="shared" si="74"/>
        <v>9.6030008450996576</v>
      </c>
      <c r="K243" s="20">
        <f t="shared" si="75"/>
        <v>311.02270304447239</v>
      </c>
    </row>
    <row r="244" spans="1:11" x14ac:dyDescent="0.2">
      <c r="A244" s="4"/>
      <c r="B244" s="22">
        <v>2021</v>
      </c>
      <c r="C244" s="45">
        <v>79000</v>
      </c>
      <c r="D244" s="13">
        <v>132</v>
      </c>
      <c r="E244" s="45">
        <v>62568000</v>
      </c>
      <c r="F244" s="44"/>
      <c r="G244" s="36">
        <f t="shared" si="81"/>
        <v>10428000</v>
      </c>
      <c r="H244" s="25">
        <f t="shared" si="85"/>
        <v>6</v>
      </c>
      <c r="I244" s="29"/>
      <c r="J244" s="35">
        <f t="shared" si="74"/>
        <v>8.2849419055761739</v>
      </c>
      <c r="K244" s="20">
        <f t="shared" si="75"/>
        <v>236.22047244094489</v>
      </c>
    </row>
    <row r="245" spans="1:11" x14ac:dyDescent="0.2">
      <c r="A245" s="4"/>
      <c r="B245" s="22">
        <v>2020</v>
      </c>
      <c r="C245" s="45">
        <v>54000</v>
      </c>
      <c r="D245" s="13">
        <v>122</v>
      </c>
      <c r="E245" s="45">
        <v>26023000</v>
      </c>
      <c r="F245" s="44"/>
      <c r="G245" s="36">
        <f t="shared" si="81"/>
        <v>6588000</v>
      </c>
      <c r="H245" s="25">
        <f t="shared" si="85"/>
        <v>3.9500607164541592</v>
      </c>
      <c r="I245" s="29"/>
      <c r="J245" s="35">
        <f t="shared" si="74"/>
        <v>7.6572947915173737</v>
      </c>
      <c r="K245" s="20">
        <f t="shared" si="75"/>
        <v>155.51420143520312</v>
      </c>
    </row>
    <row r="246" spans="1:11" x14ac:dyDescent="0.2">
      <c r="A246" s="4"/>
      <c r="B246" s="22">
        <v>2019</v>
      </c>
      <c r="C246" s="45">
        <v>67000</v>
      </c>
      <c r="D246" s="13">
        <v>123</v>
      </c>
      <c r="E246" s="45">
        <v>28431000</v>
      </c>
      <c r="F246" s="44"/>
      <c r="G246" s="36">
        <f t="shared" si="81"/>
        <v>8241000</v>
      </c>
      <c r="H246" s="25">
        <f t="shared" si="85"/>
        <v>3.4499453949763379</v>
      </c>
      <c r="I246" s="29"/>
      <c r="J246" s="35">
        <f t="shared" si="74"/>
        <v>7.7200595029232542</v>
      </c>
      <c r="K246" s="20">
        <f t="shared" si="75"/>
        <v>135.82462184946212</v>
      </c>
    </row>
    <row r="247" spans="1:11" ht="17" thickBot="1" x14ac:dyDescent="0.25">
      <c r="A247" s="5"/>
      <c r="B247" s="6" t="s">
        <v>8</v>
      </c>
      <c r="C247" s="7">
        <f>AVERAGE(C242:C246)</f>
        <v>62600</v>
      </c>
      <c r="D247" s="7">
        <f t="shared" ref="D247" si="86">AVERAGE(D242:D246)</f>
        <v>136.6</v>
      </c>
      <c r="E247" s="7">
        <f>AVERAGE(E242:E246)</f>
        <v>47232600</v>
      </c>
      <c r="F247" s="19"/>
      <c r="G247" s="7">
        <f t="shared" si="81"/>
        <v>8551160</v>
      </c>
      <c r="H247" s="28">
        <f t="shared" si="85"/>
        <v>5.5235313103719266</v>
      </c>
      <c r="I247" s="47"/>
      <c r="J247" s="50">
        <f t="shared" si="74"/>
        <v>8.5736595780432232</v>
      </c>
      <c r="K247" s="48">
        <f t="shared" si="75"/>
        <v>217.46186261306798</v>
      </c>
    </row>
    <row r="248" spans="1:11" ht="17" thickBot="1" x14ac:dyDescent="0.25">
      <c r="A248" s="77" t="s">
        <v>103</v>
      </c>
      <c r="B248" s="78"/>
      <c r="C248" s="78"/>
      <c r="D248" s="78"/>
      <c r="E248" s="78"/>
      <c r="F248" s="78"/>
      <c r="G248" s="78"/>
      <c r="H248" s="78"/>
      <c r="I248" s="78"/>
      <c r="J248" s="79">
        <f>AVERAGE(J2:J247)</f>
        <v>10.352503350083047</v>
      </c>
      <c r="K248" s="80"/>
    </row>
    <row r="250" spans="1:11" x14ac:dyDescent="0.2">
      <c r="A250" s="74" t="s">
        <v>54</v>
      </c>
      <c r="B250" s="74" t="s">
        <v>59</v>
      </c>
      <c r="C250" s="74" t="s">
        <v>58</v>
      </c>
    </row>
    <row r="251" spans="1:11" ht="66" customHeight="1" x14ac:dyDescent="0.2">
      <c r="A251" s="65" t="s">
        <v>60</v>
      </c>
      <c r="B251" s="75" t="s">
        <v>61</v>
      </c>
      <c r="C251" s="73" t="s">
        <v>55</v>
      </c>
    </row>
  </sheetData>
  <hyperlinks>
    <hyperlink ref="C251" r:id="rId1" location="7516BE7E-B01B-339A-ACB2-85B6BE755C54" xr:uid="{DEC17CE4-DBB9-4841-A22B-62DE3A58BA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C6C3F-ED20-D84A-BE1D-8E18F7B3287F}">
  <dimension ref="A1:L51"/>
  <sheetViews>
    <sheetView workbookViewId="0">
      <selection activeCell="F12" sqref="F12"/>
    </sheetView>
  </sheetViews>
  <sheetFormatPr baseColWidth="10" defaultRowHeight="16" x14ac:dyDescent="0.2"/>
  <cols>
    <col min="1" max="1" width="14.6640625" customWidth="1"/>
    <col min="2" max="2" width="17.5" customWidth="1"/>
    <col min="3" max="3" width="21.5" customWidth="1"/>
    <col min="4" max="4" width="18.1640625" customWidth="1"/>
    <col min="5" max="5" width="16.83203125" customWidth="1"/>
    <col min="6" max="6" width="15.1640625" customWidth="1"/>
    <col min="7" max="7" width="3.83203125" customWidth="1"/>
    <col min="8" max="8" width="11" customWidth="1"/>
    <col min="11" max="11" width="28.1640625" customWidth="1"/>
    <col min="12" max="12" width="30" customWidth="1"/>
  </cols>
  <sheetData>
    <row r="1" spans="1:12" ht="17" thickBot="1" x14ac:dyDescent="0.25">
      <c r="A1" s="68" t="s">
        <v>51</v>
      </c>
      <c r="B1" s="57" t="s">
        <v>0</v>
      </c>
      <c r="C1" s="69" t="s">
        <v>2</v>
      </c>
      <c r="D1" s="57" t="s">
        <v>3</v>
      </c>
      <c r="E1" s="57" t="s">
        <v>49</v>
      </c>
      <c r="F1" s="57" t="s">
        <v>50</v>
      </c>
      <c r="G1" s="57"/>
      <c r="H1" s="58" t="s">
        <v>56</v>
      </c>
      <c r="J1" s="110" t="s">
        <v>0</v>
      </c>
      <c r="K1" s="113" t="s">
        <v>210</v>
      </c>
      <c r="L1" s="111" t="s">
        <v>211</v>
      </c>
    </row>
    <row r="2" spans="1:12" x14ac:dyDescent="0.2">
      <c r="A2" s="67" t="s">
        <v>52</v>
      </c>
      <c r="B2" s="83" t="s">
        <v>18</v>
      </c>
      <c r="C2" s="22">
        <v>2022</v>
      </c>
      <c r="D2" s="23">
        <v>21</v>
      </c>
      <c r="E2" s="23">
        <v>75</v>
      </c>
      <c r="F2" s="82">
        <f>E2/D2</f>
        <v>3.5714285714285716</v>
      </c>
      <c r="G2" s="84"/>
      <c r="H2" s="21">
        <f>F2/0.404686</f>
        <v>8.8251843934027168</v>
      </c>
      <c r="J2" s="93" t="s">
        <v>198</v>
      </c>
      <c r="K2" s="35">
        <f>$H$6</f>
        <v>14.935678603604476</v>
      </c>
      <c r="L2" s="20">
        <f>$H$12</f>
        <v>10.381897125751859</v>
      </c>
    </row>
    <row r="3" spans="1:12" x14ac:dyDescent="0.2">
      <c r="A3" s="3"/>
      <c r="B3" s="83" t="s">
        <v>24</v>
      </c>
      <c r="C3" s="22">
        <v>2022</v>
      </c>
      <c r="D3" s="23">
        <v>3</v>
      </c>
      <c r="E3" s="23">
        <v>27</v>
      </c>
      <c r="F3" s="82">
        <f t="shared" ref="F3:F10" si="0">E3/D3</f>
        <v>9</v>
      </c>
      <c r="G3" s="84"/>
      <c r="H3" s="21">
        <f t="shared" ref="H3:H11" si="1">F3/0.404686</f>
        <v>22.239464671374844</v>
      </c>
      <c r="J3" s="93" t="s">
        <v>62</v>
      </c>
      <c r="K3" s="35">
        <f t="shared" ref="K3:K51" si="2">$H$6</f>
        <v>14.935678603604476</v>
      </c>
      <c r="L3" s="20">
        <f t="shared" ref="L3:L51" si="3">$H$12</f>
        <v>10.381897125751859</v>
      </c>
    </row>
    <row r="4" spans="1:12" x14ac:dyDescent="0.2">
      <c r="A4" s="3"/>
      <c r="B4" s="36" t="s">
        <v>27</v>
      </c>
      <c r="C4" s="36">
        <v>2022</v>
      </c>
      <c r="D4" s="36">
        <v>1156</v>
      </c>
      <c r="E4" s="36">
        <v>8390</v>
      </c>
      <c r="F4" s="82">
        <f t="shared" si="0"/>
        <v>7.257785467128028</v>
      </c>
      <c r="G4" s="81"/>
      <c r="H4" s="21">
        <f t="shared" si="1"/>
        <v>17.934362609845728</v>
      </c>
      <c r="J4" s="106" t="s">
        <v>64</v>
      </c>
      <c r="K4" s="35">
        <f t="shared" si="2"/>
        <v>14.935678603604476</v>
      </c>
      <c r="L4" s="20">
        <f t="shared" si="3"/>
        <v>10.381897125751859</v>
      </c>
    </row>
    <row r="5" spans="1:12" x14ac:dyDescent="0.2">
      <c r="A5" s="3"/>
      <c r="B5" s="36" t="s">
        <v>33</v>
      </c>
      <c r="C5" s="22">
        <v>2022</v>
      </c>
      <c r="D5" s="36">
        <v>13800</v>
      </c>
      <c r="E5" s="36">
        <v>60000</v>
      </c>
      <c r="F5" s="82">
        <f t="shared" si="0"/>
        <v>4.3478260869565215</v>
      </c>
      <c r="G5" s="81"/>
      <c r="H5" s="21">
        <f t="shared" si="1"/>
        <v>10.74370273979461</v>
      </c>
      <c r="J5" s="106" t="s">
        <v>63</v>
      </c>
      <c r="K5" s="35">
        <f t="shared" si="2"/>
        <v>14.935678603604476</v>
      </c>
      <c r="L5" s="20">
        <f t="shared" si="3"/>
        <v>10.381897125751859</v>
      </c>
    </row>
    <row r="6" spans="1:12" x14ac:dyDescent="0.2">
      <c r="A6" s="53" t="s">
        <v>103</v>
      </c>
      <c r="B6" s="31"/>
      <c r="C6" s="89"/>
      <c r="D6" s="31"/>
      <c r="E6" s="31"/>
      <c r="F6" s="90"/>
      <c r="G6" s="91"/>
      <c r="H6" s="92">
        <f>AVERAGE(H2:H5)</f>
        <v>14.935678603604476</v>
      </c>
      <c r="J6" s="93" t="s">
        <v>65</v>
      </c>
      <c r="K6" s="35">
        <f t="shared" si="2"/>
        <v>14.935678603604476</v>
      </c>
      <c r="L6" s="20">
        <f t="shared" si="3"/>
        <v>10.381897125751859</v>
      </c>
    </row>
    <row r="7" spans="1:12" x14ac:dyDescent="0.2">
      <c r="A7" s="67" t="s">
        <v>53</v>
      </c>
      <c r="B7" s="36" t="s">
        <v>27</v>
      </c>
      <c r="C7" s="22">
        <v>2022</v>
      </c>
      <c r="D7" s="36">
        <v>229</v>
      </c>
      <c r="E7" s="36">
        <v>1850</v>
      </c>
      <c r="F7" s="82">
        <f t="shared" si="0"/>
        <v>8.0786026200873362</v>
      </c>
      <c r="G7" s="81"/>
      <c r="H7" s="21">
        <f t="shared" si="1"/>
        <v>19.962644173723174</v>
      </c>
      <c r="J7" s="93" t="s">
        <v>66</v>
      </c>
      <c r="K7" s="35">
        <f t="shared" si="2"/>
        <v>14.935678603604476</v>
      </c>
      <c r="L7" s="20">
        <f t="shared" si="3"/>
        <v>10.381897125751859</v>
      </c>
    </row>
    <row r="8" spans="1:12" x14ac:dyDescent="0.2">
      <c r="A8" s="3"/>
      <c r="B8" s="36" t="s">
        <v>29</v>
      </c>
      <c r="C8" s="22">
        <v>2022</v>
      </c>
      <c r="D8" s="36">
        <v>158</v>
      </c>
      <c r="E8" s="36">
        <v>235</v>
      </c>
      <c r="F8" s="82">
        <f t="shared" si="0"/>
        <v>1.4873417721518987</v>
      </c>
      <c r="G8" s="81"/>
      <c r="H8" s="21">
        <f t="shared" si="1"/>
        <v>3.6752983106702448</v>
      </c>
      <c r="J8" s="93" t="s">
        <v>202</v>
      </c>
      <c r="K8" s="35">
        <f t="shared" si="2"/>
        <v>14.935678603604476</v>
      </c>
      <c r="L8" s="20">
        <f t="shared" si="3"/>
        <v>10.381897125751859</v>
      </c>
    </row>
    <row r="9" spans="1:12" x14ac:dyDescent="0.2">
      <c r="A9" s="3"/>
      <c r="B9" s="36" t="s">
        <v>32</v>
      </c>
      <c r="C9" s="22">
        <v>2022</v>
      </c>
      <c r="D9" s="36">
        <v>186</v>
      </c>
      <c r="E9" s="36">
        <v>1122</v>
      </c>
      <c r="F9" s="82">
        <f t="shared" si="0"/>
        <v>6.032258064516129</v>
      </c>
      <c r="G9" s="81"/>
      <c r="H9" s="21">
        <f t="shared" si="1"/>
        <v>14.906021123824717</v>
      </c>
      <c r="J9" s="93" t="s">
        <v>67</v>
      </c>
      <c r="K9" s="35">
        <f t="shared" si="2"/>
        <v>14.935678603604476</v>
      </c>
      <c r="L9" s="20">
        <f t="shared" si="3"/>
        <v>10.381897125751859</v>
      </c>
    </row>
    <row r="10" spans="1:12" x14ac:dyDescent="0.2">
      <c r="A10" s="3"/>
      <c r="B10" s="36" t="s">
        <v>38</v>
      </c>
      <c r="C10" s="22">
        <v>2022</v>
      </c>
      <c r="D10" s="36">
        <v>2599</v>
      </c>
      <c r="E10" s="36">
        <v>5381</v>
      </c>
      <c r="F10" s="82">
        <f t="shared" si="0"/>
        <v>2.0704116968064641</v>
      </c>
      <c r="G10" s="81"/>
      <c r="H10" s="21">
        <f t="shared" si="1"/>
        <v>5.1160941984809556</v>
      </c>
      <c r="J10" s="93" t="s">
        <v>68</v>
      </c>
      <c r="K10" s="35">
        <f t="shared" si="2"/>
        <v>14.935678603604476</v>
      </c>
      <c r="L10" s="20">
        <f t="shared" si="3"/>
        <v>10.381897125751859</v>
      </c>
    </row>
    <row r="11" spans="1:12" x14ac:dyDescent="0.2">
      <c r="A11" s="3"/>
      <c r="B11" s="36" t="s">
        <v>41</v>
      </c>
      <c r="C11" s="22">
        <v>2022</v>
      </c>
      <c r="D11" s="36">
        <v>458</v>
      </c>
      <c r="E11" s="36">
        <v>1529</v>
      </c>
      <c r="F11" s="82">
        <f>E11/D11</f>
        <v>3.3384279475982535</v>
      </c>
      <c r="G11" s="81"/>
      <c r="H11" s="21">
        <f t="shared" si="1"/>
        <v>8.2494278220601984</v>
      </c>
      <c r="J11" s="93" t="s">
        <v>69</v>
      </c>
      <c r="K11" s="35">
        <f t="shared" si="2"/>
        <v>14.935678603604476</v>
      </c>
      <c r="L11" s="20">
        <f t="shared" si="3"/>
        <v>10.381897125751859</v>
      </c>
    </row>
    <row r="12" spans="1:12" ht="17" thickBot="1" x14ac:dyDescent="0.25">
      <c r="A12" s="85" t="s">
        <v>103</v>
      </c>
      <c r="B12" s="7"/>
      <c r="C12" s="6"/>
      <c r="D12" s="7"/>
      <c r="E12" s="7"/>
      <c r="F12" s="86"/>
      <c r="G12" s="87"/>
      <c r="H12" s="88">
        <f>AVERAGE(H7:H11)</f>
        <v>10.381897125751859</v>
      </c>
      <c r="J12" s="93" t="s">
        <v>206</v>
      </c>
      <c r="K12" s="35">
        <f t="shared" si="2"/>
        <v>14.935678603604476</v>
      </c>
      <c r="L12" s="20">
        <f t="shared" si="3"/>
        <v>10.381897125751859</v>
      </c>
    </row>
    <row r="13" spans="1:12" x14ac:dyDescent="0.2">
      <c r="J13" s="93" t="s">
        <v>73</v>
      </c>
      <c r="K13" s="35">
        <f t="shared" si="2"/>
        <v>14.935678603604476</v>
      </c>
      <c r="L13" s="20">
        <f t="shared" si="3"/>
        <v>10.381897125751859</v>
      </c>
    </row>
    <row r="14" spans="1:12" x14ac:dyDescent="0.2">
      <c r="A14" s="71" t="s">
        <v>54</v>
      </c>
      <c r="B14" s="71" t="s">
        <v>59</v>
      </c>
      <c r="C14" s="71" t="s">
        <v>58</v>
      </c>
      <c r="J14" s="93" t="s">
        <v>70</v>
      </c>
      <c r="K14" s="35">
        <f t="shared" si="2"/>
        <v>14.935678603604476</v>
      </c>
      <c r="L14" s="20">
        <f t="shared" si="3"/>
        <v>10.381897125751859</v>
      </c>
    </row>
    <row r="15" spans="1:12" ht="66" customHeight="1" x14ac:dyDescent="0.2">
      <c r="A15" s="66" t="s">
        <v>60</v>
      </c>
      <c r="B15" s="72" t="s">
        <v>61</v>
      </c>
      <c r="C15" s="73" t="s">
        <v>55</v>
      </c>
      <c r="J15" s="93" t="s">
        <v>71</v>
      </c>
      <c r="K15" s="35">
        <f t="shared" si="2"/>
        <v>14.935678603604476</v>
      </c>
      <c r="L15" s="20">
        <f t="shared" si="3"/>
        <v>10.381897125751859</v>
      </c>
    </row>
    <row r="16" spans="1:12" x14ac:dyDescent="0.2">
      <c r="J16" s="93" t="s">
        <v>72</v>
      </c>
      <c r="K16" s="35">
        <f t="shared" si="2"/>
        <v>14.935678603604476</v>
      </c>
      <c r="L16" s="20">
        <f t="shared" si="3"/>
        <v>10.381897125751859</v>
      </c>
    </row>
    <row r="17" spans="10:12" x14ac:dyDescent="0.2">
      <c r="J17" s="93" t="s">
        <v>74</v>
      </c>
      <c r="K17" s="35">
        <f t="shared" si="2"/>
        <v>14.935678603604476</v>
      </c>
      <c r="L17" s="20">
        <f t="shared" si="3"/>
        <v>10.381897125751859</v>
      </c>
    </row>
    <row r="18" spans="10:12" x14ac:dyDescent="0.2">
      <c r="J18" s="93" t="s">
        <v>75</v>
      </c>
      <c r="K18" s="35">
        <f t="shared" si="2"/>
        <v>14.935678603604476</v>
      </c>
      <c r="L18" s="20">
        <f t="shared" si="3"/>
        <v>10.381897125751859</v>
      </c>
    </row>
    <row r="19" spans="10:12" x14ac:dyDescent="0.2">
      <c r="J19" s="93" t="s">
        <v>76</v>
      </c>
      <c r="K19" s="35">
        <f t="shared" si="2"/>
        <v>14.935678603604476</v>
      </c>
      <c r="L19" s="20">
        <f t="shared" si="3"/>
        <v>10.381897125751859</v>
      </c>
    </row>
    <row r="20" spans="10:12" x14ac:dyDescent="0.2">
      <c r="J20" s="93" t="s">
        <v>200</v>
      </c>
      <c r="K20" s="35">
        <f t="shared" si="2"/>
        <v>14.935678603604476</v>
      </c>
      <c r="L20" s="20">
        <f t="shared" si="3"/>
        <v>10.381897125751859</v>
      </c>
    </row>
    <row r="21" spans="10:12" x14ac:dyDescent="0.2">
      <c r="J21" s="93" t="s">
        <v>77</v>
      </c>
      <c r="K21" s="35">
        <f t="shared" si="2"/>
        <v>14.935678603604476</v>
      </c>
      <c r="L21" s="20">
        <f t="shared" si="3"/>
        <v>10.381897125751859</v>
      </c>
    </row>
    <row r="22" spans="10:12" x14ac:dyDescent="0.2">
      <c r="J22" s="93" t="s">
        <v>199</v>
      </c>
      <c r="K22" s="35">
        <f t="shared" si="2"/>
        <v>14.935678603604476</v>
      </c>
      <c r="L22" s="20">
        <f t="shared" si="3"/>
        <v>10.381897125751859</v>
      </c>
    </row>
    <row r="23" spans="10:12" x14ac:dyDescent="0.2">
      <c r="J23" s="93" t="s">
        <v>78</v>
      </c>
      <c r="K23" s="35">
        <f t="shared" si="2"/>
        <v>14.935678603604476</v>
      </c>
      <c r="L23" s="20">
        <f t="shared" si="3"/>
        <v>10.381897125751859</v>
      </c>
    </row>
    <row r="24" spans="10:12" x14ac:dyDescent="0.2">
      <c r="J24" s="93" t="s">
        <v>79</v>
      </c>
      <c r="K24" s="35">
        <f t="shared" si="2"/>
        <v>14.935678603604476</v>
      </c>
      <c r="L24" s="20">
        <f t="shared" si="3"/>
        <v>10.381897125751859</v>
      </c>
    </row>
    <row r="25" spans="10:12" x14ac:dyDescent="0.2">
      <c r="J25" s="93" t="s">
        <v>81</v>
      </c>
      <c r="K25" s="35">
        <f t="shared" si="2"/>
        <v>14.935678603604476</v>
      </c>
      <c r="L25" s="20">
        <f t="shared" si="3"/>
        <v>10.381897125751859</v>
      </c>
    </row>
    <row r="26" spans="10:12" x14ac:dyDescent="0.2">
      <c r="J26" s="93" t="s">
        <v>80</v>
      </c>
      <c r="K26" s="35">
        <f t="shared" si="2"/>
        <v>14.935678603604476</v>
      </c>
      <c r="L26" s="20">
        <f t="shared" si="3"/>
        <v>10.381897125751859</v>
      </c>
    </row>
    <row r="27" spans="10:12" x14ac:dyDescent="0.2">
      <c r="J27" s="93" t="s">
        <v>82</v>
      </c>
      <c r="K27" s="35">
        <f t="shared" si="2"/>
        <v>14.935678603604476</v>
      </c>
      <c r="L27" s="20">
        <f t="shared" si="3"/>
        <v>10.381897125751859</v>
      </c>
    </row>
    <row r="28" spans="10:12" x14ac:dyDescent="0.2">
      <c r="J28" s="93" t="s">
        <v>87</v>
      </c>
      <c r="K28" s="35">
        <f t="shared" si="2"/>
        <v>14.935678603604476</v>
      </c>
      <c r="L28" s="20">
        <f t="shared" si="3"/>
        <v>10.381897125751859</v>
      </c>
    </row>
    <row r="29" spans="10:12" x14ac:dyDescent="0.2">
      <c r="J29" s="93" t="s">
        <v>88</v>
      </c>
      <c r="K29" s="35">
        <f t="shared" si="2"/>
        <v>14.935678603604476</v>
      </c>
      <c r="L29" s="20">
        <f t="shared" si="3"/>
        <v>10.381897125751859</v>
      </c>
    </row>
    <row r="30" spans="10:12" x14ac:dyDescent="0.2">
      <c r="J30" s="93" t="s">
        <v>83</v>
      </c>
      <c r="K30" s="35">
        <f t="shared" si="2"/>
        <v>14.935678603604476</v>
      </c>
      <c r="L30" s="20">
        <f t="shared" si="3"/>
        <v>10.381897125751859</v>
      </c>
    </row>
    <row r="31" spans="10:12" x14ac:dyDescent="0.2">
      <c r="J31" s="93" t="s">
        <v>204</v>
      </c>
      <c r="K31" s="35">
        <f t="shared" si="2"/>
        <v>14.935678603604476</v>
      </c>
      <c r="L31" s="20">
        <f t="shared" si="3"/>
        <v>10.381897125751859</v>
      </c>
    </row>
    <row r="32" spans="10:12" x14ac:dyDescent="0.2">
      <c r="J32" s="93" t="s">
        <v>84</v>
      </c>
      <c r="K32" s="35">
        <f t="shared" si="2"/>
        <v>14.935678603604476</v>
      </c>
      <c r="L32" s="20">
        <f t="shared" si="3"/>
        <v>10.381897125751859</v>
      </c>
    </row>
    <row r="33" spans="10:12" x14ac:dyDescent="0.2">
      <c r="J33" s="93" t="s">
        <v>85</v>
      </c>
      <c r="K33" s="35">
        <f t="shared" si="2"/>
        <v>14.935678603604476</v>
      </c>
      <c r="L33" s="20">
        <f t="shared" si="3"/>
        <v>10.381897125751859</v>
      </c>
    </row>
    <row r="34" spans="10:12" x14ac:dyDescent="0.2">
      <c r="J34" s="93" t="s">
        <v>203</v>
      </c>
      <c r="K34" s="35">
        <f t="shared" si="2"/>
        <v>14.935678603604476</v>
      </c>
      <c r="L34" s="20">
        <f t="shared" si="3"/>
        <v>10.381897125751859</v>
      </c>
    </row>
    <row r="35" spans="10:12" x14ac:dyDescent="0.2">
      <c r="J35" s="93" t="s">
        <v>86</v>
      </c>
      <c r="K35" s="35">
        <f t="shared" si="2"/>
        <v>14.935678603604476</v>
      </c>
      <c r="L35" s="20">
        <f t="shared" si="3"/>
        <v>10.381897125751859</v>
      </c>
    </row>
    <row r="36" spans="10:12" x14ac:dyDescent="0.2">
      <c r="J36" s="93" t="s">
        <v>89</v>
      </c>
      <c r="K36" s="35">
        <f t="shared" si="2"/>
        <v>14.935678603604476</v>
      </c>
      <c r="L36" s="20">
        <f t="shared" si="3"/>
        <v>10.381897125751859</v>
      </c>
    </row>
    <row r="37" spans="10:12" x14ac:dyDescent="0.2">
      <c r="J37" s="93" t="s">
        <v>90</v>
      </c>
      <c r="K37" s="35">
        <f t="shared" si="2"/>
        <v>14.935678603604476</v>
      </c>
      <c r="L37" s="20">
        <f t="shared" si="3"/>
        <v>10.381897125751859</v>
      </c>
    </row>
    <row r="38" spans="10:12" x14ac:dyDescent="0.2">
      <c r="J38" s="93" t="s">
        <v>91</v>
      </c>
      <c r="K38" s="35">
        <f t="shared" si="2"/>
        <v>14.935678603604476</v>
      </c>
      <c r="L38" s="20">
        <f t="shared" si="3"/>
        <v>10.381897125751859</v>
      </c>
    </row>
    <row r="39" spans="10:12" x14ac:dyDescent="0.2">
      <c r="J39" s="93" t="s">
        <v>92</v>
      </c>
      <c r="K39" s="35">
        <f t="shared" si="2"/>
        <v>14.935678603604476</v>
      </c>
      <c r="L39" s="20">
        <f t="shared" si="3"/>
        <v>10.381897125751859</v>
      </c>
    </row>
    <row r="40" spans="10:12" x14ac:dyDescent="0.2">
      <c r="J40" s="93" t="s">
        <v>201</v>
      </c>
      <c r="K40" s="35">
        <f t="shared" si="2"/>
        <v>14.935678603604476</v>
      </c>
      <c r="L40" s="20">
        <f t="shared" si="3"/>
        <v>10.381897125751859</v>
      </c>
    </row>
    <row r="41" spans="10:12" x14ac:dyDescent="0.2">
      <c r="J41" s="93" t="s">
        <v>93</v>
      </c>
      <c r="K41" s="35">
        <f t="shared" si="2"/>
        <v>14.935678603604476</v>
      </c>
      <c r="L41" s="20">
        <f t="shared" si="3"/>
        <v>10.381897125751859</v>
      </c>
    </row>
    <row r="42" spans="10:12" x14ac:dyDescent="0.2">
      <c r="J42" s="93" t="s">
        <v>94</v>
      </c>
      <c r="K42" s="35">
        <f t="shared" si="2"/>
        <v>14.935678603604476</v>
      </c>
      <c r="L42" s="20">
        <f t="shared" si="3"/>
        <v>10.381897125751859</v>
      </c>
    </row>
    <row r="43" spans="10:12" x14ac:dyDescent="0.2">
      <c r="J43" s="93" t="s">
        <v>95</v>
      </c>
      <c r="K43" s="35">
        <f t="shared" si="2"/>
        <v>14.935678603604476</v>
      </c>
      <c r="L43" s="20">
        <f t="shared" si="3"/>
        <v>10.381897125751859</v>
      </c>
    </row>
    <row r="44" spans="10:12" x14ac:dyDescent="0.2">
      <c r="J44" s="93" t="s">
        <v>96</v>
      </c>
      <c r="K44" s="35">
        <f t="shared" si="2"/>
        <v>14.935678603604476</v>
      </c>
      <c r="L44" s="20">
        <f t="shared" si="3"/>
        <v>10.381897125751859</v>
      </c>
    </row>
    <row r="45" spans="10:12" x14ac:dyDescent="0.2">
      <c r="J45" s="93" t="s">
        <v>97</v>
      </c>
      <c r="K45" s="35">
        <f t="shared" si="2"/>
        <v>14.935678603604476</v>
      </c>
      <c r="L45" s="20">
        <f t="shared" si="3"/>
        <v>10.381897125751859</v>
      </c>
    </row>
    <row r="46" spans="10:12" x14ac:dyDescent="0.2">
      <c r="J46" s="93" t="s">
        <v>207</v>
      </c>
      <c r="K46" s="35">
        <f t="shared" si="2"/>
        <v>14.935678603604476</v>
      </c>
      <c r="L46" s="20">
        <f t="shared" si="3"/>
        <v>10.381897125751859</v>
      </c>
    </row>
    <row r="47" spans="10:12" x14ac:dyDescent="0.2">
      <c r="J47" s="93" t="s">
        <v>205</v>
      </c>
      <c r="K47" s="35">
        <f t="shared" si="2"/>
        <v>14.935678603604476</v>
      </c>
      <c r="L47" s="20">
        <f t="shared" si="3"/>
        <v>10.381897125751859</v>
      </c>
    </row>
    <row r="48" spans="10:12" x14ac:dyDescent="0.2">
      <c r="J48" s="93" t="s">
        <v>99</v>
      </c>
      <c r="K48" s="35">
        <f t="shared" si="2"/>
        <v>14.935678603604476</v>
      </c>
      <c r="L48" s="20">
        <f t="shared" si="3"/>
        <v>10.381897125751859</v>
      </c>
    </row>
    <row r="49" spans="10:12" x14ac:dyDescent="0.2">
      <c r="J49" s="93" t="s">
        <v>101</v>
      </c>
      <c r="K49" s="35">
        <f t="shared" si="2"/>
        <v>14.935678603604476</v>
      </c>
      <c r="L49" s="20">
        <f t="shared" si="3"/>
        <v>10.381897125751859</v>
      </c>
    </row>
    <row r="50" spans="10:12" x14ac:dyDescent="0.2">
      <c r="J50" s="93" t="s">
        <v>100</v>
      </c>
      <c r="K50" s="35">
        <f t="shared" si="2"/>
        <v>14.935678603604476</v>
      </c>
      <c r="L50" s="20">
        <f t="shared" si="3"/>
        <v>10.381897125751859</v>
      </c>
    </row>
    <row r="51" spans="10:12" ht="17" thickBot="1" x14ac:dyDescent="0.25">
      <c r="J51" s="94" t="s">
        <v>102</v>
      </c>
      <c r="K51" s="112">
        <f t="shared" si="2"/>
        <v>14.935678603604476</v>
      </c>
      <c r="L51" s="48">
        <f t="shared" si="3"/>
        <v>10.381897125751859</v>
      </c>
    </row>
  </sheetData>
  <hyperlinks>
    <hyperlink ref="C15" r:id="rId1" location="7516BE7E-B01B-339A-ACB2-85B6BE755C54" display="https://quickstats.nass.usda.gov/ - 7516BE7E-B01B-339A-ACB2-85B6BE755C54" xr:uid="{EB2D4BE2-320B-8448-9ECD-1BE5F05377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3844-C218-A644-A482-3ADF58353E83}">
  <dimension ref="A1:P1254"/>
  <sheetViews>
    <sheetView topLeftCell="A383" zoomScale="69" zoomScaleNormal="69" workbookViewId="0">
      <selection activeCell="M13" sqref="M13"/>
    </sheetView>
  </sheetViews>
  <sheetFormatPr baseColWidth="10" defaultRowHeight="16" x14ac:dyDescent="0.2"/>
  <cols>
    <col min="1" max="1" width="10.83203125" style="13"/>
    <col min="2" max="2" width="16.83203125" style="13" customWidth="1"/>
    <col min="3" max="3" width="20.1640625" style="13" customWidth="1"/>
    <col min="4" max="4" width="22.33203125" style="13" customWidth="1"/>
    <col min="5" max="5" width="3.5" customWidth="1"/>
    <col min="6" max="6" width="22" customWidth="1"/>
    <col min="7" max="7" width="5.83203125" customWidth="1"/>
    <col min="8" max="8" width="21" customWidth="1"/>
    <col min="10" max="10" width="20" customWidth="1"/>
  </cols>
  <sheetData>
    <row r="1" spans="1:16" x14ac:dyDescent="0.2">
      <c r="A1" s="100" t="s">
        <v>2</v>
      </c>
      <c r="B1" s="101" t="s">
        <v>0</v>
      </c>
      <c r="C1" s="101" t="s">
        <v>154</v>
      </c>
      <c r="D1" s="101" t="s">
        <v>3</v>
      </c>
      <c r="E1" s="102"/>
      <c r="F1" s="103" t="s">
        <v>194</v>
      </c>
    </row>
    <row r="2" spans="1:16" x14ac:dyDescent="0.2">
      <c r="A2" s="93">
        <v>2022</v>
      </c>
      <c r="B2" s="13" t="s">
        <v>104</v>
      </c>
      <c r="C2" s="13" t="s">
        <v>155</v>
      </c>
      <c r="D2" s="13">
        <v>190</v>
      </c>
      <c r="E2" s="29"/>
      <c r="F2" s="20">
        <f>IF(EXACT(D2,$D$8),0,D2*0.404686)</f>
        <v>76.890339999999995</v>
      </c>
    </row>
    <row r="3" spans="1:16" x14ac:dyDescent="0.2">
      <c r="A3" s="93">
        <v>2022</v>
      </c>
      <c r="B3" s="13" t="s">
        <v>104</v>
      </c>
      <c r="C3" s="13" t="s">
        <v>156</v>
      </c>
      <c r="D3" s="45">
        <v>330219</v>
      </c>
      <c r="E3" s="29"/>
      <c r="F3" s="20">
        <f t="shared" ref="F3:F66" si="0">IF(EXACT(D3,$D$8),0,D3*0.404686)</f>
        <v>133635.006234</v>
      </c>
      <c r="P3" s="13"/>
    </row>
    <row r="4" spans="1:16" x14ac:dyDescent="0.2">
      <c r="A4" s="93">
        <v>2022</v>
      </c>
      <c r="B4" s="13" t="s">
        <v>104</v>
      </c>
      <c r="C4" s="13" t="s">
        <v>157</v>
      </c>
      <c r="D4" s="45">
        <v>436797</v>
      </c>
      <c r="E4" s="29"/>
      <c r="F4" s="20">
        <f t="shared" si="0"/>
        <v>176765.63074200001</v>
      </c>
      <c r="P4" s="13"/>
    </row>
    <row r="5" spans="1:16" x14ac:dyDescent="0.2">
      <c r="A5" s="93">
        <v>2022</v>
      </c>
      <c r="B5" s="13" t="s">
        <v>104</v>
      </c>
      <c r="C5" s="13" t="s">
        <v>158</v>
      </c>
      <c r="D5" s="13">
        <v>191</v>
      </c>
      <c r="E5" s="29"/>
      <c r="F5" s="20">
        <f t="shared" si="0"/>
        <v>77.295025999999993</v>
      </c>
      <c r="P5" s="35"/>
    </row>
    <row r="6" spans="1:16" x14ac:dyDescent="0.2">
      <c r="A6" s="93">
        <v>2022</v>
      </c>
      <c r="B6" s="13" t="s">
        <v>104</v>
      </c>
      <c r="C6" s="13" t="s">
        <v>159</v>
      </c>
      <c r="D6" s="45">
        <v>739249</v>
      </c>
      <c r="E6" s="29"/>
      <c r="F6" s="20">
        <f t="shared" si="0"/>
        <v>299163.720814</v>
      </c>
      <c r="P6" s="35"/>
    </row>
    <row r="7" spans="1:16" x14ac:dyDescent="0.2">
      <c r="A7" s="93">
        <v>2022</v>
      </c>
      <c r="B7" s="13" t="s">
        <v>104</v>
      </c>
      <c r="C7" s="13" t="s">
        <v>160</v>
      </c>
      <c r="D7" s="45">
        <v>94701</v>
      </c>
      <c r="E7" s="29"/>
      <c r="F7" s="20">
        <f t="shared" si="0"/>
        <v>38324.168885999999</v>
      </c>
      <c r="P7" s="13"/>
    </row>
    <row r="8" spans="1:16" x14ac:dyDescent="0.2">
      <c r="A8" s="93">
        <v>2022</v>
      </c>
      <c r="B8" s="13" t="s">
        <v>104</v>
      </c>
      <c r="C8" s="13" t="s">
        <v>161</v>
      </c>
      <c r="D8" s="13" t="s">
        <v>193</v>
      </c>
      <c r="E8" s="29"/>
      <c r="F8" s="20">
        <f t="shared" si="0"/>
        <v>0</v>
      </c>
      <c r="P8" s="13"/>
    </row>
    <row r="9" spans="1:16" ht="17" thickBot="1" x14ac:dyDescent="0.25">
      <c r="A9" s="93">
        <v>2022</v>
      </c>
      <c r="B9" s="13" t="s">
        <v>104</v>
      </c>
      <c r="C9" s="13" t="s">
        <v>162</v>
      </c>
      <c r="D9" s="13" t="s">
        <v>193</v>
      </c>
      <c r="E9" s="29"/>
      <c r="F9" s="20">
        <f t="shared" si="0"/>
        <v>0</v>
      </c>
      <c r="P9" s="13"/>
    </row>
    <row r="10" spans="1:16" x14ac:dyDescent="0.2">
      <c r="A10" s="93">
        <v>2022</v>
      </c>
      <c r="B10" s="13" t="s">
        <v>104</v>
      </c>
      <c r="C10" s="13" t="s">
        <v>163</v>
      </c>
      <c r="D10" s="45">
        <v>4441</v>
      </c>
      <c r="E10" s="29"/>
      <c r="F10" s="20">
        <f t="shared" si="0"/>
        <v>1797.2105259999998</v>
      </c>
      <c r="H10" s="123" t="s">
        <v>195</v>
      </c>
      <c r="I10" s="124"/>
      <c r="J10" s="125"/>
      <c r="M10" s="13" t="s">
        <v>208</v>
      </c>
      <c r="N10" s="13"/>
      <c r="P10" s="13"/>
    </row>
    <row r="11" spans="1:16" x14ac:dyDescent="0.2">
      <c r="A11" s="93">
        <v>2022</v>
      </c>
      <c r="B11" s="13" t="s">
        <v>104</v>
      </c>
      <c r="C11" s="13" t="s">
        <v>164</v>
      </c>
      <c r="D11" s="45">
        <v>170020</v>
      </c>
      <c r="E11" s="29"/>
      <c r="F11" s="20">
        <f t="shared" si="0"/>
        <v>68804.71372</v>
      </c>
      <c r="H11" s="96" t="s">
        <v>196</v>
      </c>
      <c r="I11" s="97" t="s">
        <v>197</v>
      </c>
      <c r="J11" s="98" t="s">
        <v>194</v>
      </c>
      <c r="P11" s="13"/>
    </row>
    <row r="12" spans="1:16" x14ac:dyDescent="0.2">
      <c r="A12" s="93">
        <v>2022</v>
      </c>
      <c r="B12" s="13" t="s">
        <v>104</v>
      </c>
      <c r="C12" s="13" t="s">
        <v>165</v>
      </c>
      <c r="D12" s="13" t="s">
        <v>193</v>
      </c>
      <c r="E12" s="29"/>
      <c r="F12" s="20">
        <f t="shared" si="0"/>
        <v>0</v>
      </c>
      <c r="H12" s="93" t="s">
        <v>105</v>
      </c>
      <c r="I12" s="13" t="s">
        <v>198</v>
      </c>
      <c r="J12" s="20">
        <f t="shared" ref="J12:J43" si="1">SUMIF($B$2:$B$1254,H12,$F$2:$F$1254)</f>
        <v>24585.483872000001</v>
      </c>
      <c r="P12" s="13"/>
    </row>
    <row r="13" spans="1:16" x14ac:dyDescent="0.2">
      <c r="A13" s="93">
        <v>2022</v>
      </c>
      <c r="B13" s="13" t="s">
        <v>104</v>
      </c>
      <c r="C13" s="13" t="s">
        <v>166</v>
      </c>
      <c r="D13" s="13" t="s">
        <v>193</v>
      </c>
      <c r="E13" s="29"/>
      <c r="F13" s="20">
        <f t="shared" si="0"/>
        <v>0</v>
      </c>
      <c r="H13" s="93" t="s">
        <v>104</v>
      </c>
      <c r="I13" s="13" t="s">
        <v>62</v>
      </c>
      <c r="J13" s="20">
        <f t="shared" si="1"/>
        <v>1759843.8441900001</v>
      </c>
      <c r="P13" s="13"/>
    </row>
    <row r="14" spans="1:16" x14ac:dyDescent="0.2">
      <c r="A14" s="93">
        <v>2022</v>
      </c>
      <c r="B14" s="13" t="s">
        <v>104</v>
      </c>
      <c r="C14" s="13" t="s">
        <v>167</v>
      </c>
      <c r="D14" s="13" t="s">
        <v>193</v>
      </c>
      <c r="E14" s="29"/>
      <c r="F14" s="20">
        <f t="shared" si="0"/>
        <v>0</v>
      </c>
      <c r="H14" s="93" t="s">
        <v>107</v>
      </c>
      <c r="I14" s="13" t="s">
        <v>64</v>
      </c>
      <c r="J14" s="20">
        <f t="shared" si="1"/>
        <v>5702862.2259620009</v>
      </c>
      <c r="P14" s="13"/>
    </row>
    <row r="15" spans="1:16" x14ac:dyDescent="0.2">
      <c r="A15" s="93">
        <v>2022</v>
      </c>
      <c r="B15" s="13" t="s">
        <v>104</v>
      </c>
      <c r="C15" s="13" t="s">
        <v>168</v>
      </c>
      <c r="D15" s="45">
        <v>2679</v>
      </c>
      <c r="E15" s="29"/>
      <c r="F15" s="20">
        <f t="shared" si="0"/>
        <v>1084.1537940000001</v>
      </c>
      <c r="H15" s="93" t="s">
        <v>106</v>
      </c>
      <c r="I15" s="13" t="s">
        <v>63</v>
      </c>
      <c r="J15" s="20">
        <f t="shared" si="1"/>
        <v>597053.08541399986</v>
      </c>
      <c r="P15" s="13"/>
    </row>
    <row r="16" spans="1:16" x14ac:dyDescent="0.2">
      <c r="A16" s="93">
        <v>2022</v>
      </c>
      <c r="B16" s="13" t="s">
        <v>104</v>
      </c>
      <c r="C16" s="13" t="s">
        <v>169</v>
      </c>
      <c r="D16" s="45">
        <v>405679</v>
      </c>
      <c r="E16" s="29"/>
      <c r="F16" s="20">
        <f t="shared" si="0"/>
        <v>164172.611794</v>
      </c>
      <c r="H16" s="93" t="s">
        <v>108</v>
      </c>
      <c r="I16" s="13" t="s">
        <v>65</v>
      </c>
      <c r="J16" s="20">
        <f t="shared" si="1"/>
        <v>1808948.44343</v>
      </c>
      <c r="P16" s="13"/>
    </row>
    <row r="17" spans="1:16" x14ac:dyDescent="0.2">
      <c r="A17" s="93">
        <v>2022</v>
      </c>
      <c r="B17" s="13" t="s">
        <v>104</v>
      </c>
      <c r="C17" s="13" t="s">
        <v>170</v>
      </c>
      <c r="D17" s="13">
        <v>65</v>
      </c>
      <c r="E17" s="29"/>
      <c r="F17" s="20">
        <f t="shared" si="0"/>
        <v>26.304590000000001</v>
      </c>
      <c r="H17" s="93" t="s">
        <v>109</v>
      </c>
      <c r="I17" s="13" t="s">
        <v>66</v>
      </c>
      <c r="J17" s="20">
        <f t="shared" si="1"/>
        <v>3708677.6691240002</v>
      </c>
      <c r="P17" s="13"/>
    </row>
    <row r="18" spans="1:16" x14ac:dyDescent="0.2">
      <c r="A18" s="93">
        <v>2022</v>
      </c>
      <c r="B18" s="13" t="s">
        <v>104</v>
      </c>
      <c r="C18" s="13" t="s">
        <v>171</v>
      </c>
      <c r="D18" s="13" t="s">
        <v>193</v>
      </c>
      <c r="E18" s="29"/>
      <c r="F18" s="20">
        <f t="shared" si="0"/>
        <v>0</v>
      </c>
      <c r="H18" s="93" t="s">
        <v>110</v>
      </c>
      <c r="I18" s="13" t="s">
        <v>202</v>
      </c>
      <c r="J18" s="20">
        <f t="shared" si="1"/>
        <v>55082.216145999999</v>
      </c>
      <c r="P18" s="13"/>
    </row>
    <row r="19" spans="1:16" x14ac:dyDescent="0.2">
      <c r="A19" s="93">
        <v>2022</v>
      </c>
      <c r="B19" s="13" t="s">
        <v>104</v>
      </c>
      <c r="C19" s="13" t="s">
        <v>172</v>
      </c>
      <c r="D19" s="45">
        <v>126434</v>
      </c>
      <c r="E19" s="29"/>
      <c r="F19" s="20">
        <f t="shared" si="0"/>
        <v>51166.069724000001</v>
      </c>
      <c r="H19" s="93" t="s">
        <v>111</v>
      </c>
      <c r="I19" s="13" t="s">
        <v>67</v>
      </c>
      <c r="J19" s="20">
        <f t="shared" si="1"/>
        <v>336572.894654</v>
      </c>
      <c r="P19" s="13"/>
    </row>
    <row r="20" spans="1:16" x14ac:dyDescent="0.2">
      <c r="A20" s="93">
        <v>2022</v>
      </c>
      <c r="B20" s="13" t="s">
        <v>105</v>
      </c>
      <c r="C20" s="13" t="s">
        <v>155</v>
      </c>
      <c r="D20" s="45">
        <v>4563</v>
      </c>
      <c r="E20" s="29"/>
      <c r="F20" s="20">
        <f t="shared" si="0"/>
        <v>1846.582218</v>
      </c>
      <c r="H20" s="93" t="s">
        <v>112</v>
      </c>
      <c r="I20" s="13" t="s">
        <v>68</v>
      </c>
      <c r="J20" s="20">
        <f t="shared" si="1"/>
        <v>717458.09693600005</v>
      </c>
      <c r="P20" s="13"/>
    </row>
    <row r="21" spans="1:16" x14ac:dyDescent="0.2">
      <c r="A21" s="93">
        <v>2022</v>
      </c>
      <c r="B21" s="13" t="s">
        <v>105</v>
      </c>
      <c r="C21" s="13" t="s">
        <v>159</v>
      </c>
      <c r="D21" s="45">
        <v>21738</v>
      </c>
      <c r="E21" s="29"/>
      <c r="F21" s="20">
        <f t="shared" si="0"/>
        <v>8797.0642680000001</v>
      </c>
      <c r="H21" s="93" t="s">
        <v>113</v>
      </c>
      <c r="I21" s="13" t="s">
        <v>69</v>
      </c>
      <c r="J21" s="20">
        <f t="shared" si="1"/>
        <v>2616191.7950699995</v>
      </c>
      <c r="P21" s="13"/>
    </row>
    <row r="22" spans="1:16" x14ac:dyDescent="0.2">
      <c r="A22" s="93">
        <v>2022</v>
      </c>
      <c r="B22" s="13" t="s">
        <v>105</v>
      </c>
      <c r="C22" s="13" t="s">
        <v>160</v>
      </c>
      <c r="D22" s="45">
        <v>8520</v>
      </c>
      <c r="E22" s="29"/>
      <c r="F22" s="20">
        <f t="shared" si="0"/>
        <v>3447.92472</v>
      </c>
      <c r="H22" s="93" t="s">
        <v>114</v>
      </c>
      <c r="I22" s="13" t="s">
        <v>206</v>
      </c>
      <c r="J22" s="20">
        <f t="shared" si="1"/>
        <v>1585.155062</v>
      </c>
      <c r="P22" s="13"/>
    </row>
    <row r="23" spans="1:16" x14ac:dyDescent="0.2">
      <c r="A23" s="93">
        <v>2022</v>
      </c>
      <c r="B23" s="13" t="s">
        <v>105</v>
      </c>
      <c r="C23" s="13" t="s">
        <v>163</v>
      </c>
      <c r="D23" s="13">
        <v>829</v>
      </c>
      <c r="E23" s="29"/>
      <c r="F23" s="20">
        <f t="shared" si="0"/>
        <v>335.48469399999999</v>
      </c>
      <c r="H23" s="93" t="s">
        <v>118</v>
      </c>
      <c r="I23" s="13" t="s">
        <v>73</v>
      </c>
      <c r="J23" s="20">
        <f t="shared" si="1"/>
        <v>19012269.281113997</v>
      </c>
      <c r="P23" s="13"/>
    </row>
    <row r="24" spans="1:16" x14ac:dyDescent="0.2">
      <c r="A24" s="93">
        <v>2022</v>
      </c>
      <c r="B24" s="13" t="s">
        <v>105</v>
      </c>
      <c r="C24" s="13" t="s">
        <v>172</v>
      </c>
      <c r="D24" s="13">
        <v>102</v>
      </c>
      <c r="E24" s="29"/>
      <c r="F24" s="20">
        <f t="shared" si="0"/>
        <v>41.277971999999998</v>
      </c>
      <c r="H24" s="93" t="s">
        <v>115</v>
      </c>
      <c r="I24" s="13" t="s">
        <v>70</v>
      </c>
      <c r="J24" s="20">
        <f t="shared" si="1"/>
        <v>2927999.1205820004</v>
      </c>
      <c r="P24" s="13"/>
    </row>
    <row r="25" spans="1:16" x14ac:dyDescent="0.2">
      <c r="A25" s="93">
        <v>2022</v>
      </c>
      <c r="B25" s="13" t="s">
        <v>106</v>
      </c>
      <c r="C25" s="13" t="s">
        <v>155</v>
      </c>
      <c r="D25" s="45">
        <v>14967</v>
      </c>
      <c r="E25" s="29"/>
      <c r="F25" s="20">
        <f t="shared" si="0"/>
        <v>6056.9353620000002</v>
      </c>
      <c r="H25" s="93" t="s">
        <v>116</v>
      </c>
      <c r="I25" s="13" t="s">
        <v>71</v>
      </c>
      <c r="J25" s="20">
        <f t="shared" si="1"/>
        <v>17899746.189142</v>
      </c>
      <c r="P25" s="13"/>
    </row>
    <row r="26" spans="1:16" x14ac:dyDescent="0.2">
      <c r="A26" s="93">
        <v>2022</v>
      </c>
      <c r="B26" s="13" t="s">
        <v>106</v>
      </c>
      <c r="C26" s="13" t="s">
        <v>173</v>
      </c>
      <c r="D26" s="13" t="s">
        <v>193</v>
      </c>
      <c r="E26" s="29"/>
      <c r="F26" s="20">
        <f t="shared" si="0"/>
        <v>0</v>
      </c>
      <c r="H26" s="93" t="s">
        <v>117</v>
      </c>
      <c r="I26" s="13" t="s">
        <v>72</v>
      </c>
      <c r="J26" s="20">
        <f t="shared" si="1"/>
        <v>9537130.5530120004</v>
      </c>
      <c r="P26" s="13"/>
    </row>
    <row r="27" spans="1:16" x14ac:dyDescent="0.2">
      <c r="A27" s="93">
        <v>2022</v>
      </c>
      <c r="B27" s="13" t="s">
        <v>106</v>
      </c>
      <c r="C27" s="13" t="s">
        <v>156</v>
      </c>
      <c r="D27" s="45">
        <v>42553</v>
      </c>
      <c r="E27" s="29"/>
      <c r="F27" s="20">
        <f t="shared" si="0"/>
        <v>17220.603358</v>
      </c>
      <c r="H27" s="93" t="s">
        <v>119</v>
      </c>
      <c r="I27" s="13" t="s">
        <v>74</v>
      </c>
      <c r="J27" s="20">
        <f t="shared" si="1"/>
        <v>17197203.604107998</v>
      </c>
      <c r="P27" s="13"/>
    </row>
    <row r="28" spans="1:16" x14ac:dyDescent="0.2">
      <c r="A28" s="93">
        <v>2022</v>
      </c>
      <c r="B28" s="13" t="s">
        <v>106</v>
      </c>
      <c r="C28" s="13" t="s">
        <v>157</v>
      </c>
      <c r="D28" s="45">
        <v>108366</v>
      </c>
      <c r="E28" s="29"/>
      <c r="F28" s="20">
        <f t="shared" si="0"/>
        <v>43854.203075999998</v>
      </c>
      <c r="H28" s="93" t="s">
        <v>120</v>
      </c>
      <c r="I28" s="13" t="s">
        <v>75</v>
      </c>
      <c r="J28" s="20">
        <f t="shared" si="1"/>
        <v>4547710.7248079991</v>
      </c>
      <c r="P28" s="13"/>
    </row>
    <row r="29" spans="1:16" x14ac:dyDescent="0.2">
      <c r="A29" s="93">
        <v>2022</v>
      </c>
      <c r="B29" s="13" t="s">
        <v>106</v>
      </c>
      <c r="C29" s="13" t="s">
        <v>158</v>
      </c>
      <c r="D29" s="45">
        <v>1001</v>
      </c>
      <c r="E29" s="29"/>
      <c r="F29" s="20">
        <f t="shared" si="0"/>
        <v>405.09068600000001</v>
      </c>
      <c r="H29" s="93" t="s">
        <v>121</v>
      </c>
      <c r="I29" s="13" t="s">
        <v>76</v>
      </c>
      <c r="J29" s="20">
        <f t="shared" si="1"/>
        <v>2400082.5914079999</v>
      </c>
      <c r="P29" s="13"/>
    </row>
    <row r="30" spans="1:16" x14ac:dyDescent="0.2">
      <c r="A30" s="93">
        <v>2022</v>
      </c>
      <c r="B30" s="13" t="s">
        <v>106</v>
      </c>
      <c r="C30" s="13" t="s">
        <v>159</v>
      </c>
      <c r="D30" s="45">
        <v>377172</v>
      </c>
      <c r="E30" s="29"/>
      <c r="F30" s="20">
        <f t="shared" si="0"/>
        <v>152636.227992</v>
      </c>
      <c r="H30" s="93" t="s">
        <v>124</v>
      </c>
      <c r="I30" s="13" t="s">
        <v>200</v>
      </c>
      <c r="J30" s="20">
        <f t="shared" si="1"/>
        <v>57232.717550000001</v>
      </c>
      <c r="P30" s="13"/>
    </row>
    <row r="31" spans="1:16" x14ac:dyDescent="0.2">
      <c r="A31" s="93">
        <v>2022</v>
      </c>
      <c r="B31" s="13" t="s">
        <v>106</v>
      </c>
      <c r="C31" s="13" t="s">
        <v>160</v>
      </c>
      <c r="D31" s="45">
        <v>76005</v>
      </c>
      <c r="E31" s="29"/>
      <c r="F31" s="20">
        <f t="shared" si="0"/>
        <v>30758.15943</v>
      </c>
      <c r="H31" s="93" t="s">
        <v>123</v>
      </c>
      <c r="I31" s="13" t="s">
        <v>77</v>
      </c>
      <c r="J31" s="20">
        <f t="shared" si="1"/>
        <v>1054608.0738260001</v>
      </c>
      <c r="P31" s="13"/>
    </row>
    <row r="32" spans="1:16" x14ac:dyDescent="0.2">
      <c r="A32" s="93">
        <v>2022</v>
      </c>
      <c r="B32" s="13" t="s">
        <v>106</v>
      </c>
      <c r="C32" s="13" t="s">
        <v>174</v>
      </c>
      <c r="D32" s="13" t="s">
        <v>193</v>
      </c>
      <c r="E32" s="29"/>
      <c r="F32" s="20">
        <f t="shared" si="0"/>
        <v>0</v>
      </c>
      <c r="H32" s="93" t="s">
        <v>122</v>
      </c>
      <c r="I32" s="13" t="s">
        <v>199</v>
      </c>
      <c r="J32" s="20">
        <f t="shared" si="1"/>
        <v>156184.11015399997</v>
      </c>
      <c r="P32" s="13"/>
    </row>
    <row r="33" spans="1:16" x14ac:dyDescent="0.2">
      <c r="A33" s="93">
        <v>2022</v>
      </c>
      <c r="B33" s="13" t="s">
        <v>106</v>
      </c>
      <c r="C33" s="13" t="s">
        <v>175</v>
      </c>
      <c r="D33" s="45">
        <v>2700</v>
      </c>
      <c r="E33" s="29"/>
      <c r="F33" s="20">
        <f t="shared" si="0"/>
        <v>1092.6522</v>
      </c>
      <c r="H33" s="93" t="s">
        <v>125</v>
      </c>
      <c r="I33" s="13" t="s">
        <v>78</v>
      </c>
      <c r="J33" s="20">
        <f t="shared" si="1"/>
        <v>4822850.2612320008</v>
      </c>
      <c r="P33" s="13"/>
    </row>
    <row r="34" spans="1:16" x14ac:dyDescent="0.2">
      <c r="A34" s="93">
        <v>2022</v>
      </c>
      <c r="B34" s="13" t="s">
        <v>106</v>
      </c>
      <c r="C34" s="13" t="s">
        <v>163</v>
      </c>
      <c r="D34" s="13">
        <v>433</v>
      </c>
      <c r="E34" s="29"/>
      <c r="F34" s="20">
        <f t="shared" si="0"/>
        <v>175.229038</v>
      </c>
      <c r="H34" s="93" t="s">
        <v>126</v>
      </c>
      <c r="I34" s="13" t="s">
        <v>79</v>
      </c>
      <c r="J34" s="20">
        <f t="shared" si="1"/>
        <v>15043032.102774</v>
      </c>
      <c r="P34" s="13"/>
    </row>
    <row r="35" spans="1:16" x14ac:dyDescent="0.2">
      <c r="A35" s="93">
        <v>2022</v>
      </c>
      <c r="B35" s="13" t="s">
        <v>106</v>
      </c>
      <c r="C35" s="13" t="s">
        <v>168</v>
      </c>
      <c r="D35" s="45">
        <v>5372</v>
      </c>
      <c r="E35" s="29"/>
      <c r="F35" s="20">
        <f t="shared" si="0"/>
        <v>2173.9731919999999</v>
      </c>
      <c r="H35" s="93" t="s">
        <v>128</v>
      </c>
      <c r="I35" s="13" t="s">
        <v>81</v>
      </c>
      <c r="J35" s="20">
        <f t="shared" si="1"/>
        <v>10636670.104046</v>
      </c>
      <c r="P35" s="13"/>
    </row>
    <row r="36" spans="1:16" x14ac:dyDescent="0.2">
      <c r="A36" s="93">
        <v>2022</v>
      </c>
      <c r="B36" s="13" t="s">
        <v>106</v>
      </c>
      <c r="C36" s="13" t="s">
        <v>170</v>
      </c>
      <c r="D36" s="13" t="s">
        <v>193</v>
      </c>
      <c r="E36" s="29"/>
      <c r="F36" s="20">
        <f t="shared" si="0"/>
        <v>0</v>
      </c>
      <c r="H36" s="93" t="s">
        <v>127</v>
      </c>
      <c r="I36" s="13" t="s">
        <v>80</v>
      </c>
      <c r="J36" s="20">
        <f t="shared" si="1"/>
        <v>3424631.3985259994</v>
      </c>
      <c r="P36" s="13"/>
    </row>
    <row r="37" spans="1:16" x14ac:dyDescent="0.2">
      <c r="A37" s="93">
        <v>2022</v>
      </c>
      <c r="B37" s="13" t="s">
        <v>106</v>
      </c>
      <c r="C37" s="13" t="s">
        <v>171</v>
      </c>
      <c r="D37" s="13" t="s">
        <v>193</v>
      </c>
      <c r="E37" s="29"/>
      <c r="F37" s="20">
        <f t="shared" si="0"/>
        <v>0</v>
      </c>
      <c r="H37" s="93" t="s">
        <v>129</v>
      </c>
      <c r="I37" s="13" t="s">
        <v>82</v>
      </c>
      <c r="J37" s="20">
        <f t="shared" si="1"/>
        <v>8180391.1959339986</v>
      </c>
      <c r="P37" s="13"/>
    </row>
    <row r="38" spans="1:16" x14ac:dyDescent="0.2">
      <c r="A38" s="93">
        <v>2022</v>
      </c>
      <c r="B38" s="13" t="s">
        <v>106</v>
      </c>
      <c r="C38" s="13" t="s">
        <v>172</v>
      </c>
      <c r="D38" s="45">
        <v>97454</v>
      </c>
      <c r="E38" s="29"/>
      <c r="F38" s="20">
        <f t="shared" si="0"/>
        <v>39438.269443999998</v>
      </c>
      <c r="H38" s="93" t="s">
        <v>136</v>
      </c>
      <c r="I38" s="13" t="s">
        <v>87</v>
      </c>
      <c r="J38" s="20">
        <f t="shared" si="1"/>
        <v>3469091.011858</v>
      </c>
      <c r="P38" s="13"/>
    </row>
    <row r="39" spans="1:16" x14ac:dyDescent="0.2">
      <c r="A39" s="93">
        <v>2022</v>
      </c>
      <c r="B39" s="13" t="s">
        <v>106</v>
      </c>
      <c r="C39" s="13" t="s">
        <v>172</v>
      </c>
      <c r="D39" s="45">
        <v>84926</v>
      </c>
      <c r="E39" s="29"/>
      <c r="F39" s="20">
        <f t="shared" si="0"/>
        <v>34368.363235999997</v>
      </c>
      <c r="H39" s="93" t="s">
        <v>137</v>
      </c>
      <c r="I39" s="13" t="s">
        <v>88</v>
      </c>
      <c r="J39" s="20">
        <f t="shared" si="1"/>
        <v>17353297.064597998</v>
      </c>
      <c r="P39" s="13"/>
    </row>
    <row r="40" spans="1:16" x14ac:dyDescent="0.2">
      <c r="A40" s="93">
        <v>2022</v>
      </c>
      <c r="B40" s="13" t="s">
        <v>107</v>
      </c>
      <c r="C40" s="13" t="s">
        <v>156</v>
      </c>
      <c r="D40" s="45">
        <v>724199</v>
      </c>
      <c r="E40" s="29"/>
      <c r="F40" s="20">
        <f t="shared" si="0"/>
        <v>293073.19651400001</v>
      </c>
      <c r="H40" s="93" t="s">
        <v>130</v>
      </c>
      <c r="I40" s="13" t="s">
        <v>83</v>
      </c>
      <c r="J40" s="20">
        <f t="shared" si="1"/>
        <v>14311055.895587999</v>
      </c>
      <c r="P40" s="13"/>
    </row>
    <row r="41" spans="1:16" x14ac:dyDescent="0.2">
      <c r="A41" s="93">
        <v>2022</v>
      </c>
      <c r="B41" s="13" t="s">
        <v>107</v>
      </c>
      <c r="C41" s="13" t="s">
        <v>157</v>
      </c>
      <c r="D41" s="45">
        <v>611764</v>
      </c>
      <c r="E41" s="29"/>
      <c r="F41" s="20">
        <f t="shared" si="0"/>
        <v>247572.32610400001</v>
      </c>
      <c r="H41" s="93" t="s">
        <v>132</v>
      </c>
      <c r="I41" s="13" t="s">
        <v>204</v>
      </c>
      <c r="J41" s="20">
        <f t="shared" si="1"/>
        <v>43903.979454</v>
      </c>
      <c r="P41" s="13"/>
    </row>
    <row r="42" spans="1:16" x14ac:dyDescent="0.2">
      <c r="A42" s="93">
        <v>2022</v>
      </c>
      <c r="B42" s="13" t="s">
        <v>107</v>
      </c>
      <c r="C42" s="13" t="s">
        <v>159</v>
      </c>
      <c r="D42" s="45">
        <v>1326039</v>
      </c>
      <c r="E42" s="29"/>
      <c r="F42" s="20">
        <f t="shared" si="0"/>
        <v>536629.41875399998</v>
      </c>
      <c r="H42" s="93" t="s">
        <v>133</v>
      </c>
      <c r="I42" s="13" t="s">
        <v>84</v>
      </c>
      <c r="J42" s="20">
        <f t="shared" si="1"/>
        <v>242301.290954</v>
      </c>
      <c r="P42" s="13"/>
    </row>
    <row r="43" spans="1:16" x14ac:dyDescent="0.2">
      <c r="A43" s="93">
        <v>2022</v>
      </c>
      <c r="B43" s="13" t="s">
        <v>107</v>
      </c>
      <c r="C43" s="13" t="s">
        <v>160</v>
      </c>
      <c r="D43" s="45">
        <v>18224</v>
      </c>
      <c r="E43" s="29"/>
      <c r="F43" s="20">
        <f t="shared" si="0"/>
        <v>7374.9976639999995</v>
      </c>
      <c r="H43" s="93" t="s">
        <v>134</v>
      </c>
      <c r="I43" s="13" t="s">
        <v>85</v>
      </c>
      <c r="J43" s="20">
        <f t="shared" si="1"/>
        <v>409930.32587399997</v>
      </c>
      <c r="P43" s="13"/>
    </row>
    <row r="44" spans="1:16" x14ac:dyDescent="0.2">
      <c r="A44" s="93">
        <v>2022</v>
      </c>
      <c r="B44" s="13" t="s">
        <v>107</v>
      </c>
      <c r="C44" s="13" t="s">
        <v>161</v>
      </c>
      <c r="D44" s="13" t="s">
        <v>193</v>
      </c>
      <c r="E44" s="29"/>
      <c r="F44" s="20">
        <f t="shared" si="0"/>
        <v>0</v>
      </c>
      <c r="H44" s="93" t="s">
        <v>131</v>
      </c>
      <c r="I44" s="13" t="s">
        <v>203</v>
      </c>
      <c r="J44" s="20">
        <f t="shared" ref="J44:J61" si="2">SUMIF($B$2:$B$1254,H44,$F$2:$F$1254)</f>
        <v>349591.23858799995</v>
      </c>
      <c r="P44" s="13"/>
    </row>
    <row r="45" spans="1:16" x14ac:dyDescent="0.2">
      <c r="A45" s="93">
        <v>2022</v>
      </c>
      <c r="B45" s="13" t="s">
        <v>107</v>
      </c>
      <c r="C45" s="13" t="s">
        <v>163</v>
      </c>
      <c r="D45" s="45">
        <v>5627</v>
      </c>
      <c r="E45" s="29"/>
      <c r="F45" s="20">
        <f t="shared" si="0"/>
        <v>2277.168122</v>
      </c>
      <c r="H45" s="93" t="s">
        <v>135</v>
      </c>
      <c r="I45" s="13" t="s">
        <v>86</v>
      </c>
      <c r="J45" s="20">
        <f t="shared" si="2"/>
        <v>2344398.2024940006</v>
      </c>
      <c r="P45" s="13"/>
    </row>
    <row r="46" spans="1:16" x14ac:dyDescent="0.2">
      <c r="A46" s="93">
        <v>2022</v>
      </c>
      <c r="B46" s="13" t="s">
        <v>107</v>
      </c>
      <c r="C46" s="13" t="s">
        <v>164</v>
      </c>
      <c r="D46" s="45">
        <v>32478</v>
      </c>
      <c r="E46" s="29"/>
      <c r="F46" s="20">
        <f t="shared" si="0"/>
        <v>13143.391908</v>
      </c>
      <c r="H46" s="93" t="s">
        <v>138</v>
      </c>
      <c r="I46" s="13" t="s">
        <v>89</v>
      </c>
      <c r="J46" s="20">
        <f t="shared" si="2"/>
        <v>7820100.8688780004</v>
      </c>
      <c r="P46" s="13"/>
    </row>
    <row r="47" spans="1:16" x14ac:dyDescent="0.2">
      <c r="A47" s="93">
        <v>2022</v>
      </c>
      <c r="B47" s="13" t="s">
        <v>107</v>
      </c>
      <c r="C47" s="13" t="s">
        <v>165</v>
      </c>
      <c r="D47" s="45">
        <v>1125866</v>
      </c>
      <c r="E47" s="29"/>
      <c r="F47" s="20">
        <f t="shared" si="0"/>
        <v>455622.20807599998</v>
      </c>
      <c r="H47" s="93" t="s">
        <v>139</v>
      </c>
      <c r="I47" s="13" t="s">
        <v>90</v>
      </c>
      <c r="J47" s="20">
        <f t="shared" si="2"/>
        <v>5339994.8584579993</v>
      </c>
      <c r="P47" s="13"/>
    </row>
    <row r="48" spans="1:16" x14ac:dyDescent="0.2">
      <c r="A48" s="93">
        <v>2022</v>
      </c>
      <c r="B48" s="13" t="s">
        <v>107</v>
      </c>
      <c r="C48" s="13" t="s">
        <v>168</v>
      </c>
      <c r="D48" s="45">
        <v>8984</v>
      </c>
      <c r="E48" s="29"/>
      <c r="F48" s="20">
        <f t="shared" si="0"/>
        <v>3635.699024</v>
      </c>
      <c r="H48" s="93" t="s">
        <v>140</v>
      </c>
      <c r="I48" s="13" t="s">
        <v>91</v>
      </c>
      <c r="J48" s="20">
        <f t="shared" si="2"/>
        <v>1407552.945296</v>
      </c>
      <c r="P48" s="13"/>
    </row>
    <row r="49" spans="1:16" x14ac:dyDescent="0.2">
      <c r="A49" s="93">
        <v>2022</v>
      </c>
      <c r="B49" s="13" t="s">
        <v>107</v>
      </c>
      <c r="C49" s="13" t="s">
        <v>169</v>
      </c>
      <c r="D49" s="45">
        <v>3253602</v>
      </c>
      <c r="E49" s="29"/>
      <c r="F49" s="20">
        <f t="shared" si="0"/>
        <v>1316687.178972</v>
      </c>
      <c r="H49" s="93" t="s">
        <v>141</v>
      </c>
      <c r="I49" s="13" t="s">
        <v>92</v>
      </c>
      <c r="J49" s="20">
        <f t="shared" si="2"/>
        <v>2704798.1994559998</v>
      </c>
      <c r="P49" s="13"/>
    </row>
    <row r="50" spans="1:16" x14ac:dyDescent="0.2">
      <c r="A50" s="93">
        <v>2022</v>
      </c>
      <c r="B50" s="13" t="s">
        <v>107</v>
      </c>
      <c r="C50" s="13" t="s">
        <v>170</v>
      </c>
      <c r="D50" s="13" t="s">
        <v>193</v>
      </c>
      <c r="E50" s="29"/>
      <c r="F50" s="20">
        <f t="shared" si="0"/>
        <v>0</v>
      </c>
      <c r="H50" s="93" t="s">
        <v>142</v>
      </c>
      <c r="I50" s="13" t="s">
        <v>201</v>
      </c>
      <c r="J50" s="20">
        <f t="shared" si="2"/>
        <v>5107.9466919999995</v>
      </c>
      <c r="P50" s="13"/>
    </row>
    <row r="51" spans="1:16" x14ac:dyDescent="0.2">
      <c r="A51" s="93">
        <v>2022</v>
      </c>
      <c r="B51" s="13" t="s">
        <v>107</v>
      </c>
      <c r="C51" s="13" t="s">
        <v>172</v>
      </c>
      <c r="D51" s="45">
        <v>164284</v>
      </c>
      <c r="E51" s="29"/>
      <c r="F51" s="20">
        <f t="shared" si="0"/>
        <v>66483.434823999996</v>
      </c>
      <c r="H51" s="93" t="s">
        <v>143</v>
      </c>
      <c r="I51" s="13" t="s">
        <v>93</v>
      </c>
      <c r="J51" s="20">
        <f t="shared" si="2"/>
        <v>1199423.7448680003</v>
      </c>
      <c r="P51" s="13"/>
    </row>
    <row r="52" spans="1:16" x14ac:dyDescent="0.2">
      <c r="A52" s="93">
        <v>2022</v>
      </c>
      <c r="B52" s="13" t="s">
        <v>108</v>
      </c>
      <c r="C52" s="13" t="s">
        <v>155</v>
      </c>
      <c r="D52" s="45">
        <v>26997</v>
      </c>
      <c r="E52" s="29"/>
      <c r="F52" s="20">
        <f t="shared" si="0"/>
        <v>10925.307941999999</v>
      </c>
      <c r="H52" s="93" t="s">
        <v>144</v>
      </c>
      <c r="I52" s="13" t="s">
        <v>94</v>
      </c>
      <c r="J52" s="20">
        <f t="shared" si="2"/>
        <v>12282691.154503997</v>
      </c>
      <c r="P52" s="13"/>
    </row>
    <row r="53" spans="1:16" x14ac:dyDescent="0.2">
      <c r="A53" s="93">
        <v>2022</v>
      </c>
      <c r="B53" s="13" t="s">
        <v>108</v>
      </c>
      <c r="C53" s="13" t="s">
        <v>176</v>
      </c>
      <c r="D53" s="13">
        <v>4</v>
      </c>
      <c r="E53" s="29"/>
      <c r="F53" s="20">
        <f t="shared" si="0"/>
        <v>1.618744</v>
      </c>
      <c r="H53" s="93" t="s">
        <v>145</v>
      </c>
      <c r="I53" s="13" t="s">
        <v>95</v>
      </c>
      <c r="J53" s="20">
        <f t="shared" si="2"/>
        <v>3795420.0897940001</v>
      </c>
    </row>
    <row r="54" spans="1:16" x14ac:dyDescent="0.2">
      <c r="A54" s="93">
        <v>2022</v>
      </c>
      <c r="B54" s="13" t="s">
        <v>108</v>
      </c>
      <c r="C54" s="13" t="s">
        <v>173</v>
      </c>
      <c r="D54" s="45">
        <v>2271</v>
      </c>
      <c r="E54" s="29"/>
      <c r="F54" s="20">
        <f t="shared" si="0"/>
        <v>919.04190599999993</v>
      </c>
      <c r="H54" s="93" t="s">
        <v>146</v>
      </c>
      <c r="I54" s="13" t="s">
        <v>96</v>
      </c>
      <c r="J54" s="20">
        <f t="shared" si="2"/>
        <v>9020323.8685960006</v>
      </c>
    </row>
    <row r="55" spans="1:16" x14ac:dyDescent="0.2">
      <c r="A55" s="93">
        <v>2022</v>
      </c>
      <c r="B55" s="13" t="s">
        <v>108</v>
      </c>
      <c r="C55" s="13" t="s">
        <v>156</v>
      </c>
      <c r="D55" s="45">
        <v>34512</v>
      </c>
      <c r="E55" s="29"/>
      <c r="F55" s="20">
        <f t="shared" si="0"/>
        <v>13966.523232</v>
      </c>
      <c r="H55" s="93" t="s">
        <v>147</v>
      </c>
      <c r="I55" s="13" t="s">
        <v>97</v>
      </c>
      <c r="J55" s="20">
        <f t="shared" si="2"/>
        <v>645993.78682399995</v>
      </c>
    </row>
    <row r="56" spans="1:16" x14ac:dyDescent="0.2">
      <c r="A56" s="93">
        <v>2022</v>
      </c>
      <c r="B56" s="13" t="s">
        <v>108</v>
      </c>
      <c r="C56" s="13" t="s">
        <v>157</v>
      </c>
      <c r="D56" s="45">
        <v>140174</v>
      </c>
      <c r="E56" s="29"/>
      <c r="F56" s="20">
        <f t="shared" si="0"/>
        <v>56726.455364000001</v>
      </c>
      <c r="H56" s="93" t="s">
        <v>149</v>
      </c>
      <c r="I56" s="13" t="s">
        <v>207</v>
      </c>
      <c r="J56" s="20">
        <f t="shared" si="2"/>
        <v>1895590.0972859999</v>
      </c>
    </row>
    <row r="57" spans="1:16" x14ac:dyDescent="0.2">
      <c r="A57" s="93">
        <v>2022</v>
      </c>
      <c r="B57" s="13" t="s">
        <v>108</v>
      </c>
      <c r="C57" s="13" t="s">
        <v>158</v>
      </c>
      <c r="D57" s="13">
        <v>857</v>
      </c>
      <c r="E57" s="29"/>
      <c r="F57" s="20">
        <f t="shared" si="0"/>
        <v>346.81590199999999</v>
      </c>
      <c r="H57" s="93" t="s">
        <v>148</v>
      </c>
      <c r="I57" s="13" t="s">
        <v>205</v>
      </c>
      <c r="J57" s="20">
        <f t="shared" si="2"/>
        <v>272742.17655999999</v>
      </c>
    </row>
    <row r="58" spans="1:16" x14ac:dyDescent="0.2">
      <c r="A58" s="93">
        <v>2022</v>
      </c>
      <c r="B58" s="13" t="s">
        <v>108</v>
      </c>
      <c r="C58" s="13" t="s">
        <v>177</v>
      </c>
      <c r="D58" s="13">
        <v>258</v>
      </c>
      <c r="E58" s="29"/>
      <c r="F58" s="20">
        <f t="shared" si="0"/>
        <v>104.40898799999999</v>
      </c>
      <c r="H58" s="93" t="s">
        <v>150</v>
      </c>
      <c r="I58" s="13" t="s">
        <v>99</v>
      </c>
      <c r="J58" s="20">
        <f t="shared" si="2"/>
        <v>2883522.9151239991</v>
      </c>
    </row>
    <row r="59" spans="1:16" x14ac:dyDescent="0.2">
      <c r="A59" s="93">
        <v>2022</v>
      </c>
      <c r="B59" s="13" t="s">
        <v>108</v>
      </c>
      <c r="C59" s="13" t="s">
        <v>159</v>
      </c>
      <c r="D59" s="45">
        <v>1488798</v>
      </c>
      <c r="E59" s="29"/>
      <c r="F59" s="20">
        <f t="shared" si="0"/>
        <v>602495.70742799994</v>
      </c>
      <c r="H59" s="93" t="s">
        <v>152</v>
      </c>
      <c r="I59" s="13" t="s">
        <v>101</v>
      </c>
      <c r="J59" s="20">
        <f t="shared" si="2"/>
        <v>6273163.543345999</v>
      </c>
    </row>
    <row r="60" spans="1:16" x14ac:dyDescent="0.2">
      <c r="A60" s="93">
        <v>2022</v>
      </c>
      <c r="B60" s="13" t="s">
        <v>108</v>
      </c>
      <c r="C60" s="13" t="s">
        <v>160</v>
      </c>
      <c r="D60" s="45">
        <v>396582</v>
      </c>
      <c r="E60" s="29"/>
      <c r="F60" s="20">
        <f t="shared" si="0"/>
        <v>160491.18325199999</v>
      </c>
      <c r="H60" s="93" t="s">
        <v>151</v>
      </c>
      <c r="I60" s="13" t="s">
        <v>100</v>
      </c>
      <c r="J60" s="20">
        <f t="shared" si="2"/>
        <v>516341.70020200009</v>
      </c>
    </row>
    <row r="61" spans="1:16" ht="17" thickBot="1" x14ac:dyDescent="0.25">
      <c r="A61" s="93">
        <v>2022</v>
      </c>
      <c r="B61" s="13" t="s">
        <v>108</v>
      </c>
      <c r="C61" s="13" t="s">
        <v>174</v>
      </c>
      <c r="D61" s="13">
        <v>4</v>
      </c>
      <c r="E61" s="29"/>
      <c r="F61" s="20">
        <f t="shared" si="0"/>
        <v>1.618744</v>
      </c>
      <c r="H61" s="94" t="s">
        <v>153</v>
      </c>
      <c r="I61" s="95" t="s">
        <v>102</v>
      </c>
      <c r="J61" s="48">
        <f t="shared" si="2"/>
        <v>1083505.082342</v>
      </c>
    </row>
    <row r="62" spans="1:16" x14ac:dyDescent="0.2">
      <c r="A62" s="93">
        <v>2022</v>
      </c>
      <c r="B62" s="13" t="s">
        <v>108</v>
      </c>
      <c r="C62" s="13" t="s">
        <v>161</v>
      </c>
      <c r="D62" s="13">
        <v>63</v>
      </c>
      <c r="E62" s="29"/>
      <c r="F62" s="20">
        <f t="shared" si="0"/>
        <v>25.495217999999998</v>
      </c>
    </row>
    <row r="63" spans="1:16" x14ac:dyDescent="0.2">
      <c r="A63" s="93">
        <v>2022</v>
      </c>
      <c r="B63" s="13" t="s">
        <v>108</v>
      </c>
      <c r="C63" s="13" t="s">
        <v>175</v>
      </c>
      <c r="D63" s="13">
        <v>202</v>
      </c>
      <c r="E63" s="29"/>
      <c r="F63" s="20">
        <f t="shared" si="0"/>
        <v>81.746572</v>
      </c>
    </row>
    <row r="64" spans="1:16" x14ac:dyDescent="0.2">
      <c r="A64" s="93">
        <v>2022</v>
      </c>
      <c r="B64" s="13" t="s">
        <v>108</v>
      </c>
      <c r="C64" s="13" t="s">
        <v>178</v>
      </c>
      <c r="D64" s="13">
        <v>248</v>
      </c>
      <c r="E64" s="29"/>
      <c r="F64" s="20">
        <f t="shared" si="0"/>
        <v>100.362128</v>
      </c>
    </row>
    <row r="65" spans="1:6" x14ac:dyDescent="0.2">
      <c r="A65" s="93">
        <v>2022</v>
      </c>
      <c r="B65" s="13" t="s">
        <v>108</v>
      </c>
      <c r="C65" s="13" t="s">
        <v>178</v>
      </c>
      <c r="D65" s="13">
        <v>12</v>
      </c>
      <c r="E65" s="29"/>
      <c r="F65" s="20">
        <f t="shared" si="0"/>
        <v>4.8562320000000003</v>
      </c>
    </row>
    <row r="66" spans="1:6" x14ac:dyDescent="0.2">
      <c r="A66" s="93">
        <v>2022</v>
      </c>
      <c r="B66" s="13" t="s">
        <v>108</v>
      </c>
      <c r="C66" s="13" t="s">
        <v>163</v>
      </c>
      <c r="D66" s="45">
        <v>4025</v>
      </c>
      <c r="E66" s="29"/>
      <c r="F66" s="20">
        <f t="shared" si="0"/>
        <v>1628.86115</v>
      </c>
    </row>
    <row r="67" spans="1:6" x14ac:dyDescent="0.2">
      <c r="A67" s="93">
        <v>2022</v>
      </c>
      <c r="B67" s="13" t="s">
        <v>108</v>
      </c>
      <c r="C67" s="13" t="s">
        <v>164</v>
      </c>
      <c r="D67" s="13">
        <v>4</v>
      </c>
      <c r="E67" s="29"/>
      <c r="F67" s="20">
        <f t="shared" ref="F67:F130" si="3">IF(EXACT(D67,$D$8),0,D67*0.404686)</f>
        <v>1.618744</v>
      </c>
    </row>
    <row r="68" spans="1:6" x14ac:dyDescent="0.2">
      <c r="A68" s="93">
        <v>2022</v>
      </c>
      <c r="B68" s="13" t="s">
        <v>108</v>
      </c>
      <c r="C68" s="13" t="s">
        <v>179</v>
      </c>
      <c r="D68" s="13">
        <v>615</v>
      </c>
      <c r="E68" s="29"/>
      <c r="F68" s="20">
        <f t="shared" si="3"/>
        <v>248.88189</v>
      </c>
    </row>
    <row r="69" spans="1:6" x14ac:dyDescent="0.2">
      <c r="A69" s="93">
        <v>2022</v>
      </c>
      <c r="B69" s="13" t="s">
        <v>108</v>
      </c>
      <c r="C69" s="13" t="s">
        <v>165</v>
      </c>
      <c r="D69" s="45">
        <v>263922</v>
      </c>
      <c r="E69" s="29"/>
      <c r="F69" s="20">
        <f t="shared" si="3"/>
        <v>106805.53849199999</v>
      </c>
    </row>
    <row r="70" spans="1:6" x14ac:dyDescent="0.2">
      <c r="A70" s="93">
        <v>2022</v>
      </c>
      <c r="B70" s="13" t="s">
        <v>108</v>
      </c>
      <c r="C70" s="13" t="s">
        <v>166</v>
      </c>
      <c r="D70" s="13">
        <v>922</v>
      </c>
      <c r="E70" s="29"/>
      <c r="F70" s="20">
        <f t="shared" si="3"/>
        <v>373.12049200000001</v>
      </c>
    </row>
    <row r="71" spans="1:6" x14ac:dyDescent="0.2">
      <c r="A71" s="93">
        <v>2022</v>
      </c>
      <c r="B71" s="13" t="s">
        <v>108</v>
      </c>
      <c r="C71" s="13" t="s">
        <v>180</v>
      </c>
      <c r="D71" s="45">
        <v>54160</v>
      </c>
      <c r="E71" s="29"/>
      <c r="F71" s="20">
        <f t="shared" si="3"/>
        <v>21917.79376</v>
      </c>
    </row>
    <row r="72" spans="1:6" x14ac:dyDescent="0.2">
      <c r="A72" s="93">
        <v>2022</v>
      </c>
      <c r="B72" s="13" t="s">
        <v>108</v>
      </c>
      <c r="C72" s="13" t="s">
        <v>167</v>
      </c>
      <c r="D72" s="13" t="s">
        <v>193</v>
      </c>
      <c r="E72" s="29"/>
      <c r="F72" s="20">
        <f t="shared" si="3"/>
        <v>0</v>
      </c>
    </row>
    <row r="73" spans="1:6" x14ac:dyDescent="0.2">
      <c r="A73" s="93">
        <v>2022</v>
      </c>
      <c r="B73" s="13" t="s">
        <v>108</v>
      </c>
      <c r="C73" s="13" t="s">
        <v>168</v>
      </c>
      <c r="D73" s="45">
        <v>6947</v>
      </c>
      <c r="E73" s="29"/>
      <c r="F73" s="20">
        <f t="shared" si="3"/>
        <v>2811.353642</v>
      </c>
    </row>
    <row r="74" spans="1:6" x14ac:dyDescent="0.2">
      <c r="A74" s="93">
        <v>2022</v>
      </c>
      <c r="B74" s="13" t="s">
        <v>108</v>
      </c>
      <c r="C74" s="13" t="s">
        <v>181</v>
      </c>
      <c r="D74" s="45">
        <v>18547</v>
      </c>
      <c r="E74" s="29"/>
      <c r="F74" s="20">
        <f t="shared" si="3"/>
        <v>7505.7112419999994</v>
      </c>
    </row>
    <row r="75" spans="1:6" x14ac:dyDescent="0.2">
      <c r="A75" s="93">
        <v>2022</v>
      </c>
      <c r="B75" s="13" t="s">
        <v>108</v>
      </c>
      <c r="C75" s="13" t="s">
        <v>170</v>
      </c>
      <c r="D75" s="45">
        <v>34653</v>
      </c>
      <c r="E75" s="29"/>
      <c r="F75" s="20">
        <f t="shared" si="3"/>
        <v>14023.583957999999</v>
      </c>
    </row>
    <row r="76" spans="1:6" x14ac:dyDescent="0.2">
      <c r="A76" s="93">
        <v>2022</v>
      </c>
      <c r="B76" s="13" t="s">
        <v>108</v>
      </c>
      <c r="C76" s="13" t="s">
        <v>182</v>
      </c>
      <c r="D76" s="13">
        <v>4</v>
      </c>
      <c r="E76" s="29"/>
      <c r="F76" s="20">
        <f t="shared" si="3"/>
        <v>1.618744</v>
      </c>
    </row>
    <row r="77" spans="1:6" x14ac:dyDescent="0.2">
      <c r="A77" s="93">
        <v>2022</v>
      </c>
      <c r="B77" s="13" t="s">
        <v>108</v>
      </c>
      <c r="C77" s="13" t="s">
        <v>171</v>
      </c>
      <c r="D77" s="45">
        <v>23508</v>
      </c>
      <c r="E77" s="29"/>
      <c r="F77" s="20">
        <f t="shared" si="3"/>
        <v>9513.3584879999999</v>
      </c>
    </row>
    <row r="78" spans="1:6" x14ac:dyDescent="0.2">
      <c r="A78" s="93">
        <v>2022</v>
      </c>
      <c r="B78" s="13" t="s">
        <v>108</v>
      </c>
      <c r="C78" s="13" t="s">
        <v>172</v>
      </c>
      <c r="D78" s="45">
        <v>137821</v>
      </c>
      <c r="E78" s="29"/>
      <c r="F78" s="20">
        <f t="shared" si="3"/>
        <v>55774.229205999996</v>
      </c>
    </row>
    <row r="79" spans="1:6" x14ac:dyDescent="0.2">
      <c r="A79" s="93">
        <v>2022</v>
      </c>
      <c r="B79" s="13" t="s">
        <v>108</v>
      </c>
      <c r="C79" s="13" t="s">
        <v>172</v>
      </c>
      <c r="D79" s="45">
        <v>55935</v>
      </c>
      <c r="E79" s="29"/>
      <c r="F79" s="20">
        <f t="shared" si="3"/>
        <v>22636.111409999998</v>
      </c>
    </row>
    <row r="80" spans="1:6" x14ac:dyDescent="0.2">
      <c r="A80" s="93">
        <v>2022</v>
      </c>
      <c r="B80" s="13" t="s">
        <v>108</v>
      </c>
      <c r="C80" s="13" t="s">
        <v>183</v>
      </c>
      <c r="D80" s="45">
        <v>23660</v>
      </c>
      <c r="E80" s="29"/>
      <c r="F80" s="20">
        <f t="shared" si="3"/>
        <v>9574.8707599999998</v>
      </c>
    </row>
    <row r="81" spans="1:6" x14ac:dyDescent="0.2">
      <c r="A81" s="93">
        <v>2022</v>
      </c>
      <c r="B81" s="13" t="s">
        <v>109</v>
      </c>
      <c r="C81" s="13" t="s">
        <v>155</v>
      </c>
      <c r="D81" s="45">
        <v>45848</v>
      </c>
      <c r="E81" s="29"/>
      <c r="F81" s="20">
        <f t="shared" si="3"/>
        <v>18554.043728000001</v>
      </c>
    </row>
    <row r="82" spans="1:6" x14ac:dyDescent="0.2">
      <c r="A82" s="93">
        <v>2022</v>
      </c>
      <c r="B82" s="13" t="s">
        <v>109</v>
      </c>
      <c r="C82" s="13" t="s">
        <v>184</v>
      </c>
      <c r="D82" s="13" t="s">
        <v>193</v>
      </c>
      <c r="E82" s="29"/>
      <c r="F82" s="20">
        <f t="shared" si="3"/>
        <v>0</v>
      </c>
    </row>
    <row r="83" spans="1:6" x14ac:dyDescent="0.2">
      <c r="A83" s="93">
        <v>2022</v>
      </c>
      <c r="B83" s="13" t="s">
        <v>109</v>
      </c>
      <c r="C83" s="13" t="s">
        <v>176</v>
      </c>
      <c r="D83" s="13" t="s">
        <v>193</v>
      </c>
      <c r="E83" s="29"/>
      <c r="F83" s="20">
        <f t="shared" si="3"/>
        <v>0</v>
      </c>
    </row>
    <row r="84" spans="1:6" x14ac:dyDescent="0.2">
      <c r="A84" s="93">
        <v>2022</v>
      </c>
      <c r="B84" s="13" t="s">
        <v>109</v>
      </c>
      <c r="C84" s="13" t="s">
        <v>185</v>
      </c>
      <c r="D84" s="45">
        <v>6045</v>
      </c>
      <c r="E84" s="29"/>
      <c r="F84" s="20">
        <f t="shared" si="3"/>
        <v>2446.3268699999999</v>
      </c>
    </row>
    <row r="85" spans="1:6" x14ac:dyDescent="0.2">
      <c r="A85" s="93">
        <v>2022</v>
      </c>
      <c r="B85" s="13" t="s">
        <v>109</v>
      </c>
      <c r="C85" s="13" t="s">
        <v>156</v>
      </c>
      <c r="D85" s="45">
        <v>1027578</v>
      </c>
      <c r="E85" s="29"/>
      <c r="F85" s="20">
        <f t="shared" si="3"/>
        <v>415846.43050799996</v>
      </c>
    </row>
    <row r="86" spans="1:6" x14ac:dyDescent="0.2">
      <c r="A86" s="93">
        <v>2022</v>
      </c>
      <c r="B86" s="13" t="s">
        <v>109</v>
      </c>
      <c r="C86" s="13" t="s">
        <v>158</v>
      </c>
      <c r="D86" s="13" t="s">
        <v>193</v>
      </c>
      <c r="E86" s="29"/>
      <c r="F86" s="20">
        <f t="shared" si="3"/>
        <v>0</v>
      </c>
    </row>
    <row r="87" spans="1:6" x14ac:dyDescent="0.2">
      <c r="A87" s="93">
        <v>2022</v>
      </c>
      <c r="B87" s="13" t="s">
        <v>109</v>
      </c>
      <c r="C87" s="13" t="s">
        <v>159</v>
      </c>
      <c r="D87" s="45">
        <v>1241836</v>
      </c>
      <c r="E87" s="29"/>
      <c r="F87" s="20">
        <f t="shared" si="3"/>
        <v>502553.64349599998</v>
      </c>
    </row>
    <row r="88" spans="1:6" x14ac:dyDescent="0.2">
      <c r="A88" s="93">
        <v>2022</v>
      </c>
      <c r="B88" s="13" t="s">
        <v>109</v>
      </c>
      <c r="C88" s="13" t="s">
        <v>160</v>
      </c>
      <c r="D88" s="45">
        <v>149544</v>
      </c>
      <c r="E88" s="29"/>
      <c r="F88" s="20">
        <f t="shared" si="3"/>
        <v>60518.363184000002</v>
      </c>
    </row>
    <row r="89" spans="1:6" x14ac:dyDescent="0.2">
      <c r="A89" s="93">
        <v>2022</v>
      </c>
      <c r="B89" s="13" t="s">
        <v>109</v>
      </c>
      <c r="C89" s="13" t="s">
        <v>174</v>
      </c>
      <c r="D89" s="13">
        <v>53</v>
      </c>
      <c r="E89" s="29"/>
      <c r="F89" s="20">
        <f t="shared" si="3"/>
        <v>21.448357999999999</v>
      </c>
    </row>
    <row r="90" spans="1:6" x14ac:dyDescent="0.2">
      <c r="A90" s="93">
        <v>2022</v>
      </c>
      <c r="B90" s="13" t="s">
        <v>109</v>
      </c>
      <c r="C90" s="13" t="s">
        <v>161</v>
      </c>
      <c r="D90" s="13">
        <v>226</v>
      </c>
      <c r="E90" s="29"/>
      <c r="F90" s="20">
        <f t="shared" si="3"/>
        <v>91.459035999999998</v>
      </c>
    </row>
    <row r="91" spans="1:6" x14ac:dyDescent="0.2">
      <c r="A91" s="93">
        <v>2022</v>
      </c>
      <c r="B91" s="13" t="s">
        <v>109</v>
      </c>
      <c r="C91" s="13" t="s">
        <v>186</v>
      </c>
      <c r="D91" s="13">
        <v>986</v>
      </c>
      <c r="E91" s="29"/>
      <c r="F91" s="20">
        <f t="shared" si="3"/>
        <v>399.02039600000001</v>
      </c>
    </row>
    <row r="92" spans="1:6" x14ac:dyDescent="0.2">
      <c r="A92" s="93">
        <v>2022</v>
      </c>
      <c r="B92" s="13" t="s">
        <v>109</v>
      </c>
      <c r="C92" s="13" t="s">
        <v>162</v>
      </c>
      <c r="D92" s="45">
        <v>336896</v>
      </c>
      <c r="E92" s="29"/>
      <c r="F92" s="20">
        <f t="shared" si="3"/>
        <v>136337.094656</v>
      </c>
    </row>
    <row r="93" spans="1:6" x14ac:dyDescent="0.2">
      <c r="A93" s="93">
        <v>2022</v>
      </c>
      <c r="B93" s="13" t="s">
        <v>109</v>
      </c>
      <c r="C93" s="13" t="s">
        <v>178</v>
      </c>
      <c r="D93" s="13" t="s">
        <v>193</v>
      </c>
      <c r="E93" s="29"/>
      <c r="F93" s="20">
        <f t="shared" si="3"/>
        <v>0</v>
      </c>
    </row>
    <row r="94" spans="1:6" x14ac:dyDescent="0.2">
      <c r="A94" s="93">
        <v>2022</v>
      </c>
      <c r="B94" s="13" t="s">
        <v>109</v>
      </c>
      <c r="C94" s="13" t="s">
        <v>178</v>
      </c>
      <c r="D94" s="13">
        <v>3</v>
      </c>
      <c r="E94" s="29"/>
      <c r="F94" s="20">
        <f t="shared" si="3"/>
        <v>1.2140580000000001</v>
      </c>
    </row>
    <row r="95" spans="1:6" x14ac:dyDescent="0.2">
      <c r="A95" s="93">
        <v>2022</v>
      </c>
      <c r="B95" s="13" t="s">
        <v>109</v>
      </c>
      <c r="C95" s="13" t="s">
        <v>163</v>
      </c>
      <c r="D95" s="45">
        <v>4584</v>
      </c>
      <c r="E95" s="29"/>
      <c r="F95" s="20">
        <f t="shared" si="3"/>
        <v>1855.0806239999999</v>
      </c>
    </row>
    <row r="96" spans="1:6" x14ac:dyDescent="0.2">
      <c r="A96" s="93">
        <v>2022</v>
      </c>
      <c r="B96" s="13" t="s">
        <v>109</v>
      </c>
      <c r="C96" s="13" t="s">
        <v>166</v>
      </c>
      <c r="D96" s="45">
        <v>2126</v>
      </c>
      <c r="E96" s="29"/>
      <c r="F96" s="20">
        <f t="shared" si="3"/>
        <v>860.362436</v>
      </c>
    </row>
    <row r="97" spans="1:6" x14ac:dyDescent="0.2">
      <c r="A97" s="93">
        <v>2022</v>
      </c>
      <c r="B97" s="13" t="s">
        <v>109</v>
      </c>
      <c r="C97" s="13" t="s">
        <v>180</v>
      </c>
      <c r="D97" s="45">
        <v>11100</v>
      </c>
      <c r="E97" s="29"/>
      <c r="F97" s="20">
        <f t="shared" si="3"/>
        <v>4492.0145999999995</v>
      </c>
    </row>
    <row r="98" spans="1:6" x14ac:dyDescent="0.2">
      <c r="A98" s="93">
        <v>2022</v>
      </c>
      <c r="B98" s="13" t="s">
        <v>109</v>
      </c>
      <c r="C98" s="13" t="s">
        <v>168</v>
      </c>
      <c r="D98" s="45">
        <v>363324</v>
      </c>
      <c r="E98" s="29"/>
      <c r="F98" s="20">
        <f t="shared" si="3"/>
        <v>147032.136264</v>
      </c>
    </row>
    <row r="99" spans="1:6" x14ac:dyDescent="0.2">
      <c r="A99" s="93">
        <v>2022</v>
      </c>
      <c r="B99" s="13" t="s">
        <v>109</v>
      </c>
      <c r="C99" s="13" t="s">
        <v>169</v>
      </c>
      <c r="D99" s="45">
        <v>9934</v>
      </c>
      <c r="E99" s="29"/>
      <c r="F99" s="20">
        <f t="shared" si="3"/>
        <v>4020.1507240000001</v>
      </c>
    </row>
    <row r="100" spans="1:6" x14ac:dyDescent="0.2">
      <c r="A100" s="93">
        <v>2022</v>
      </c>
      <c r="B100" s="13" t="s">
        <v>109</v>
      </c>
      <c r="C100" s="13" t="s">
        <v>181</v>
      </c>
      <c r="D100" s="45">
        <v>19578</v>
      </c>
      <c r="E100" s="29"/>
      <c r="F100" s="20">
        <f t="shared" si="3"/>
        <v>7922.9425080000001</v>
      </c>
    </row>
    <row r="101" spans="1:6" x14ac:dyDescent="0.2">
      <c r="A101" s="93">
        <v>2022</v>
      </c>
      <c r="B101" s="13" t="s">
        <v>109</v>
      </c>
      <c r="C101" s="13" t="s">
        <v>170</v>
      </c>
      <c r="D101" s="45">
        <v>57132</v>
      </c>
      <c r="E101" s="29"/>
      <c r="F101" s="20">
        <f t="shared" si="3"/>
        <v>23120.520551999998</v>
      </c>
    </row>
    <row r="102" spans="1:6" x14ac:dyDescent="0.2">
      <c r="A102" s="93">
        <v>2022</v>
      </c>
      <c r="B102" s="13" t="s">
        <v>109</v>
      </c>
      <c r="C102" s="13" t="s">
        <v>171</v>
      </c>
      <c r="D102" s="45">
        <v>7361</v>
      </c>
      <c r="E102" s="29"/>
      <c r="F102" s="20">
        <f t="shared" si="3"/>
        <v>2978.893646</v>
      </c>
    </row>
    <row r="103" spans="1:6" x14ac:dyDescent="0.2">
      <c r="A103" s="93">
        <v>2022</v>
      </c>
      <c r="B103" s="13" t="s">
        <v>109</v>
      </c>
      <c r="C103" s="13" t="s">
        <v>172</v>
      </c>
      <c r="D103" s="45">
        <v>1507696</v>
      </c>
      <c r="E103" s="29"/>
      <c r="F103" s="20">
        <f t="shared" si="3"/>
        <v>610143.46345599997</v>
      </c>
    </row>
    <row r="104" spans="1:6" x14ac:dyDescent="0.2">
      <c r="A104" s="93">
        <v>2022</v>
      </c>
      <c r="B104" s="13" t="s">
        <v>109</v>
      </c>
      <c r="C104" s="13" t="s">
        <v>172</v>
      </c>
      <c r="D104" s="13">
        <v>484</v>
      </c>
      <c r="E104" s="29"/>
      <c r="F104" s="20">
        <f t="shared" si="3"/>
        <v>195.86802399999999</v>
      </c>
    </row>
    <row r="105" spans="1:6" x14ac:dyDescent="0.2">
      <c r="A105" s="93">
        <v>2022</v>
      </c>
      <c r="B105" s="13" t="s">
        <v>110</v>
      </c>
      <c r="C105" s="13" t="s">
        <v>155</v>
      </c>
      <c r="D105" s="13" t="s">
        <v>193</v>
      </c>
      <c r="E105" s="29"/>
      <c r="F105" s="20">
        <f t="shared" si="3"/>
        <v>0</v>
      </c>
    </row>
    <row r="106" spans="1:6" x14ac:dyDescent="0.2">
      <c r="A106" s="93">
        <v>2022</v>
      </c>
      <c r="B106" s="13" t="s">
        <v>110</v>
      </c>
      <c r="C106" s="13" t="s">
        <v>184</v>
      </c>
      <c r="D106" s="13" t="s">
        <v>193</v>
      </c>
      <c r="E106" s="29"/>
      <c r="F106" s="20">
        <f t="shared" si="3"/>
        <v>0</v>
      </c>
    </row>
    <row r="107" spans="1:6" x14ac:dyDescent="0.2">
      <c r="A107" s="93">
        <v>2022</v>
      </c>
      <c r="B107" s="13" t="s">
        <v>110</v>
      </c>
      <c r="C107" s="13" t="s">
        <v>156</v>
      </c>
      <c r="D107" s="45">
        <v>4129</v>
      </c>
      <c r="E107" s="29"/>
      <c r="F107" s="20">
        <f t="shared" si="3"/>
        <v>1670.948494</v>
      </c>
    </row>
    <row r="108" spans="1:6" x14ac:dyDescent="0.2">
      <c r="A108" s="93">
        <v>2022</v>
      </c>
      <c r="B108" s="13" t="s">
        <v>110</v>
      </c>
      <c r="C108" s="13" t="s">
        <v>159</v>
      </c>
      <c r="D108" s="45">
        <v>49626</v>
      </c>
      <c r="E108" s="29"/>
      <c r="F108" s="20">
        <f t="shared" si="3"/>
        <v>20082.947435999999</v>
      </c>
    </row>
    <row r="109" spans="1:6" x14ac:dyDescent="0.2">
      <c r="A109" s="93">
        <v>2022</v>
      </c>
      <c r="B109" s="13" t="s">
        <v>110</v>
      </c>
      <c r="C109" s="13" t="s">
        <v>160</v>
      </c>
      <c r="D109" s="45">
        <v>26547</v>
      </c>
      <c r="E109" s="29"/>
      <c r="F109" s="20">
        <f t="shared" si="3"/>
        <v>10743.199242000001</v>
      </c>
    </row>
    <row r="110" spans="1:6" x14ac:dyDescent="0.2">
      <c r="A110" s="93">
        <v>2022</v>
      </c>
      <c r="B110" s="13" t="s">
        <v>110</v>
      </c>
      <c r="C110" s="13" t="s">
        <v>161</v>
      </c>
      <c r="D110" s="13">
        <v>17</v>
      </c>
      <c r="E110" s="29"/>
      <c r="F110" s="20">
        <f t="shared" si="3"/>
        <v>6.8796619999999997</v>
      </c>
    </row>
    <row r="111" spans="1:6" x14ac:dyDescent="0.2">
      <c r="A111" s="93">
        <v>2022</v>
      </c>
      <c r="B111" s="13" t="s">
        <v>110</v>
      </c>
      <c r="C111" s="13" t="s">
        <v>163</v>
      </c>
      <c r="D111" s="13" t="s">
        <v>193</v>
      </c>
      <c r="E111" s="29"/>
      <c r="F111" s="20">
        <f t="shared" si="3"/>
        <v>0</v>
      </c>
    </row>
    <row r="112" spans="1:6" x14ac:dyDescent="0.2">
      <c r="A112" s="93">
        <v>2022</v>
      </c>
      <c r="B112" s="13" t="s">
        <v>110</v>
      </c>
      <c r="C112" s="13" t="s">
        <v>166</v>
      </c>
      <c r="D112" s="13">
        <v>114</v>
      </c>
      <c r="E112" s="29"/>
      <c r="F112" s="20">
        <f t="shared" si="3"/>
        <v>46.134203999999997</v>
      </c>
    </row>
    <row r="113" spans="1:6" x14ac:dyDescent="0.2">
      <c r="A113" s="93">
        <v>2022</v>
      </c>
      <c r="B113" s="13" t="s">
        <v>110</v>
      </c>
      <c r="C113" s="13" t="s">
        <v>169</v>
      </c>
      <c r="D113" s="13">
        <v>400</v>
      </c>
      <c r="E113" s="29"/>
      <c r="F113" s="20">
        <f t="shared" si="3"/>
        <v>161.87440000000001</v>
      </c>
    </row>
    <row r="114" spans="1:6" x14ac:dyDescent="0.2">
      <c r="A114" s="93">
        <v>2022</v>
      </c>
      <c r="B114" s="13" t="s">
        <v>110</v>
      </c>
      <c r="C114" s="13" t="s">
        <v>170</v>
      </c>
      <c r="D114" s="13">
        <v>5</v>
      </c>
      <c r="E114" s="29"/>
      <c r="F114" s="20">
        <f t="shared" si="3"/>
        <v>2.0234299999999998</v>
      </c>
    </row>
    <row r="115" spans="1:6" x14ac:dyDescent="0.2">
      <c r="A115" s="93">
        <v>2022</v>
      </c>
      <c r="B115" s="13" t="s">
        <v>110</v>
      </c>
      <c r="C115" s="13" t="s">
        <v>187</v>
      </c>
      <c r="D115" s="45">
        <v>3056</v>
      </c>
      <c r="E115" s="29"/>
      <c r="F115" s="20">
        <f t="shared" si="3"/>
        <v>1236.7204159999999</v>
      </c>
    </row>
    <row r="116" spans="1:6" x14ac:dyDescent="0.2">
      <c r="A116" s="93">
        <v>2022</v>
      </c>
      <c r="B116" s="13" t="s">
        <v>110</v>
      </c>
      <c r="C116" s="13" t="s">
        <v>171</v>
      </c>
      <c r="D116" s="13" t="s">
        <v>193</v>
      </c>
      <c r="E116" s="29"/>
      <c r="F116" s="20">
        <f t="shared" si="3"/>
        <v>0</v>
      </c>
    </row>
    <row r="117" spans="1:6" x14ac:dyDescent="0.2">
      <c r="A117" s="93">
        <v>2022</v>
      </c>
      <c r="B117" s="13" t="s">
        <v>110</v>
      </c>
      <c r="C117" s="13" t="s">
        <v>172</v>
      </c>
      <c r="D117" s="13">
        <v>217</v>
      </c>
      <c r="E117" s="29"/>
      <c r="F117" s="20">
        <f t="shared" si="3"/>
        <v>87.816862</v>
      </c>
    </row>
    <row r="118" spans="1:6" x14ac:dyDescent="0.2">
      <c r="A118" s="93">
        <v>2022</v>
      </c>
      <c r="B118" s="13" t="s">
        <v>111</v>
      </c>
      <c r="C118" s="13" t="s">
        <v>155</v>
      </c>
      <c r="D118" s="45">
        <v>14659</v>
      </c>
      <c r="E118" s="29"/>
      <c r="F118" s="20">
        <f t="shared" si="3"/>
        <v>5932.292074</v>
      </c>
    </row>
    <row r="119" spans="1:6" x14ac:dyDescent="0.2">
      <c r="A119" s="93">
        <v>2022</v>
      </c>
      <c r="B119" s="13" t="s">
        <v>111</v>
      </c>
      <c r="C119" s="13" t="s">
        <v>184</v>
      </c>
      <c r="D119" s="13" t="s">
        <v>193</v>
      </c>
      <c r="E119" s="29"/>
      <c r="F119" s="20">
        <f t="shared" si="3"/>
        <v>0</v>
      </c>
    </row>
    <row r="120" spans="1:6" x14ac:dyDescent="0.2">
      <c r="A120" s="93">
        <v>2022</v>
      </c>
      <c r="B120" s="13" t="s">
        <v>111</v>
      </c>
      <c r="C120" s="13" t="s">
        <v>156</v>
      </c>
      <c r="D120" s="45">
        <v>187785</v>
      </c>
      <c r="E120" s="29"/>
      <c r="F120" s="20">
        <f t="shared" si="3"/>
        <v>75993.960510000004</v>
      </c>
    </row>
    <row r="121" spans="1:6" x14ac:dyDescent="0.2">
      <c r="A121" s="93">
        <v>2022</v>
      </c>
      <c r="B121" s="13" t="s">
        <v>111</v>
      </c>
      <c r="C121" s="13" t="s">
        <v>159</v>
      </c>
      <c r="D121" s="45">
        <v>7288</v>
      </c>
      <c r="E121" s="29"/>
      <c r="F121" s="20">
        <f t="shared" si="3"/>
        <v>2949.351568</v>
      </c>
    </row>
    <row r="122" spans="1:6" x14ac:dyDescent="0.2">
      <c r="A122" s="93">
        <v>2022</v>
      </c>
      <c r="B122" s="13" t="s">
        <v>111</v>
      </c>
      <c r="C122" s="13" t="s">
        <v>160</v>
      </c>
      <c r="D122" s="45">
        <v>2050</v>
      </c>
      <c r="E122" s="29"/>
      <c r="F122" s="20">
        <f t="shared" si="3"/>
        <v>829.60630000000003</v>
      </c>
    </row>
    <row r="123" spans="1:6" x14ac:dyDescent="0.2">
      <c r="A123" s="93">
        <v>2022</v>
      </c>
      <c r="B123" s="13" t="s">
        <v>111</v>
      </c>
      <c r="C123" s="13" t="s">
        <v>166</v>
      </c>
      <c r="D123" s="13" t="s">
        <v>193</v>
      </c>
      <c r="E123" s="29"/>
      <c r="F123" s="20">
        <f t="shared" si="3"/>
        <v>0</v>
      </c>
    </row>
    <row r="124" spans="1:6" x14ac:dyDescent="0.2">
      <c r="A124" s="93">
        <v>2022</v>
      </c>
      <c r="B124" s="13" t="s">
        <v>111</v>
      </c>
      <c r="C124" s="13" t="s">
        <v>168</v>
      </c>
      <c r="D124" s="45">
        <v>1880</v>
      </c>
      <c r="E124" s="29"/>
      <c r="F124" s="20">
        <f t="shared" si="3"/>
        <v>760.80967999999996</v>
      </c>
    </row>
    <row r="125" spans="1:6" x14ac:dyDescent="0.2">
      <c r="A125" s="93">
        <v>2022</v>
      </c>
      <c r="B125" s="13" t="s">
        <v>111</v>
      </c>
      <c r="C125" s="13" t="s">
        <v>169</v>
      </c>
      <c r="D125" s="45">
        <v>175605</v>
      </c>
      <c r="E125" s="29"/>
      <c r="F125" s="20">
        <f t="shared" si="3"/>
        <v>71064.885030000005</v>
      </c>
    </row>
    <row r="126" spans="1:6" x14ac:dyDescent="0.2">
      <c r="A126" s="93">
        <v>2022</v>
      </c>
      <c r="B126" s="13" t="s">
        <v>111</v>
      </c>
      <c r="C126" s="13" t="s">
        <v>171</v>
      </c>
      <c r="D126" s="13">
        <v>30</v>
      </c>
      <c r="E126" s="29"/>
      <c r="F126" s="20">
        <f t="shared" si="3"/>
        <v>12.14058</v>
      </c>
    </row>
    <row r="127" spans="1:6" x14ac:dyDescent="0.2">
      <c r="A127" s="93">
        <v>2022</v>
      </c>
      <c r="B127" s="13" t="s">
        <v>111</v>
      </c>
      <c r="C127" s="13" t="s">
        <v>172</v>
      </c>
      <c r="D127" s="45">
        <v>47392</v>
      </c>
      <c r="E127" s="29"/>
      <c r="F127" s="20">
        <f t="shared" si="3"/>
        <v>19178.878912</v>
      </c>
    </row>
    <row r="128" spans="1:6" x14ac:dyDescent="0.2">
      <c r="A128" s="93">
        <v>2022</v>
      </c>
      <c r="B128" s="13" t="s">
        <v>112</v>
      </c>
      <c r="C128" s="13" t="s">
        <v>155</v>
      </c>
      <c r="D128" s="13">
        <v>167</v>
      </c>
      <c r="E128" s="29"/>
      <c r="F128" s="20">
        <f t="shared" si="3"/>
        <v>67.582561999999996</v>
      </c>
    </row>
    <row r="129" spans="1:6" x14ac:dyDescent="0.2">
      <c r="A129" s="93">
        <v>2022</v>
      </c>
      <c r="B129" s="13" t="s">
        <v>112</v>
      </c>
      <c r="C129" s="13" t="s">
        <v>156</v>
      </c>
      <c r="D129" s="45">
        <v>66415</v>
      </c>
      <c r="E129" s="29"/>
      <c r="F129" s="20">
        <f t="shared" si="3"/>
        <v>26877.220689999998</v>
      </c>
    </row>
    <row r="130" spans="1:6" x14ac:dyDescent="0.2">
      <c r="A130" s="93">
        <v>2022</v>
      </c>
      <c r="B130" s="13" t="s">
        <v>112</v>
      </c>
      <c r="C130" s="13" t="s">
        <v>157</v>
      </c>
      <c r="D130" s="13" t="s">
        <v>193</v>
      </c>
      <c r="E130" s="29"/>
      <c r="F130" s="20">
        <f t="shared" si="3"/>
        <v>0</v>
      </c>
    </row>
    <row r="131" spans="1:6" x14ac:dyDescent="0.2">
      <c r="A131" s="93">
        <v>2022</v>
      </c>
      <c r="B131" s="13" t="s">
        <v>112</v>
      </c>
      <c r="C131" s="13" t="s">
        <v>158</v>
      </c>
      <c r="D131" s="45">
        <v>1335</v>
      </c>
      <c r="E131" s="29"/>
      <c r="F131" s="20">
        <f t="shared" ref="F131:F194" si="4">IF(EXACT(D131,$D$8),0,D131*0.404686)</f>
        <v>540.25581</v>
      </c>
    </row>
    <row r="132" spans="1:6" x14ac:dyDescent="0.2">
      <c r="A132" s="93">
        <v>2022</v>
      </c>
      <c r="B132" s="13" t="s">
        <v>112</v>
      </c>
      <c r="C132" s="13" t="s">
        <v>159</v>
      </c>
      <c r="D132" s="45">
        <v>402518</v>
      </c>
      <c r="E132" s="29"/>
      <c r="F132" s="20">
        <f t="shared" si="4"/>
        <v>162893.39934800001</v>
      </c>
    </row>
    <row r="133" spans="1:6" x14ac:dyDescent="0.2">
      <c r="A133" s="93">
        <v>2022</v>
      </c>
      <c r="B133" s="13" t="s">
        <v>112</v>
      </c>
      <c r="C133" s="13" t="s">
        <v>160</v>
      </c>
      <c r="D133" s="45">
        <v>107612</v>
      </c>
      <c r="E133" s="29"/>
      <c r="F133" s="20">
        <f t="shared" si="4"/>
        <v>43549.069832000001</v>
      </c>
    </row>
    <row r="134" spans="1:6" x14ac:dyDescent="0.2">
      <c r="A134" s="93">
        <v>2022</v>
      </c>
      <c r="B134" s="13" t="s">
        <v>112</v>
      </c>
      <c r="C134" s="13" t="s">
        <v>161</v>
      </c>
      <c r="D134" s="13" t="s">
        <v>193</v>
      </c>
      <c r="E134" s="29"/>
      <c r="F134" s="20">
        <f t="shared" si="4"/>
        <v>0</v>
      </c>
    </row>
    <row r="135" spans="1:6" x14ac:dyDescent="0.2">
      <c r="A135" s="93">
        <v>2022</v>
      </c>
      <c r="B135" s="13" t="s">
        <v>112</v>
      </c>
      <c r="C135" s="13" t="s">
        <v>186</v>
      </c>
      <c r="D135" s="13">
        <v>3</v>
      </c>
      <c r="E135" s="29"/>
      <c r="F135" s="20">
        <f t="shared" si="4"/>
        <v>1.2140580000000001</v>
      </c>
    </row>
    <row r="136" spans="1:6" x14ac:dyDescent="0.2">
      <c r="A136" s="93">
        <v>2022</v>
      </c>
      <c r="B136" s="13" t="s">
        <v>112</v>
      </c>
      <c r="C136" s="13" t="s">
        <v>162</v>
      </c>
      <c r="D136" s="13" t="s">
        <v>193</v>
      </c>
      <c r="E136" s="29"/>
      <c r="F136" s="20">
        <f t="shared" si="4"/>
        <v>0</v>
      </c>
    </row>
    <row r="137" spans="1:6" x14ac:dyDescent="0.2">
      <c r="A137" s="93">
        <v>2022</v>
      </c>
      <c r="B137" s="13" t="s">
        <v>112</v>
      </c>
      <c r="C137" s="13" t="s">
        <v>163</v>
      </c>
      <c r="D137" s="45">
        <v>2199</v>
      </c>
      <c r="E137" s="29"/>
      <c r="F137" s="20">
        <f t="shared" si="4"/>
        <v>889.90451399999995</v>
      </c>
    </row>
    <row r="138" spans="1:6" x14ac:dyDescent="0.2">
      <c r="A138" s="93">
        <v>2022</v>
      </c>
      <c r="B138" s="13" t="s">
        <v>112</v>
      </c>
      <c r="C138" s="13" t="s">
        <v>164</v>
      </c>
      <c r="D138" s="45">
        <v>149068</v>
      </c>
      <c r="E138" s="29"/>
      <c r="F138" s="20">
        <f t="shared" si="4"/>
        <v>60325.732647999997</v>
      </c>
    </row>
    <row r="139" spans="1:6" x14ac:dyDescent="0.2">
      <c r="A139" s="93">
        <v>2022</v>
      </c>
      <c r="B139" s="13" t="s">
        <v>112</v>
      </c>
      <c r="C139" s="13" t="s">
        <v>188</v>
      </c>
      <c r="D139" s="13" t="s">
        <v>193</v>
      </c>
      <c r="E139" s="29"/>
      <c r="F139" s="20">
        <f t="shared" si="4"/>
        <v>0</v>
      </c>
    </row>
    <row r="140" spans="1:6" x14ac:dyDescent="0.2">
      <c r="A140" s="93">
        <v>2022</v>
      </c>
      <c r="B140" s="13" t="s">
        <v>112</v>
      </c>
      <c r="C140" s="13" t="s">
        <v>165</v>
      </c>
      <c r="D140" s="45">
        <v>20237</v>
      </c>
      <c r="E140" s="29"/>
      <c r="F140" s="20">
        <f t="shared" si="4"/>
        <v>8189.6305819999998</v>
      </c>
    </row>
    <row r="141" spans="1:6" x14ac:dyDescent="0.2">
      <c r="A141" s="93">
        <v>2022</v>
      </c>
      <c r="B141" s="13" t="s">
        <v>112</v>
      </c>
      <c r="C141" s="13" t="s">
        <v>166</v>
      </c>
      <c r="D141" s="13">
        <v>205</v>
      </c>
      <c r="E141" s="29"/>
      <c r="F141" s="20">
        <f t="shared" si="4"/>
        <v>82.960629999999995</v>
      </c>
    </row>
    <row r="142" spans="1:6" x14ac:dyDescent="0.2">
      <c r="A142" s="93">
        <v>2022</v>
      </c>
      <c r="B142" s="13" t="s">
        <v>112</v>
      </c>
      <c r="C142" s="13" t="s">
        <v>168</v>
      </c>
      <c r="D142" s="45">
        <v>1935</v>
      </c>
      <c r="E142" s="29"/>
      <c r="F142" s="20">
        <f t="shared" si="4"/>
        <v>783.06741</v>
      </c>
    </row>
    <row r="143" spans="1:6" x14ac:dyDescent="0.2">
      <c r="A143" s="93">
        <v>2022</v>
      </c>
      <c r="B143" s="13" t="s">
        <v>112</v>
      </c>
      <c r="C143" s="13" t="s">
        <v>169</v>
      </c>
      <c r="D143" s="45">
        <v>17815</v>
      </c>
      <c r="E143" s="29"/>
      <c r="F143" s="20">
        <f t="shared" si="4"/>
        <v>7209.4810900000002</v>
      </c>
    </row>
    <row r="144" spans="1:6" x14ac:dyDescent="0.2">
      <c r="A144" s="93">
        <v>2022</v>
      </c>
      <c r="B144" s="13" t="s">
        <v>112</v>
      </c>
      <c r="C144" s="13" t="s">
        <v>170</v>
      </c>
      <c r="D144" s="13" t="s">
        <v>193</v>
      </c>
      <c r="E144" s="29"/>
      <c r="F144" s="20">
        <f t="shared" si="4"/>
        <v>0</v>
      </c>
    </row>
    <row r="145" spans="1:6" x14ac:dyDescent="0.2">
      <c r="A145" s="93">
        <v>2022</v>
      </c>
      <c r="B145" s="13" t="s">
        <v>112</v>
      </c>
      <c r="C145" s="13" t="s">
        <v>182</v>
      </c>
      <c r="D145" s="13" t="s">
        <v>193</v>
      </c>
      <c r="E145" s="29"/>
      <c r="F145" s="20">
        <f t="shared" si="4"/>
        <v>0</v>
      </c>
    </row>
    <row r="146" spans="1:6" x14ac:dyDescent="0.2">
      <c r="A146" s="93">
        <v>2022</v>
      </c>
      <c r="B146" s="13" t="s">
        <v>112</v>
      </c>
      <c r="C146" s="13" t="s">
        <v>187</v>
      </c>
      <c r="D146" s="45">
        <v>1605</v>
      </c>
      <c r="E146" s="29"/>
      <c r="F146" s="20">
        <f t="shared" si="4"/>
        <v>649.52103</v>
      </c>
    </row>
    <row r="147" spans="1:6" x14ac:dyDescent="0.2">
      <c r="A147" s="93">
        <v>2022</v>
      </c>
      <c r="B147" s="13" t="s">
        <v>112</v>
      </c>
      <c r="C147" s="13" t="s">
        <v>172</v>
      </c>
      <c r="D147" s="45">
        <v>2762</v>
      </c>
      <c r="E147" s="29"/>
      <c r="F147" s="20">
        <f t="shared" si="4"/>
        <v>1117.7427319999999</v>
      </c>
    </row>
    <row r="148" spans="1:6" x14ac:dyDescent="0.2">
      <c r="A148" s="93">
        <v>2022</v>
      </c>
      <c r="B148" s="13" t="s">
        <v>113</v>
      </c>
      <c r="C148" s="13" t="s">
        <v>184</v>
      </c>
      <c r="D148" s="13">
        <v>60</v>
      </c>
      <c r="E148" s="29"/>
      <c r="F148" s="20">
        <f t="shared" si="4"/>
        <v>24.28116</v>
      </c>
    </row>
    <row r="149" spans="1:6" x14ac:dyDescent="0.2">
      <c r="A149" s="93">
        <v>2022</v>
      </c>
      <c r="B149" s="13" t="s">
        <v>113</v>
      </c>
      <c r="C149" s="13" t="s">
        <v>185</v>
      </c>
      <c r="D149" s="13" t="s">
        <v>193</v>
      </c>
      <c r="E149" s="29"/>
      <c r="F149" s="20">
        <f t="shared" si="4"/>
        <v>0</v>
      </c>
    </row>
    <row r="150" spans="1:6" x14ac:dyDescent="0.2">
      <c r="A150" s="93">
        <v>2022</v>
      </c>
      <c r="B150" s="13" t="s">
        <v>113</v>
      </c>
      <c r="C150" s="13" t="s">
        <v>156</v>
      </c>
      <c r="D150" s="45">
        <v>394097</v>
      </c>
      <c r="E150" s="29"/>
      <c r="F150" s="20">
        <f t="shared" si="4"/>
        <v>159485.53854199999</v>
      </c>
    </row>
    <row r="151" spans="1:6" x14ac:dyDescent="0.2">
      <c r="A151" s="93">
        <v>2022</v>
      </c>
      <c r="B151" s="13" t="s">
        <v>113</v>
      </c>
      <c r="C151" s="13" t="s">
        <v>157</v>
      </c>
      <c r="D151" s="45">
        <v>1256908</v>
      </c>
      <c r="E151" s="29"/>
      <c r="F151" s="20">
        <f t="shared" si="4"/>
        <v>508653.07088800002</v>
      </c>
    </row>
    <row r="152" spans="1:6" x14ac:dyDescent="0.2">
      <c r="A152" s="93">
        <v>2022</v>
      </c>
      <c r="B152" s="13" t="s">
        <v>113</v>
      </c>
      <c r="C152" s="13" t="s">
        <v>158</v>
      </c>
      <c r="D152" s="13">
        <v>419</v>
      </c>
      <c r="E152" s="29"/>
      <c r="F152" s="20">
        <f t="shared" si="4"/>
        <v>169.563434</v>
      </c>
    </row>
    <row r="153" spans="1:6" x14ac:dyDescent="0.2">
      <c r="A153" s="93">
        <v>2022</v>
      </c>
      <c r="B153" s="13" t="s">
        <v>113</v>
      </c>
      <c r="C153" s="13" t="s">
        <v>159</v>
      </c>
      <c r="D153" s="45">
        <v>559721</v>
      </c>
      <c r="E153" s="29"/>
      <c r="F153" s="20">
        <f t="shared" si="4"/>
        <v>226511.25260599999</v>
      </c>
    </row>
    <row r="154" spans="1:6" x14ac:dyDescent="0.2">
      <c r="A154" s="93">
        <v>2022</v>
      </c>
      <c r="B154" s="13" t="s">
        <v>113</v>
      </c>
      <c r="C154" s="13" t="s">
        <v>160</v>
      </c>
      <c r="D154" s="45">
        <v>74521</v>
      </c>
      <c r="E154" s="29"/>
      <c r="F154" s="20">
        <f t="shared" si="4"/>
        <v>30157.605405999999</v>
      </c>
    </row>
    <row r="155" spans="1:6" x14ac:dyDescent="0.2">
      <c r="A155" s="93">
        <v>2022</v>
      </c>
      <c r="B155" s="13" t="s">
        <v>113</v>
      </c>
      <c r="C155" s="13" t="s">
        <v>162</v>
      </c>
      <c r="D155" s="45">
        <v>1379</v>
      </c>
      <c r="E155" s="29"/>
      <c r="F155" s="20">
        <f t="shared" si="4"/>
        <v>558.06199400000003</v>
      </c>
    </row>
    <row r="156" spans="1:6" x14ac:dyDescent="0.2">
      <c r="A156" s="93">
        <v>2022</v>
      </c>
      <c r="B156" s="13" t="s">
        <v>113</v>
      </c>
      <c r="C156" s="13" t="s">
        <v>189</v>
      </c>
      <c r="D156" s="13" t="s">
        <v>193</v>
      </c>
      <c r="E156" s="29"/>
      <c r="F156" s="20">
        <f t="shared" si="4"/>
        <v>0</v>
      </c>
    </row>
    <row r="157" spans="1:6" x14ac:dyDescent="0.2">
      <c r="A157" s="93">
        <v>2022</v>
      </c>
      <c r="B157" s="13" t="s">
        <v>113</v>
      </c>
      <c r="C157" s="13" t="s">
        <v>163</v>
      </c>
      <c r="D157" s="45">
        <v>14164</v>
      </c>
      <c r="E157" s="29"/>
      <c r="F157" s="20">
        <f t="shared" si="4"/>
        <v>5731.9725040000003</v>
      </c>
    </row>
    <row r="158" spans="1:6" x14ac:dyDescent="0.2">
      <c r="A158" s="93">
        <v>2022</v>
      </c>
      <c r="B158" s="13" t="s">
        <v>113</v>
      </c>
      <c r="C158" s="13" t="s">
        <v>164</v>
      </c>
      <c r="D158" s="45">
        <v>692619</v>
      </c>
      <c r="E158" s="29"/>
      <c r="F158" s="20">
        <f t="shared" si="4"/>
        <v>280293.212634</v>
      </c>
    </row>
    <row r="159" spans="1:6" x14ac:dyDescent="0.2">
      <c r="A159" s="93">
        <v>2022</v>
      </c>
      <c r="B159" s="13" t="s">
        <v>113</v>
      </c>
      <c r="C159" s="13" t="s">
        <v>188</v>
      </c>
      <c r="D159" s="13" t="s">
        <v>193</v>
      </c>
      <c r="E159" s="29"/>
      <c r="F159" s="20">
        <f t="shared" si="4"/>
        <v>0</v>
      </c>
    </row>
    <row r="160" spans="1:6" x14ac:dyDescent="0.2">
      <c r="A160" s="93">
        <v>2022</v>
      </c>
      <c r="B160" s="13" t="s">
        <v>113</v>
      </c>
      <c r="C160" s="13" t="s">
        <v>166</v>
      </c>
      <c r="D160" s="45">
        <v>30192</v>
      </c>
      <c r="E160" s="29"/>
      <c r="F160" s="20">
        <f t="shared" si="4"/>
        <v>12218.279712</v>
      </c>
    </row>
    <row r="161" spans="1:6" x14ac:dyDescent="0.2">
      <c r="A161" s="93">
        <v>2022</v>
      </c>
      <c r="B161" s="13" t="s">
        <v>113</v>
      </c>
      <c r="C161" s="13" t="s">
        <v>167</v>
      </c>
      <c r="D161" s="13">
        <v>365</v>
      </c>
      <c r="E161" s="29"/>
      <c r="F161" s="20">
        <f t="shared" si="4"/>
        <v>147.71038999999999</v>
      </c>
    </row>
    <row r="162" spans="1:6" x14ac:dyDescent="0.2">
      <c r="A162" s="93">
        <v>2022</v>
      </c>
      <c r="B162" s="13" t="s">
        <v>113</v>
      </c>
      <c r="C162" s="13" t="s">
        <v>168</v>
      </c>
      <c r="D162" s="45">
        <v>13532</v>
      </c>
      <c r="E162" s="29"/>
      <c r="F162" s="20">
        <f t="shared" si="4"/>
        <v>5476.2109519999995</v>
      </c>
    </row>
    <row r="163" spans="1:6" x14ac:dyDescent="0.2">
      <c r="A163" s="93">
        <v>2022</v>
      </c>
      <c r="B163" s="13" t="s">
        <v>113</v>
      </c>
      <c r="C163" s="13" t="s">
        <v>169</v>
      </c>
      <c r="D163" s="45">
        <v>160648</v>
      </c>
      <c r="E163" s="29"/>
      <c r="F163" s="20">
        <f t="shared" si="4"/>
        <v>65011.996527999996</v>
      </c>
    </row>
    <row r="164" spans="1:6" x14ac:dyDescent="0.2">
      <c r="A164" s="93">
        <v>2022</v>
      </c>
      <c r="B164" s="13" t="s">
        <v>113</v>
      </c>
      <c r="C164" s="13" t="s">
        <v>170</v>
      </c>
      <c r="D164" s="13">
        <v>550</v>
      </c>
      <c r="E164" s="29"/>
      <c r="F164" s="20">
        <f t="shared" si="4"/>
        <v>222.57730000000001</v>
      </c>
    </row>
    <row r="165" spans="1:6" x14ac:dyDescent="0.2">
      <c r="A165" s="93">
        <v>2022</v>
      </c>
      <c r="B165" s="13" t="s">
        <v>113</v>
      </c>
      <c r="C165" s="13" t="s">
        <v>187</v>
      </c>
      <c r="D165" s="45">
        <v>6070</v>
      </c>
      <c r="E165" s="29"/>
      <c r="F165" s="20">
        <f t="shared" si="4"/>
        <v>2456.4440199999999</v>
      </c>
    </row>
    <row r="166" spans="1:6" x14ac:dyDescent="0.2">
      <c r="A166" s="93">
        <v>2022</v>
      </c>
      <c r="B166" s="13" t="s">
        <v>113</v>
      </c>
      <c r="C166" s="13" t="s">
        <v>172</v>
      </c>
      <c r="D166" s="45">
        <v>125500</v>
      </c>
      <c r="E166" s="29"/>
      <c r="F166" s="20">
        <f t="shared" si="4"/>
        <v>50788.093000000001</v>
      </c>
    </row>
    <row r="167" spans="1:6" x14ac:dyDescent="0.2">
      <c r="A167" s="93">
        <v>2022</v>
      </c>
      <c r="B167" s="13" t="s">
        <v>114</v>
      </c>
      <c r="C167" s="13" t="s">
        <v>156</v>
      </c>
      <c r="D167" s="45">
        <v>2176</v>
      </c>
      <c r="E167" s="29"/>
      <c r="F167" s="20">
        <f t="shared" si="4"/>
        <v>880.59673599999996</v>
      </c>
    </row>
    <row r="168" spans="1:6" x14ac:dyDescent="0.2">
      <c r="A168" s="93">
        <v>2022</v>
      </c>
      <c r="B168" s="13" t="s">
        <v>114</v>
      </c>
      <c r="C168" s="13" t="s">
        <v>158</v>
      </c>
      <c r="D168" s="13">
        <v>225</v>
      </c>
      <c r="E168" s="29"/>
      <c r="F168" s="20">
        <f t="shared" si="4"/>
        <v>91.054349999999999</v>
      </c>
    </row>
    <row r="169" spans="1:6" x14ac:dyDescent="0.2">
      <c r="A169" s="93">
        <v>2022</v>
      </c>
      <c r="B169" s="13" t="s">
        <v>114</v>
      </c>
      <c r="C169" s="13" t="s">
        <v>159</v>
      </c>
      <c r="D169" s="13">
        <v>400</v>
      </c>
      <c r="E169" s="29"/>
      <c r="F169" s="20">
        <f t="shared" si="4"/>
        <v>161.87440000000001</v>
      </c>
    </row>
    <row r="170" spans="1:6" x14ac:dyDescent="0.2">
      <c r="A170" s="93">
        <v>2022</v>
      </c>
      <c r="B170" s="13" t="s">
        <v>114</v>
      </c>
      <c r="C170" s="13" t="s">
        <v>160</v>
      </c>
      <c r="D170" s="13">
        <v>420</v>
      </c>
      <c r="E170" s="29"/>
      <c r="F170" s="20">
        <f t="shared" si="4"/>
        <v>169.96812</v>
      </c>
    </row>
    <row r="171" spans="1:6" x14ac:dyDescent="0.2">
      <c r="A171" s="93">
        <v>2022</v>
      </c>
      <c r="B171" s="13" t="s">
        <v>114</v>
      </c>
      <c r="C171" s="13" t="s">
        <v>178</v>
      </c>
      <c r="D171" s="13">
        <v>8</v>
      </c>
      <c r="E171" s="29"/>
      <c r="F171" s="20">
        <f t="shared" si="4"/>
        <v>3.2374879999999999</v>
      </c>
    </row>
    <row r="172" spans="1:6" x14ac:dyDescent="0.2">
      <c r="A172" s="93">
        <v>2022</v>
      </c>
      <c r="B172" s="13" t="s">
        <v>114</v>
      </c>
      <c r="C172" s="13" t="s">
        <v>164</v>
      </c>
      <c r="D172" s="13" t="s">
        <v>193</v>
      </c>
      <c r="E172" s="29"/>
      <c r="F172" s="20">
        <f t="shared" si="4"/>
        <v>0</v>
      </c>
    </row>
    <row r="173" spans="1:6" x14ac:dyDescent="0.2">
      <c r="A173" s="93">
        <v>2022</v>
      </c>
      <c r="B173" s="13" t="s">
        <v>114</v>
      </c>
      <c r="C173" s="13" t="s">
        <v>165</v>
      </c>
      <c r="D173" s="13" t="s">
        <v>193</v>
      </c>
      <c r="E173" s="29"/>
      <c r="F173" s="20">
        <f t="shared" si="4"/>
        <v>0</v>
      </c>
    </row>
    <row r="174" spans="1:6" x14ac:dyDescent="0.2">
      <c r="A174" s="93">
        <v>2022</v>
      </c>
      <c r="B174" s="13" t="s">
        <v>114</v>
      </c>
      <c r="C174" s="13" t="s">
        <v>169</v>
      </c>
      <c r="D174" s="13" t="s">
        <v>193</v>
      </c>
      <c r="E174" s="29"/>
      <c r="F174" s="20">
        <f t="shared" si="4"/>
        <v>0</v>
      </c>
    </row>
    <row r="175" spans="1:6" x14ac:dyDescent="0.2">
      <c r="A175" s="93">
        <v>2022</v>
      </c>
      <c r="B175" s="13" t="s">
        <v>114</v>
      </c>
      <c r="C175" s="13" t="s">
        <v>170</v>
      </c>
      <c r="D175" s="13">
        <v>131</v>
      </c>
      <c r="E175" s="29"/>
      <c r="F175" s="20">
        <f t="shared" si="4"/>
        <v>53.013866</v>
      </c>
    </row>
    <row r="176" spans="1:6" x14ac:dyDescent="0.2">
      <c r="A176" s="93">
        <v>2022</v>
      </c>
      <c r="B176" s="13" t="s">
        <v>114</v>
      </c>
      <c r="C176" s="13" t="s">
        <v>182</v>
      </c>
      <c r="D176" s="13">
        <v>557</v>
      </c>
      <c r="E176" s="29"/>
      <c r="F176" s="20">
        <f t="shared" si="4"/>
        <v>225.41010199999999</v>
      </c>
    </row>
    <row r="177" spans="1:6" x14ac:dyDescent="0.2">
      <c r="A177" s="93">
        <v>2022</v>
      </c>
      <c r="B177" s="13" t="s">
        <v>115</v>
      </c>
      <c r="C177" s="13" t="s">
        <v>155</v>
      </c>
      <c r="D177" s="45">
        <v>538586</v>
      </c>
      <c r="E177" s="29"/>
      <c r="F177" s="20">
        <f t="shared" si="4"/>
        <v>217958.21399600001</v>
      </c>
    </row>
    <row r="178" spans="1:6" x14ac:dyDescent="0.2">
      <c r="A178" s="93">
        <v>2022</v>
      </c>
      <c r="B178" s="13" t="s">
        <v>115</v>
      </c>
      <c r="C178" s="13" t="s">
        <v>176</v>
      </c>
      <c r="D178" s="13">
        <v>162</v>
      </c>
      <c r="E178" s="29"/>
      <c r="F178" s="20">
        <f t="shared" si="4"/>
        <v>65.559132000000005</v>
      </c>
    </row>
    <row r="179" spans="1:6" x14ac:dyDescent="0.2">
      <c r="A179" s="93">
        <v>2022</v>
      </c>
      <c r="B179" s="13" t="s">
        <v>115</v>
      </c>
      <c r="C179" s="13" t="s">
        <v>185</v>
      </c>
      <c r="D179" s="45">
        <v>60905</v>
      </c>
      <c r="E179" s="29"/>
      <c r="F179" s="20">
        <f t="shared" si="4"/>
        <v>24647.400829999999</v>
      </c>
    </row>
    <row r="180" spans="1:6" x14ac:dyDescent="0.2">
      <c r="A180" s="93">
        <v>2022</v>
      </c>
      <c r="B180" s="13" t="s">
        <v>115</v>
      </c>
      <c r="C180" s="13" t="s">
        <v>173</v>
      </c>
      <c r="D180" s="45">
        <v>61066</v>
      </c>
      <c r="E180" s="29"/>
      <c r="F180" s="20">
        <f t="shared" si="4"/>
        <v>24712.555275999999</v>
      </c>
    </row>
    <row r="181" spans="1:6" x14ac:dyDescent="0.2">
      <c r="A181" s="93">
        <v>2022</v>
      </c>
      <c r="B181" s="13" t="s">
        <v>115</v>
      </c>
      <c r="C181" s="13" t="s">
        <v>156</v>
      </c>
      <c r="D181" s="45">
        <v>126508</v>
      </c>
      <c r="E181" s="29"/>
      <c r="F181" s="20">
        <f t="shared" si="4"/>
        <v>51196.016488000001</v>
      </c>
    </row>
    <row r="182" spans="1:6" x14ac:dyDescent="0.2">
      <c r="A182" s="93">
        <v>2022</v>
      </c>
      <c r="B182" s="13" t="s">
        <v>115</v>
      </c>
      <c r="C182" s="13" t="s">
        <v>158</v>
      </c>
      <c r="D182" s="13">
        <v>847</v>
      </c>
      <c r="E182" s="29"/>
      <c r="F182" s="20">
        <f t="shared" si="4"/>
        <v>342.76904200000001</v>
      </c>
    </row>
    <row r="183" spans="1:6" x14ac:dyDescent="0.2">
      <c r="A183" s="93">
        <v>2022</v>
      </c>
      <c r="B183" s="13" t="s">
        <v>115</v>
      </c>
      <c r="C183" s="13" t="s">
        <v>177</v>
      </c>
      <c r="D183" s="45">
        <v>1188</v>
      </c>
      <c r="E183" s="29"/>
      <c r="F183" s="20">
        <f t="shared" si="4"/>
        <v>480.76696799999996</v>
      </c>
    </row>
    <row r="184" spans="1:6" x14ac:dyDescent="0.2">
      <c r="A184" s="93">
        <v>2022</v>
      </c>
      <c r="B184" s="13" t="s">
        <v>115</v>
      </c>
      <c r="C184" s="13" t="s">
        <v>159</v>
      </c>
      <c r="D184" s="45">
        <v>1298726</v>
      </c>
      <c r="E184" s="29"/>
      <c r="F184" s="20">
        <f t="shared" si="4"/>
        <v>525576.23003600002</v>
      </c>
    </row>
    <row r="185" spans="1:6" x14ac:dyDescent="0.2">
      <c r="A185" s="93">
        <v>2022</v>
      </c>
      <c r="B185" s="13" t="s">
        <v>115</v>
      </c>
      <c r="C185" s="13" t="s">
        <v>160</v>
      </c>
      <c r="D185" s="45">
        <v>177736</v>
      </c>
      <c r="E185" s="29"/>
      <c r="F185" s="20">
        <f t="shared" si="4"/>
        <v>71927.270896000002</v>
      </c>
    </row>
    <row r="186" spans="1:6" x14ac:dyDescent="0.2">
      <c r="A186" s="93">
        <v>2022</v>
      </c>
      <c r="B186" s="13" t="s">
        <v>115</v>
      </c>
      <c r="C186" s="13" t="s">
        <v>161</v>
      </c>
      <c r="D186" s="45">
        <v>9785</v>
      </c>
      <c r="E186" s="29"/>
      <c r="F186" s="20">
        <f t="shared" si="4"/>
        <v>3959.8525099999997</v>
      </c>
    </row>
    <row r="187" spans="1:6" x14ac:dyDescent="0.2">
      <c r="A187" s="93">
        <v>2022</v>
      </c>
      <c r="B187" s="13" t="s">
        <v>115</v>
      </c>
      <c r="C187" s="13" t="s">
        <v>186</v>
      </c>
      <c r="D187" s="45">
        <v>13727</v>
      </c>
      <c r="E187" s="29"/>
      <c r="F187" s="20">
        <f t="shared" si="4"/>
        <v>5555.1247219999996</v>
      </c>
    </row>
    <row r="188" spans="1:6" x14ac:dyDescent="0.2">
      <c r="A188" s="93">
        <v>2022</v>
      </c>
      <c r="B188" s="13" t="s">
        <v>115</v>
      </c>
      <c r="C188" s="13" t="s">
        <v>178</v>
      </c>
      <c r="D188" s="45">
        <v>13955</v>
      </c>
      <c r="E188" s="29"/>
      <c r="F188" s="20">
        <f t="shared" si="4"/>
        <v>5647.3931299999995</v>
      </c>
    </row>
    <row r="189" spans="1:6" x14ac:dyDescent="0.2">
      <c r="A189" s="93">
        <v>2022</v>
      </c>
      <c r="B189" s="13" t="s">
        <v>115</v>
      </c>
      <c r="C189" s="13" t="s">
        <v>163</v>
      </c>
      <c r="D189" s="45">
        <v>11088</v>
      </c>
      <c r="E189" s="29"/>
      <c r="F189" s="20">
        <f t="shared" si="4"/>
        <v>4487.1583680000003</v>
      </c>
    </row>
    <row r="190" spans="1:6" x14ac:dyDescent="0.2">
      <c r="A190" s="93">
        <v>2022</v>
      </c>
      <c r="B190" s="13" t="s">
        <v>115</v>
      </c>
      <c r="C190" s="13" t="s">
        <v>179</v>
      </c>
      <c r="D190" s="45">
        <v>2954</v>
      </c>
      <c r="E190" s="29"/>
      <c r="F190" s="20">
        <f t="shared" si="4"/>
        <v>1195.442444</v>
      </c>
    </row>
    <row r="191" spans="1:6" x14ac:dyDescent="0.2">
      <c r="A191" s="93">
        <v>2022</v>
      </c>
      <c r="B191" s="13" t="s">
        <v>115</v>
      </c>
      <c r="C191" s="13" t="s">
        <v>188</v>
      </c>
      <c r="D191" s="13">
        <v>600</v>
      </c>
      <c r="E191" s="29"/>
      <c r="F191" s="20">
        <f t="shared" si="4"/>
        <v>242.8116</v>
      </c>
    </row>
    <row r="192" spans="1:6" x14ac:dyDescent="0.2">
      <c r="A192" s="93">
        <v>2022</v>
      </c>
      <c r="B192" s="13" t="s">
        <v>115</v>
      </c>
      <c r="C192" s="13" t="s">
        <v>180</v>
      </c>
      <c r="D192" s="45">
        <v>22893</v>
      </c>
      <c r="E192" s="29"/>
      <c r="F192" s="20">
        <f t="shared" si="4"/>
        <v>9264.4765979999993</v>
      </c>
    </row>
    <row r="193" spans="1:6" x14ac:dyDescent="0.2">
      <c r="A193" s="93">
        <v>2022</v>
      </c>
      <c r="B193" s="13" t="s">
        <v>115</v>
      </c>
      <c r="C193" s="13" t="s">
        <v>168</v>
      </c>
      <c r="D193" s="13">
        <v>485</v>
      </c>
      <c r="E193" s="29"/>
      <c r="F193" s="20">
        <f t="shared" si="4"/>
        <v>196.27270999999999</v>
      </c>
    </row>
    <row r="194" spans="1:6" x14ac:dyDescent="0.2">
      <c r="A194" s="93">
        <v>2022</v>
      </c>
      <c r="B194" s="13" t="s">
        <v>115</v>
      </c>
      <c r="C194" s="13" t="s">
        <v>169</v>
      </c>
      <c r="D194" s="13">
        <v>304</v>
      </c>
      <c r="E194" s="29"/>
      <c r="F194" s="20">
        <f t="shared" si="4"/>
        <v>123.02454399999999</v>
      </c>
    </row>
    <row r="195" spans="1:6" x14ac:dyDescent="0.2">
      <c r="A195" s="93">
        <v>2022</v>
      </c>
      <c r="B195" s="13" t="s">
        <v>115</v>
      </c>
      <c r="C195" s="13" t="s">
        <v>181</v>
      </c>
      <c r="D195" s="45">
        <v>178358</v>
      </c>
      <c r="E195" s="29"/>
      <c r="F195" s="20">
        <f t="shared" ref="F195:F258" si="5">IF(EXACT(D195,$D$8),0,D195*0.404686)</f>
        <v>72178.985587999996</v>
      </c>
    </row>
    <row r="196" spans="1:6" x14ac:dyDescent="0.2">
      <c r="A196" s="93">
        <v>2022</v>
      </c>
      <c r="B196" s="13" t="s">
        <v>115</v>
      </c>
      <c r="C196" s="13" t="s">
        <v>170</v>
      </c>
      <c r="D196" s="13">
        <v>938</v>
      </c>
      <c r="E196" s="29"/>
      <c r="F196" s="20">
        <f t="shared" si="5"/>
        <v>379.59546799999998</v>
      </c>
    </row>
    <row r="197" spans="1:6" x14ac:dyDescent="0.2">
      <c r="A197" s="93">
        <v>2022</v>
      </c>
      <c r="B197" s="13" t="s">
        <v>115</v>
      </c>
      <c r="C197" s="13" t="s">
        <v>171</v>
      </c>
      <c r="D197" s="45">
        <v>2418</v>
      </c>
      <c r="E197" s="29"/>
      <c r="F197" s="20">
        <f t="shared" si="5"/>
        <v>978.53074800000002</v>
      </c>
    </row>
    <row r="198" spans="1:6" x14ac:dyDescent="0.2">
      <c r="A198" s="93">
        <v>2022</v>
      </c>
      <c r="B198" s="13" t="s">
        <v>115</v>
      </c>
      <c r="C198" s="13" t="s">
        <v>172</v>
      </c>
      <c r="D198" s="45">
        <v>1162597</v>
      </c>
      <c r="E198" s="29"/>
      <c r="F198" s="20">
        <f t="shared" si="5"/>
        <v>470486.72954199999</v>
      </c>
    </row>
    <row r="199" spans="1:6" x14ac:dyDescent="0.2">
      <c r="A199" s="93">
        <v>2022</v>
      </c>
      <c r="B199" s="13" t="s">
        <v>115</v>
      </c>
      <c r="C199" s="13" t="s">
        <v>172</v>
      </c>
      <c r="D199" s="45">
        <v>10250</v>
      </c>
      <c r="E199" s="29"/>
      <c r="F199" s="20">
        <f t="shared" si="5"/>
        <v>4148.0315000000001</v>
      </c>
    </row>
    <row r="200" spans="1:6" x14ac:dyDescent="0.2">
      <c r="A200" s="93">
        <v>2022</v>
      </c>
      <c r="B200" s="13" t="s">
        <v>115</v>
      </c>
      <c r="C200" s="13" t="s">
        <v>183</v>
      </c>
      <c r="D200" s="13" t="s">
        <v>193</v>
      </c>
      <c r="E200" s="29"/>
      <c r="F200" s="20">
        <f t="shared" si="5"/>
        <v>0</v>
      </c>
    </row>
    <row r="201" spans="1:6" x14ac:dyDescent="0.2">
      <c r="A201" s="93">
        <v>2022</v>
      </c>
      <c r="B201" s="13" t="s">
        <v>116</v>
      </c>
      <c r="C201" s="13" t="s">
        <v>155</v>
      </c>
      <c r="D201" s="45">
        <v>6511</v>
      </c>
      <c r="E201" s="29"/>
      <c r="F201" s="20">
        <f t="shared" si="5"/>
        <v>2634.9105460000001</v>
      </c>
    </row>
    <row r="202" spans="1:6" x14ac:dyDescent="0.2">
      <c r="A202" s="93">
        <v>2022</v>
      </c>
      <c r="B202" s="13" t="s">
        <v>116</v>
      </c>
      <c r="C202" s="13" t="s">
        <v>184</v>
      </c>
      <c r="D202" s="13" t="s">
        <v>193</v>
      </c>
      <c r="E202" s="29"/>
      <c r="F202" s="20">
        <f t="shared" si="5"/>
        <v>0</v>
      </c>
    </row>
    <row r="203" spans="1:6" x14ac:dyDescent="0.2">
      <c r="A203" s="93">
        <v>2022</v>
      </c>
      <c r="B203" s="13" t="s">
        <v>116</v>
      </c>
      <c r="C203" s="13" t="s">
        <v>185</v>
      </c>
      <c r="D203" s="13" t="s">
        <v>193</v>
      </c>
      <c r="E203" s="29"/>
      <c r="F203" s="20">
        <f t="shared" si="5"/>
        <v>0</v>
      </c>
    </row>
    <row r="204" spans="1:6" x14ac:dyDescent="0.2">
      <c r="A204" s="93">
        <v>2022</v>
      </c>
      <c r="B204" s="13" t="s">
        <v>116</v>
      </c>
      <c r="C204" s="13" t="s">
        <v>156</v>
      </c>
      <c r="D204" s="45">
        <v>10421518</v>
      </c>
      <c r="E204" s="29"/>
      <c r="F204" s="20">
        <f t="shared" si="5"/>
        <v>4217442.433348</v>
      </c>
    </row>
    <row r="205" spans="1:6" x14ac:dyDescent="0.2">
      <c r="A205" s="93">
        <v>2022</v>
      </c>
      <c r="B205" s="13" t="s">
        <v>116</v>
      </c>
      <c r="C205" s="13" t="s">
        <v>157</v>
      </c>
      <c r="D205" s="13" t="s">
        <v>193</v>
      </c>
      <c r="E205" s="29"/>
      <c r="F205" s="20">
        <f t="shared" si="5"/>
        <v>0</v>
      </c>
    </row>
    <row r="206" spans="1:6" x14ac:dyDescent="0.2">
      <c r="A206" s="93">
        <v>2022</v>
      </c>
      <c r="B206" s="13" t="s">
        <v>116</v>
      </c>
      <c r="C206" s="13" t="s">
        <v>158</v>
      </c>
      <c r="D206" s="13">
        <v>99</v>
      </c>
      <c r="E206" s="29"/>
      <c r="F206" s="20">
        <f t="shared" si="5"/>
        <v>40.063913999999997</v>
      </c>
    </row>
    <row r="207" spans="1:6" x14ac:dyDescent="0.2">
      <c r="A207" s="93">
        <v>2022</v>
      </c>
      <c r="B207" s="13" t="s">
        <v>116</v>
      </c>
      <c r="C207" s="13" t="s">
        <v>159</v>
      </c>
      <c r="D207" s="45">
        <v>473285</v>
      </c>
      <c r="E207" s="29"/>
      <c r="F207" s="20">
        <f t="shared" si="5"/>
        <v>191531.81351000001</v>
      </c>
    </row>
    <row r="208" spans="1:6" x14ac:dyDescent="0.2">
      <c r="A208" s="93">
        <v>2022</v>
      </c>
      <c r="B208" s="13" t="s">
        <v>116</v>
      </c>
      <c r="C208" s="13" t="s">
        <v>160</v>
      </c>
      <c r="D208" s="45">
        <v>73087</v>
      </c>
      <c r="E208" s="29"/>
      <c r="F208" s="20">
        <f t="shared" si="5"/>
        <v>29577.285681999998</v>
      </c>
    </row>
    <row r="209" spans="1:6" x14ac:dyDescent="0.2">
      <c r="A209" s="93">
        <v>2022</v>
      </c>
      <c r="B209" s="13" t="s">
        <v>116</v>
      </c>
      <c r="C209" s="13" t="s">
        <v>161</v>
      </c>
      <c r="D209" s="13">
        <v>35</v>
      </c>
      <c r="E209" s="29"/>
      <c r="F209" s="20">
        <f t="shared" si="5"/>
        <v>14.164009999999999</v>
      </c>
    </row>
    <row r="210" spans="1:6" x14ac:dyDescent="0.2">
      <c r="A210" s="93">
        <v>2022</v>
      </c>
      <c r="B210" s="13" t="s">
        <v>116</v>
      </c>
      <c r="C210" s="13" t="s">
        <v>178</v>
      </c>
      <c r="D210" s="13" t="s">
        <v>193</v>
      </c>
      <c r="E210" s="29"/>
      <c r="F210" s="20">
        <f t="shared" si="5"/>
        <v>0</v>
      </c>
    </row>
    <row r="211" spans="1:6" x14ac:dyDescent="0.2">
      <c r="A211" s="93">
        <v>2022</v>
      </c>
      <c r="B211" s="13" t="s">
        <v>116</v>
      </c>
      <c r="C211" s="13" t="s">
        <v>189</v>
      </c>
      <c r="D211" s="13" t="s">
        <v>193</v>
      </c>
      <c r="E211" s="29"/>
      <c r="F211" s="20">
        <f t="shared" si="5"/>
        <v>0</v>
      </c>
    </row>
    <row r="212" spans="1:6" x14ac:dyDescent="0.2">
      <c r="A212" s="93">
        <v>2022</v>
      </c>
      <c r="B212" s="13" t="s">
        <v>116</v>
      </c>
      <c r="C212" s="13" t="s">
        <v>163</v>
      </c>
      <c r="D212" s="45">
        <v>11418</v>
      </c>
      <c r="E212" s="29"/>
      <c r="F212" s="20">
        <f t="shared" si="5"/>
        <v>4620.7047480000001</v>
      </c>
    </row>
    <row r="213" spans="1:6" x14ac:dyDescent="0.2">
      <c r="A213" s="93">
        <v>2022</v>
      </c>
      <c r="B213" s="13" t="s">
        <v>116</v>
      </c>
      <c r="C213" s="13" t="s">
        <v>165</v>
      </c>
      <c r="D213" s="13" t="s">
        <v>193</v>
      </c>
      <c r="E213" s="29"/>
      <c r="F213" s="20">
        <f t="shared" si="5"/>
        <v>0</v>
      </c>
    </row>
    <row r="214" spans="1:6" x14ac:dyDescent="0.2">
      <c r="A214" s="93">
        <v>2022</v>
      </c>
      <c r="B214" s="13" t="s">
        <v>116</v>
      </c>
      <c r="C214" s="13" t="s">
        <v>166</v>
      </c>
      <c r="D214" s="45">
        <v>14869</v>
      </c>
      <c r="E214" s="29"/>
      <c r="F214" s="20">
        <f t="shared" si="5"/>
        <v>6017.2761339999997</v>
      </c>
    </row>
    <row r="215" spans="1:6" x14ac:dyDescent="0.2">
      <c r="A215" s="93">
        <v>2022</v>
      </c>
      <c r="B215" s="13" t="s">
        <v>116</v>
      </c>
      <c r="C215" s="13" t="s">
        <v>168</v>
      </c>
      <c r="D215" s="45">
        <v>4639</v>
      </c>
      <c r="E215" s="29"/>
      <c r="F215" s="20">
        <f t="shared" si="5"/>
        <v>1877.338354</v>
      </c>
    </row>
    <row r="216" spans="1:6" x14ac:dyDescent="0.2">
      <c r="A216" s="93">
        <v>2022</v>
      </c>
      <c r="B216" s="13" t="s">
        <v>116</v>
      </c>
      <c r="C216" s="13" t="s">
        <v>169</v>
      </c>
      <c r="D216" s="45">
        <v>10213710</v>
      </c>
      <c r="E216" s="29"/>
      <c r="F216" s="20">
        <f t="shared" si="5"/>
        <v>4133345.4450599998</v>
      </c>
    </row>
    <row r="217" spans="1:6" x14ac:dyDescent="0.2">
      <c r="A217" s="93">
        <v>2022</v>
      </c>
      <c r="B217" s="13" t="s">
        <v>116</v>
      </c>
      <c r="C217" s="13" t="s">
        <v>170</v>
      </c>
      <c r="D217" s="13">
        <v>572</v>
      </c>
      <c r="E217" s="29"/>
      <c r="F217" s="20">
        <f t="shared" si="5"/>
        <v>231.48039199999999</v>
      </c>
    </row>
    <row r="218" spans="1:6" x14ac:dyDescent="0.2">
      <c r="A218" s="93">
        <v>2022</v>
      </c>
      <c r="B218" s="13" t="s">
        <v>116</v>
      </c>
      <c r="C218" s="13" t="s">
        <v>187</v>
      </c>
      <c r="D218" s="13">
        <v>139</v>
      </c>
      <c r="E218" s="29"/>
      <c r="F218" s="20">
        <f t="shared" si="5"/>
        <v>56.251353999999999</v>
      </c>
    </row>
    <row r="219" spans="1:6" x14ac:dyDescent="0.2">
      <c r="A219" s="93">
        <v>2022</v>
      </c>
      <c r="B219" s="13" t="s">
        <v>116</v>
      </c>
      <c r="C219" s="13" t="s">
        <v>171</v>
      </c>
      <c r="D219" s="13">
        <v>83</v>
      </c>
      <c r="E219" s="29"/>
      <c r="F219" s="20">
        <f t="shared" si="5"/>
        <v>33.588937999999999</v>
      </c>
    </row>
    <row r="220" spans="1:6" x14ac:dyDescent="0.2">
      <c r="A220" s="93">
        <v>2022</v>
      </c>
      <c r="B220" s="13" t="s">
        <v>116</v>
      </c>
      <c r="C220" s="13" t="s">
        <v>172</v>
      </c>
      <c r="D220" s="45">
        <v>540232</v>
      </c>
      <c r="E220" s="29"/>
      <c r="F220" s="20">
        <f t="shared" si="5"/>
        <v>218624.32715199998</v>
      </c>
    </row>
    <row r="221" spans="1:6" x14ac:dyDescent="0.2">
      <c r="A221" s="93">
        <v>2022</v>
      </c>
      <c r="B221" s="13" t="s">
        <v>117</v>
      </c>
      <c r="C221" s="13" t="s">
        <v>155</v>
      </c>
      <c r="D221" s="13">
        <v>851</v>
      </c>
      <c r="E221" s="29"/>
      <c r="F221" s="20">
        <f t="shared" si="5"/>
        <v>344.38778600000001</v>
      </c>
    </row>
    <row r="222" spans="1:6" x14ac:dyDescent="0.2">
      <c r="A222" s="93">
        <v>2022</v>
      </c>
      <c r="B222" s="13" t="s">
        <v>117</v>
      </c>
      <c r="C222" s="13" t="s">
        <v>184</v>
      </c>
      <c r="D222" s="13" t="s">
        <v>193</v>
      </c>
      <c r="E222" s="29"/>
      <c r="F222" s="20">
        <f t="shared" si="5"/>
        <v>0</v>
      </c>
    </row>
    <row r="223" spans="1:6" x14ac:dyDescent="0.2">
      <c r="A223" s="93">
        <v>2022</v>
      </c>
      <c r="B223" s="13" t="s">
        <v>117</v>
      </c>
      <c r="C223" s="13" t="s">
        <v>185</v>
      </c>
      <c r="D223" s="13" t="s">
        <v>193</v>
      </c>
      <c r="E223" s="29"/>
      <c r="F223" s="20">
        <f t="shared" si="5"/>
        <v>0</v>
      </c>
    </row>
    <row r="224" spans="1:6" x14ac:dyDescent="0.2">
      <c r="A224" s="93">
        <v>2022</v>
      </c>
      <c r="B224" s="13" t="s">
        <v>117</v>
      </c>
      <c r="C224" s="13" t="s">
        <v>156</v>
      </c>
      <c r="D224" s="45">
        <v>5376022</v>
      </c>
      <c r="E224" s="29"/>
      <c r="F224" s="20">
        <f t="shared" si="5"/>
        <v>2175600.8390919999</v>
      </c>
    </row>
    <row r="225" spans="1:6" x14ac:dyDescent="0.2">
      <c r="A225" s="93">
        <v>2022</v>
      </c>
      <c r="B225" s="13" t="s">
        <v>117</v>
      </c>
      <c r="C225" s="13" t="s">
        <v>159</v>
      </c>
      <c r="D225" s="45">
        <v>422172</v>
      </c>
      <c r="E225" s="29"/>
      <c r="F225" s="20">
        <f t="shared" si="5"/>
        <v>170847.097992</v>
      </c>
    </row>
    <row r="226" spans="1:6" x14ac:dyDescent="0.2">
      <c r="A226" s="93">
        <v>2022</v>
      </c>
      <c r="B226" s="13" t="s">
        <v>117</v>
      </c>
      <c r="C226" s="13" t="s">
        <v>160</v>
      </c>
      <c r="D226" s="45">
        <v>80139</v>
      </c>
      <c r="E226" s="29"/>
      <c r="F226" s="20">
        <f t="shared" si="5"/>
        <v>32431.131354000001</v>
      </c>
    </row>
    <row r="227" spans="1:6" x14ac:dyDescent="0.2">
      <c r="A227" s="93">
        <v>2022</v>
      </c>
      <c r="B227" s="13" t="s">
        <v>117</v>
      </c>
      <c r="C227" s="13" t="s">
        <v>174</v>
      </c>
      <c r="D227" s="13" t="s">
        <v>193</v>
      </c>
      <c r="E227" s="29"/>
      <c r="F227" s="20">
        <f t="shared" si="5"/>
        <v>0</v>
      </c>
    </row>
    <row r="228" spans="1:6" x14ac:dyDescent="0.2">
      <c r="A228" s="93">
        <v>2022</v>
      </c>
      <c r="B228" s="13" t="s">
        <v>117</v>
      </c>
      <c r="C228" s="13" t="s">
        <v>161</v>
      </c>
      <c r="D228" s="13">
        <v>36</v>
      </c>
      <c r="E228" s="29"/>
      <c r="F228" s="20">
        <f t="shared" si="5"/>
        <v>14.568695999999999</v>
      </c>
    </row>
    <row r="229" spans="1:6" x14ac:dyDescent="0.2">
      <c r="A229" s="93">
        <v>2022</v>
      </c>
      <c r="B229" s="13" t="s">
        <v>117</v>
      </c>
      <c r="C229" s="13" t="s">
        <v>178</v>
      </c>
      <c r="D229" s="45">
        <v>4687</v>
      </c>
      <c r="E229" s="29"/>
      <c r="F229" s="20">
        <f t="shared" si="5"/>
        <v>1896.7632819999999</v>
      </c>
    </row>
    <row r="230" spans="1:6" x14ac:dyDescent="0.2">
      <c r="A230" s="93">
        <v>2022</v>
      </c>
      <c r="B230" s="13" t="s">
        <v>117</v>
      </c>
      <c r="C230" s="13" t="s">
        <v>178</v>
      </c>
      <c r="D230" s="13">
        <v>186</v>
      </c>
      <c r="E230" s="29"/>
      <c r="F230" s="20">
        <f t="shared" si="5"/>
        <v>75.271596000000002</v>
      </c>
    </row>
    <row r="231" spans="1:6" x14ac:dyDescent="0.2">
      <c r="A231" s="93">
        <v>2022</v>
      </c>
      <c r="B231" s="13" t="s">
        <v>117</v>
      </c>
      <c r="C231" s="13" t="s">
        <v>189</v>
      </c>
      <c r="D231" s="13">
        <v>21</v>
      </c>
      <c r="E231" s="29"/>
      <c r="F231" s="20">
        <f t="shared" si="5"/>
        <v>8.4984059999999992</v>
      </c>
    </row>
    <row r="232" spans="1:6" x14ac:dyDescent="0.2">
      <c r="A232" s="93">
        <v>2022</v>
      </c>
      <c r="B232" s="13" t="s">
        <v>117</v>
      </c>
      <c r="C232" s="13" t="s">
        <v>163</v>
      </c>
      <c r="D232" s="45">
        <v>2712</v>
      </c>
      <c r="E232" s="29"/>
      <c r="F232" s="20">
        <f t="shared" si="5"/>
        <v>1097.5084320000001</v>
      </c>
    </row>
    <row r="233" spans="1:6" x14ac:dyDescent="0.2">
      <c r="A233" s="93">
        <v>2022</v>
      </c>
      <c r="B233" s="13" t="s">
        <v>117</v>
      </c>
      <c r="C233" s="13" t="s">
        <v>188</v>
      </c>
      <c r="D233" s="13" t="s">
        <v>193</v>
      </c>
      <c r="E233" s="29"/>
      <c r="F233" s="20">
        <f t="shared" si="5"/>
        <v>0</v>
      </c>
    </row>
    <row r="234" spans="1:6" x14ac:dyDescent="0.2">
      <c r="A234" s="93">
        <v>2022</v>
      </c>
      <c r="B234" s="13" t="s">
        <v>117</v>
      </c>
      <c r="C234" s="13" t="s">
        <v>166</v>
      </c>
      <c r="D234" s="45">
        <v>2610</v>
      </c>
      <c r="E234" s="29"/>
      <c r="F234" s="20">
        <f t="shared" si="5"/>
        <v>1056.23046</v>
      </c>
    </row>
    <row r="235" spans="1:6" x14ac:dyDescent="0.2">
      <c r="A235" s="93">
        <v>2022</v>
      </c>
      <c r="B235" s="13" t="s">
        <v>117</v>
      </c>
      <c r="C235" s="13" t="s">
        <v>168</v>
      </c>
      <c r="D235" s="45">
        <v>4366</v>
      </c>
      <c r="E235" s="29"/>
      <c r="F235" s="20">
        <f t="shared" si="5"/>
        <v>1766.859076</v>
      </c>
    </row>
    <row r="236" spans="1:6" x14ac:dyDescent="0.2">
      <c r="A236" s="93">
        <v>2022</v>
      </c>
      <c r="B236" s="13" t="s">
        <v>117</v>
      </c>
      <c r="C236" s="13" t="s">
        <v>169</v>
      </c>
      <c r="D236" s="45">
        <v>5687521</v>
      </c>
      <c r="E236" s="29"/>
      <c r="F236" s="20">
        <f t="shared" si="5"/>
        <v>2301660.123406</v>
      </c>
    </row>
    <row r="237" spans="1:6" x14ac:dyDescent="0.2">
      <c r="A237" s="93">
        <v>2022</v>
      </c>
      <c r="B237" s="13" t="s">
        <v>117</v>
      </c>
      <c r="C237" s="13" t="s">
        <v>170</v>
      </c>
      <c r="D237" s="45">
        <v>2045</v>
      </c>
      <c r="E237" s="29"/>
      <c r="F237" s="20">
        <f t="shared" si="5"/>
        <v>827.58286999999996</v>
      </c>
    </row>
    <row r="238" spans="1:6" x14ac:dyDescent="0.2">
      <c r="A238" s="93">
        <v>2022</v>
      </c>
      <c r="B238" s="13" t="s">
        <v>117</v>
      </c>
      <c r="C238" s="13" t="s">
        <v>187</v>
      </c>
      <c r="D238" s="13">
        <v>451</v>
      </c>
      <c r="E238" s="29"/>
      <c r="F238" s="20">
        <f t="shared" si="5"/>
        <v>182.513386</v>
      </c>
    </row>
    <row r="239" spans="1:6" x14ac:dyDescent="0.2">
      <c r="A239" s="93">
        <v>2022</v>
      </c>
      <c r="B239" s="13" t="s">
        <v>117</v>
      </c>
      <c r="C239" s="13" t="s">
        <v>171</v>
      </c>
      <c r="D239" s="13">
        <v>746</v>
      </c>
      <c r="E239" s="29"/>
      <c r="F239" s="20">
        <f t="shared" si="5"/>
        <v>301.89575600000001</v>
      </c>
    </row>
    <row r="240" spans="1:6" x14ac:dyDescent="0.2">
      <c r="A240" s="93">
        <v>2022</v>
      </c>
      <c r="B240" s="13" t="s">
        <v>117</v>
      </c>
      <c r="C240" s="13" t="s">
        <v>172</v>
      </c>
      <c r="D240" s="45">
        <v>262177</v>
      </c>
      <c r="E240" s="29"/>
      <c r="F240" s="20">
        <f t="shared" si="5"/>
        <v>106099.361422</v>
      </c>
    </row>
    <row r="241" spans="1:6" x14ac:dyDescent="0.2">
      <c r="A241" s="93">
        <v>2022</v>
      </c>
      <c r="B241" s="13" t="s">
        <v>118</v>
      </c>
      <c r="C241" s="13" t="s">
        <v>155</v>
      </c>
      <c r="D241" s="13">
        <v>926</v>
      </c>
      <c r="E241" s="29"/>
      <c r="F241" s="20">
        <f t="shared" si="5"/>
        <v>374.73923600000001</v>
      </c>
    </row>
    <row r="242" spans="1:6" x14ac:dyDescent="0.2">
      <c r="A242" s="93">
        <v>2022</v>
      </c>
      <c r="B242" s="13" t="s">
        <v>118</v>
      </c>
      <c r="C242" s="13" t="s">
        <v>184</v>
      </c>
      <c r="D242" s="13">
        <v>71</v>
      </c>
      <c r="E242" s="29"/>
      <c r="F242" s="20">
        <f t="shared" si="5"/>
        <v>28.732706</v>
      </c>
    </row>
    <row r="243" spans="1:6" x14ac:dyDescent="0.2">
      <c r="A243" s="93">
        <v>2022</v>
      </c>
      <c r="B243" s="13" t="s">
        <v>118</v>
      </c>
      <c r="C243" s="13" t="s">
        <v>156</v>
      </c>
      <c r="D243" s="45">
        <v>12637070</v>
      </c>
      <c r="E243" s="29"/>
      <c r="F243" s="20">
        <f t="shared" si="5"/>
        <v>5114045.3100199997</v>
      </c>
    </row>
    <row r="244" spans="1:6" x14ac:dyDescent="0.2">
      <c r="A244" s="93">
        <v>2022</v>
      </c>
      <c r="B244" s="13" t="s">
        <v>118</v>
      </c>
      <c r="C244" s="13" t="s">
        <v>159</v>
      </c>
      <c r="D244" s="45">
        <v>926874</v>
      </c>
      <c r="E244" s="29"/>
      <c r="F244" s="20">
        <f t="shared" si="5"/>
        <v>375092.93156399997</v>
      </c>
    </row>
    <row r="245" spans="1:6" x14ac:dyDescent="0.2">
      <c r="A245" s="93">
        <v>2022</v>
      </c>
      <c r="B245" s="13" t="s">
        <v>118</v>
      </c>
      <c r="C245" s="13" t="s">
        <v>160</v>
      </c>
      <c r="D245" s="45">
        <v>141451</v>
      </c>
      <c r="E245" s="29"/>
      <c r="F245" s="20">
        <f t="shared" si="5"/>
        <v>57243.239386000001</v>
      </c>
    </row>
    <row r="246" spans="1:6" x14ac:dyDescent="0.2">
      <c r="A246" s="93">
        <v>2022</v>
      </c>
      <c r="B246" s="13" t="s">
        <v>118</v>
      </c>
      <c r="C246" s="13" t="s">
        <v>174</v>
      </c>
      <c r="D246" s="13">
        <v>4</v>
      </c>
      <c r="E246" s="29"/>
      <c r="F246" s="20">
        <f t="shared" si="5"/>
        <v>1.618744</v>
      </c>
    </row>
    <row r="247" spans="1:6" x14ac:dyDescent="0.2">
      <c r="A247" s="93">
        <v>2022</v>
      </c>
      <c r="B247" s="13" t="s">
        <v>118</v>
      </c>
      <c r="C247" s="13" t="s">
        <v>161</v>
      </c>
      <c r="D247" s="13">
        <v>19</v>
      </c>
      <c r="E247" s="29"/>
      <c r="F247" s="20">
        <f t="shared" si="5"/>
        <v>7.6890339999999995</v>
      </c>
    </row>
    <row r="248" spans="1:6" x14ac:dyDescent="0.2">
      <c r="A248" s="93">
        <v>2022</v>
      </c>
      <c r="B248" s="13" t="s">
        <v>118</v>
      </c>
      <c r="C248" s="13" t="s">
        <v>162</v>
      </c>
      <c r="D248" s="13" t="s">
        <v>193</v>
      </c>
      <c r="E248" s="29"/>
      <c r="F248" s="20">
        <f t="shared" si="5"/>
        <v>0</v>
      </c>
    </row>
    <row r="249" spans="1:6" x14ac:dyDescent="0.2">
      <c r="A249" s="93">
        <v>2022</v>
      </c>
      <c r="B249" s="13" t="s">
        <v>118</v>
      </c>
      <c r="C249" s="13" t="s">
        <v>189</v>
      </c>
      <c r="D249" s="13" t="s">
        <v>193</v>
      </c>
      <c r="E249" s="29"/>
      <c r="F249" s="20">
        <f t="shared" si="5"/>
        <v>0</v>
      </c>
    </row>
    <row r="250" spans="1:6" x14ac:dyDescent="0.2">
      <c r="A250" s="93">
        <v>2022</v>
      </c>
      <c r="B250" s="13" t="s">
        <v>118</v>
      </c>
      <c r="C250" s="13" t="s">
        <v>163</v>
      </c>
      <c r="D250" s="45">
        <v>38678</v>
      </c>
      <c r="E250" s="29"/>
      <c r="F250" s="20">
        <f t="shared" si="5"/>
        <v>15652.445108</v>
      </c>
    </row>
    <row r="251" spans="1:6" x14ac:dyDescent="0.2">
      <c r="A251" s="93">
        <v>2022</v>
      </c>
      <c r="B251" s="13" t="s">
        <v>118</v>
      </c>
      <c r="C251" s="13" t="s">
        <v>166</v>
      </c>
      <c r="D251" s="45">
        <v>5854</v>
      </c>
      <c r="E251" s="29"/>
      <c r="F251" s="20">
        <f t="shared" si="5"/>
        <v>2369.0318440000001</v>
      </c>
    </row>
    <row r="252" spans="1:6" x14ac:dyDescent="0.2">
      <c r="A252" s="93">
        <v>2022</v>
      </c>
      <c r="B252" s="13" t="s">
        <v>118</v>
      </c>
      <c r="C252" s="13" t="s">
        <v>168</v>
      </c>
      <c r="D252" s="13">
        <v>918</v>
      </c>
      <c r="E252" s="29"/>
      <c r="F252" s="20">
        <f t="shared" si="5"/>
        <v>371.50174799999996</v>
      </c>
    </row>
    <row r="253" spans="1:6" x14ac:dyDescent="0.2">
      <c r="A253" s="93">
        <v>2022</v>
      </c>
      <c r="B253" s="13" t="s">
        <v>118</v>
      </c>
      <c r="C253" s="13" t="s">
        <v>169</v>
      </c>
      <c r="D253" s="45">
        <v>9497898</v>
      </c>
      <c r="E253" s="29"/>
      <c r="F253" s="20">
        <f t="shared" si="5"/>
        <v>3843666.3500279998</v>
      </c>
    </row>
    <row r="254" spans="1:6" x14ac:dyDescent="0.2">
      <c r="A254" s="93">
        <v>2022</v>
      </c>
      <c r="B254" s="13" t="s">
        <v>118</v>
      </c>
      <c r="C254" s="13" t="s">
        <v>170</v>
      </c>
      <c r="D254" s="13" t="s">
        <v>193</v>
      </c>
      <c r="E254" s="29"/>
      <c r="F254" s="20">
        <f t="shared" si="5"/>
        <v>0</v>
      </c>
    </row>
    <row r="255" spans="1:6" x14ac:dyDescent="0.2">
      <c r="A255" s="93">
        <v>2022</v>
      </c>
      <c r="B255" s="13" t="s">
        <v>118</v>
      </c>
      <c r="C255" s="13" t="s">
        <v>171</v>
      </c>
      <c r="D255" s="13">
        <v>116</v>
      </c>
      <c r="E255" s="29"/>
      <c r="F255" s="20">
        <f t="shared" si="5"/>
        <v>46.943576</v>
      </c>
    </row>
    <row r="256" spans="1:6" x14ac:dyDescent="0.2">
      <c r="A256" s="93">
        <v>2022</v>
      </c>
      <c r="B256" s="13" t="s">
        <v>118</v>
      </c>
      <c r="C256" s="13" t="s">
        <v>172</v>
      </c>
      <c r="D256" s="45">
        <v>15420</v>
      </c>
      <c r="E256" s="29"/>
      <c r="F256" s="20">
        <f t="shared" si="5"/>
        <v>6240.2581199999995</v>
      </c>
    </row>
    <row r="257" spans="1:6" x14ac:dyDescent="0.2">
      <c r="A257" s="93">
        <v>2022</v>
      </c>
      <c r="B257" s="13" t="s">
        <v>119</v>
      </c>
      <c r="C257" s="13" t="s">
        <v>155</v>
      </c>
      <c r="D257" s="45">
        <v>5363</v>
      </c>
      <c r="E257" s="29"/>
      <c r="F257" s="20">
        <f t="shared" si="5"/>
        <v>2170.3310179999999</v>
      </c>
    </row>
    <row r="258" spans="1:6" x14ac:dyDescent="0.2">
      <c r="A258" s="93">
        <v>2022</v>
      </c>
      <c r="B258" s="13" t="s">
        <v>119</v>
      </c>
      <c r="C258" s="13" t="s">
        <v>176</v>
      </c>
      <c r="D258" s="13" t="s">
        <v>193</v>
      </c>
      <c r="E258" s="29"/>
      <c r="F258" s="20">
        <f t="shared" si="5"/>
        <v>0</v>
      </c>
    </row>
    <row r="259" spans="1:6" x14ac:dyDescent="0.2">
      <c r="A259" s="93">
        <v>2022</v>
      </c>
      <c r="B259" s="13" t="s">
        <v>119</v>
      </c>
      <c r="C259" s="13" t="s">
        <v>185</v>
      </c>
      <c r="D259" s="45">
        <v>6702</v>
      </c>
      <c r="E259" s="29"/>
      <c r="F259" s="20">
        <f t="shared" ref="F259:F322" si="6">IF(EXACT(D259,$D$8),0,D259*0.404686)</f>
        <v>2712.2055719999998</v>
      </c>
    </row>
    <row r="260" spans="1:6" x14ac:dyDescent="0.2">
      <c r="A260" s="93">
        <v>2022</v>
      </c>
      <c r="B260" s="13" t="s">
        <v>119</v>
      </c>
      <c r="C260" s="13" t="s">
        <v>156</v>
      </c>
      <c r="D260" s="45">
        <v>4658341</v>
      </c>
      <c r="E260" s="29"/>
      <c r="F260" s="20">
        <f t="shared" si="6"/>
        <v>1885165.3859259998</v>
      </c>
    </row>
    <row r="261" spans="1:6" x14ac:dyDescent="0.2">
      <c r="A261" s="93">
        <v>2022</v>
      </c>
      <c r="B261" s="13" t="s">
        <v>119</v>
      </c>
      <c r="C261" s="13" t="s">
        <v>157</v>
      </c>
      <c r="D261" s="45">
        <v>140699</v>
      </c>
      <c r="E261" s="29"/>
      <c r="F261" s="20">
        <f t="shared" si="6"/>
        <v>56938.915514</v>
      </c>
    </row>
    <row r="262" spans="1:6" x14ac:dyDescent="0.2">
      <c r="A262" s="93">
        <v>2022</v>
      </c>
      <c r="B262" s="13" t="s">
        <v>119</v>
      </c>
      <c r="C262" s="13" t="s">
        <v>158</v>
      </c>
      <c r="D262" s="13">
        <v>878</v>
      </c>
      <c r="E262" s="29"/>
      <c r="F262" s="20">
        <f t="shared" si="6"/>
        <v>355.31430799999998</v>
      </c>
    </row>
    <row r="263" spans="1:6" x14ac:dyDescent="0.2">
      <c r="A263" s="93">
        <v>2022</v>
      </c>
      <c r="B263" s="13" t="s">
        <v>119</v>
      </c>
      <c r="C263" s="13" t="s">
        <v>159</v>
      </c>
      <c r="D263" s="45">
        <v>2004432</v>
      </c>
      <c r="E263" s="29"/>
      <c r="F263" s="20">
        <f t="shared" si="6"/>
        <v>811165.56835199997</v>
      </c>
    </row>
    <row r="264" spans="1:6" x14ac:dyDescent="0.2">
      <c r="A264" s="93">
        <v>2022</v>
      </c>
      <c r="B264" s="13" t="s">
        <v>119</v>
      </c>
      <c r="C264" s="13" t="s">
        <v>160</v>
      </c>
      <c r="D264" s="45">
        <v>439521</v>
      </c>
      <c r="E264" s="29"/>
      <c r="F264" s="20">
        <f t="shared" si="6"/>
        <v>177867.995406</v>
      </c>
    </row>
    <row r="265" spans="1:6" x14ac:dyDescent="0.2">
      <c r="A265" s="93">
        <v>2022</v>
      </c>
      <c r="B265" s="13" t="s">
        <v>119</v>
      </c>
      <c r="C265" s="13" t="s">
        <v>174</v>
      </c>
      <c r="D265" s="13">
        <v>261</v>
      </c>
      <c r="E265" s="29"/>
      <c r="F265" s="20">
        <f t="shared" si="6"/>
        <v>105.623046</v>
      </c>
    </row>
    <row r="266" spans="1:6" x14ac:dyDescent="0.2">
      <c r="A266" s="93">
        <v>2022</v>
      </c>
      <c r="B266" s="13" t="s">
        <v>119</v>
      </c>
      <c r="C266" s="13" t="s">
        <v>161</v>
      </c>
      <c r="D266" s="13">
        <v>9</v>
      </c>
      <c r="E266" s="29"/>
      <c r="F266" s="20">
        <f t="shared" si="6"/>
        <v>3.6421739999999998</v>
      </c>
    </row>
    <row r="267" spans="1:6" x14ac:dyDescent="0.2">
      <c r="A267" s="93">
        <v>2022</v>
      </c>
      <c r="B267" s="13" t="s">
        <v>119</v>
      </c>
      <c r="C267" s="13" t="s">
        <v>162</v>
      </c>
      <c r="D267" s="45">
        <v>22182</v>
      </c>
      <c r="E267" s="29"/>
      <c r="F267" s="20">
        <f t="shared" si="6"/>
        <v>8976.7448519999998</v>
      </c>
    </row>
    <row r="268" spans="1:6" x14ac:dyDescent="0.2">
      <c r="A268" s="93">
        <v>2022</v>
      </c>
      <c r="B268" s="13" t="s">
        <v>119</v>
      </c>
      <c r="C268" s="13" t="s">
        <v>163</v>
      </c>
      <c r="D268" s="45">
        <v>24639</v>
      </c>
      <c r="E268" s="29"/>
      <c r="F268" s="20">
        <f t="shared" si="6"/>
        <v>9971.0583539999989</v>
      </c>
    </row>
    <row r="269" spans="1:6" x14ac:dyDescent="0.2">
      <c r="A269" s="93">
        <v>2022</v>
      </c>
      <c r="B269" s="13" t="s">
        <v>119</v>
      </c>
      <c r="C269" s="13" t="s">
        <v>179</v>
      </c>
      <c r="D269" s="13">
        <v>364</v>
      </c>
      <c r="E269" s="29"/>
      <c r="F269" s="20">
        <f t="shared" si="6"/>
        <v>147.30570399999999</v>
      </c>
    </row>
    <row r="270" spans="1:6" x14ac:dyDescent="0.2">
      <c r="A270" s="93">
        <v>2022</v>
      </c>
      <c r="B270" s="13" t="s">
        <v>119</v>
      </c>
      <c r="C270" s="13" t="s">
        <v>166</v>
      </c>
      <c r="D270" s="45">
        <v>28988</v>
      </c>
      <c r="E270" s="29"/>
      <c r="F270" s="20">
        <f t="shared" si="6"/>
        <v>11731.037768</v>
      </c>
    </row>
    <row r="271" spans="1:6" x14ac:dyDescent="0.2">
      <c r="A271" s="93">
        <v>2022</v>
      </c>
      <c r="B271" s="13" t="s">
        <v>119</v>
      </c>
      <c r="C271" s="13" t="s">
        <v>167</v>
      </c>
      <c r="D271" s="13" t="s">
        <v>193</v>
      </c>
      <c r="E271" s="29"/>
      <c r="F271" s="20">
        <f t="shared" si="6"/>
        <v>0</v>
      </c>
    </row>
    <row r="272" spans="1:6" x14ac:dyDescent="0.2">
      <c r="A272" s="93">
        <v>2022</v>
      </c>
      <c r="B272" s="13" t="s">
        <v>119</v>
      </c>
      <c r="C272" s="13" t="s">
        <v>168</v>
      </c>
      <c r="D272" s="45">
        <v>2563880</v>
      </c>
      <c r="E272" s="29"/>
      <c r="F272" s="20">
        <f t="shared" si="6"/>
        <v>1037566.34168</v>
      </c>
    </row>
    <row r="273" spans="1:6" x14ac:dyDescent="0.2">
      <c r="A273" s="93">
        <v>2022</v>
      </c>
      <c r="B273" s="13" t="s">
        <v>119</v>
      </c>
      <c r="C273" s="13" t="s">
        <v>169</v>
      </c>
      <c r="D273" s="45">
        <v>4570912</v>
      </c>
      <c r="E273" s="29"/>
      <c r="F273" s="20">
        <f t="shared" si="6"/>
        <v>1849784.093632</v>
      </c>
    </row>
    <row r="274" spans="1:6" x14ac:dyDescent="0.2">
      <c r="A274" s="93">
        <v>2022</v>
      </c>
      <c r="B274" s="13" t="s">
        <v>119</v>
      </c>
      <c r="C274" s="13" t="s">
        <v>170</v>
      </c>
      <c r="D274" s="45">
        <v>38780</v>
      </c>
      <c r="E274" s="29"/>
      <c r="F274" s="20">
        <f t="shared" si="6"/>
        <v>15693.72308</v>
      </c>
    </row>
    <row r="275" spans="1:6" x14ac:dyDescent="0.2">
      <c r="A275" s="93">
        <v>2022</v>
      </c>
      <c r="B275" s="13" t="s">
        <v>119</v>
      </c>
      <c r="C275" s="13" t="s">
        <v>190</v>
      </c>
      <c r="D275" s="13" t="s">
        <v>193</v>
      </c>
      <c r="E275" s="29"/>
      <c r="F275" s="20">
        <f t="shared" si="6"/>
        <v>0</v>
      </c>
    </row>
    <row r="276" spans="1:6" x14ac:dyDescent="0.2">
      <c r="A276" s="93">
        <v>2022</v>
      </c>
      <c r="B276" s="13" t="s">
        <v>119</v>
      </c>
      <c r="C276" s="13" t="s">
        <v>171</v>
      </c>
      <c r="D276" s="45">
        <v>20672</v>
      </c>
      <c r="E276" s="29"/>
      <c r="F276" s="20">
        <f t="shared" si="6"/>
        <v>8365.668991999999</v>
      </c>
    </row>
    <row r="277" spans="1:6" x14ac:dyDescent="0.2">
      <c r="A277" s="93">
        <v>2022</v>
      </c>
      <c r="B277" s="13" t="s">
        <v>119</v>
      </c>
      <c r="C277" s="13" t="s">
        <v>172</v>
      </c>
      <c r="D277" s="45">
        <v>6630355</v>
      </c>
      <c r="E277" s="29"/>
      <c r="F277" s="20">
        <f t="shared" si="6"/>
        <v>2683211.8435299997</v>
      </c>
    </row>
    <row r="278" spans="1:6" x14ac:dyDescent="0.2">
      <c r="A278" s="93">
        <v>2022</v>
      </c>
      <c r="B278" s="13" t="s">
        <v>120</v>
      </c>
      <c r="C278" s="13" t="s">
        <v>155</v>
      </c>
      <c r="D278" s="45">
        <v>1818</v>
      </c>
      <c r="E278" s="29"/>
      <c r="F278" s="20">
        <f t="shared" si="6"/>
        <v>735.71914800000002</v>
      </c>
    </row>
    <row r="279" spans="1:6" x14ac:dyDescent="0.2">
      <c r="A279" s="93">
        <v>2022</v>
      </c>
      <c r="B279" s="13" t="s">
        <v>120</v>
      </c>
      <c r="C279" s="13" t="s">
        <v>185</v>
      </c>
      <c r="D279" s="45">
        <v>1824</v>
      </c>
      <c r="E279" s="29"/>
      <c r="F279" s="20">
        <f t="shared" si="6"/>
        <v>738.14726399999995</v>
      </c>
    </row>
    <row r="280" spans="1:6" x14ac:dyDescent="0.2">
      <c r="A280" s="93">
        <v>2022</v>
      </c>
      <c r="B280" s="13" t="s">
        <v>120</v>
      </c>
      <c r="C280" s="13" t="s">
        <v>156</v>
      </c>
      <c r="D280" s="45">
        <v>1411522</v>
      </c>
      <c r="E280" s="29"/>
      <c r="F280" s="20">
        <f t="shared" si="6"/>
        <v>571223.19209200004</v>
      </c>
    </row>
    <row r="281" spans="1:6" x14ac:dyDescent="0.2">
      <c r="A281" s="93">
        <v>2022</v>
      </c>
      <c r="B281" s="13" t="s">
        <v>120</v>
      </c>
      <c r="C281" s="13" t="s">
        <v>158</v>
      </c>
      <c r="D281" s="13">
        <v>138</v>
      </c>
      <c r="E281" s="29"/>
      <c r="F281" s="20">
        <f t="shared" si="6"/>
        <v>55.846668000000001</v>
      </c>
    </row>
    <row r="282" spans="1:6" x14ac:dyDescent="0.2">
      <c r="A282" s="93">
        <v>2022</v>
      </c>
      <c r="B282" s="13" t="s">
        <v>120</v>
      </c>
      <c r="C282" s="13" t="s">
        <v>159</v>
      </c>
      <c r="D282" s="45">
        <v>1621263</v>
      </c>
      <c r="E282" s="29"/>
      <c r="F282" s="20">
        <f t="shared" si="6"/>
        <v>656102.43841800001</v>
      </c>
    </row>
    <row r="283" spans="1:6" x14ac:dyDescent="0.2">
      <c r="A283" s="93">
        <v>2022</v>
      </c>
      <c r="B283" s="13" t="s">
        <v>120</v>
      </c>
      <c r="C283" s="13" t="s">
        <v>160</v>
      </c>
      <c r="D283" s="45">
        <v>197654</v>
      </c>
      <c r="E283" s="29"/>
      <c r="F283" s="20">
        <f t="shared" si="6"/>
        <v>79987.806643999997</v>
      </c>
    </row>
    <row r="284" spans="1:6" x14ac:dyDescent="0.2">
      <c r="A284" s="93">
        <v>2022</v>
      </c>
      <c r="B284" s="13" t="s">
        <v>120</v>
      </c>
      <c r="C284" s="13" t="s">
        <v>161</v>
      </c>
      <c r="D284" s="13">
        <v>8</v>
      </c>
      <c r="E284" s="29"/>
      <c r="F284" s="20">
        <f t="shared" si="6"/>
        <v>3.2374879999999999</v>
      </c>
    </row>
    <row r="285" spans="1:6" x14ac:dyDescent="0.2">
      <c r="A285" s="93">
        <v>2022</v>
      </c>
      <c r="B285" s="13" t="s">
        <v>120</v>
      </c>
      <c r="C285" s="13" t="s">
        <v>163</v>
      </c>
      <c r="D285" s="13">
        <v>365</v>
      </c>
      <c r="E285" s="29"/>
      <c r="F285" s="20">
        <f t="shared" si="6"/>
        <v>147.71038999999999</v>
      </c>
    </row>
    <row r="286" spans="1:6" x14ac:dyDescent="0.2">
      <c r="A286" s="93">
        <v>2022</v>
      </c>
      <c r="B286" s="13" t="s">
        <v>120</v>
      </c>
      <c r="C286" s="13" t="s">
        <v>188</v>
      </c>
      <c r="D286" s="13">
        <v>632</v>
      </c>
      <c r="E286" s="29"/>
      <c r="F286" s="20">
        <f t="shared" si="6"/>
        <v>255.76155199999999</v>
      </c>
    </row>
    <row r="287" spans="1:6" x14ac:dyDescent="0.2">
      <c r="A287" s="93">
        <v>2022</v>
      </c>
      <c r="B287" s="13" t="s">
        <v>120</v>
      </c>
      <c r="C287" s="13" t="s">
        <v>166</v>
      </c>
      <c r="D287" s="45">
        <v>1014</v>
      </c>
      <c r="E287" s="29"/>
      <c r="F287" s="20">
        <f t="shared" si="6"/>
        <v>410.35160400000001</v>
      </c>
    </row>
    <row r="288" spans="1:6" x14ac:dyDescent="0.2">
      <c r="A288" s="93">
        <v>2022</v>
      </c>
      <c r="B288" s="13" t="s">
        <v>120</v>
      </c>
      <c r="C288" s="13" t="s">
        <v>168</v>
      </c>
      <c r="D288" s="13">
        <v>456</v>
      </c>
      <c r="E288" s="29"/>
      <c r="F288" s="20">
        <f t="shared" si="6"/>
        <v>184.53681599999999</v>
      </c>
    </row>
    <row r="289" spans="1:6" x14ac:dyDescent="0.2">
      <c r="A289" s="93">
        <v>2022</v>
      </c>
      <c r="B289" s="13" t="s">
        <v>120</v>
      </c>
      <c r="C289" s="13" t="s">
        <v>169</v>
      </c>
      <c r="D289" s="45">
        <v>1928881</v>
      </c>
      <c r="E289" s="29"/>
      <c r="F289" s="20">
        <f t="shared" si="6"/>
        <v>780591.13636599993</v>
      </c>
    </row>
    <row r="290" spans="1:6" x14ac:dyDescent="0.2">
      <c r="A290" s="93">
        <v>2022</v>
      </c>
      <c r="B290" s="13" t="s">
        <v>120</v>
      </c>
      <c r="C290" s="13" t="s">
        <v>170</v>
      </c>
      <c r="D290" s="13">
        <v>50</v>
      </c>
      <c r="E290" s="29"/>
      <c r="F290" s="20">
        <f t="shared" si="6"/>
        <v>20.234300000000001</v>
      </c>
    </row>
    <row r="291" spans="1:6" x14ac:dyDescent="0.2">
      <c r="A291" s="93">
        <v>2022</v>
      </c>
      <c r="B291" s="13" t="s">
        <v>120</v>
      </c>
      <c r="C291" s="13" t="s">
        <v>187</v>
      </c>
      <c r="D291" s="45">
        <v>44215</v>
      </c>
      <c r="E291" s="29"/>
      <c r="F291" s="20">
        <f t="shared" si="6"/>
        <v>17893.191490000001</v>
      </c>
    </row>
    <row r="292" spans="1:6" x14ac:dyDescent="0.2">
      <c r="A292" s="93">
        <v>2022</v>
      </c>
      <c r="B292" s="13" t="s">
        <v>120</v>
      </c>
      <c r="C292" s="13" t="s">
        <v>171</v>
      </c>
      <c r="D292" s="13">
        <v>91</v>
      </c>
      <c r="E292" s="29"/>
      <c r="F292" s="20">
        <f t="shared" si="6"/>
        <v>36.826425999999998</v>
      </c>
    </row>
    <row r="293" spans="1:6" x14ac:dyDescent="0.2">
      <c r="A293" s="93">
        <v>2022</v>
      </c>
      <c r="B293" s="13" t="s">
        <v>120</v>
      </c>
      <c r="C293" s="13" t="s">
        <v>172</v>
      </c>
      <c r="D293" s="45">
        <v>429697</v>
      </c>
      <c r="E293" s="29"/>
      <c r="F293" s="20">
        <f t="shared" si="6"/>
        <v>173892.36014199999</v>
      </c>
    </row>
    <row r="294" spans="1:6" x14ac:dyDescent="0.2">
      <c r="A294" s="93">
        <v>2022</v>
      </c>
      <c r="B294" s="13" t="s">
        <v>121</v>
      </c>
      <c r="C294" s="13" t="s">
        <v>156</v>
      </c>
      <c r="D294" s="45">
        <v>456170</v>
      </c>
      <c r="E294" s="29"/>
      <c r="F294" s="20">
        <f t="shared" si="6"/>
        <v>184605.61262</v>
      </c>
    </row>
    <row r="295" spans="1:6" x14ac:dyDescent="0.2">
      <c r="A295" s="93">
        <v>2022</v>
      </c>
      <c r="B295" s="13" t="s">
        <v>121</v>
      </c>
      <c r="C295" s="13" t="s">
        <v>157</v>
      </c>
      <c r="D295" s="45">
        <v>199444</v>
      </c>
      <c r="E295" s="29"/>
      <c r="F295" s="20">
        <f t="shared" si="6"/>
        <v>80712.194583999997</v>
      </c>
    </row>
    <row r="296" spans="1:6" x14ac:dyDescent="0.2">
      <c r="A296" s="93">
        <v>2022</v>
      </c>
      <c r="B296" s="13" t="s">
        <v>121</v>
      </c>
      <c r="C296" s="13" t="s">
        <v>158</v>
      </c>
      <c r="D296" s="13">
        <v>126</v>
      </c>
      <c r="E296" s="29"/>
      <c r="F296" s="20">
        <f t="shared" si="6"/>
        <v>50.990435999999995</v>
      </c>
    </row>
    <row r="297" spans="1:6" x14ac:dyDescent="0.2">
      <c r="A297" s="93">
        <v>2022</v>
      </c>
      <c r="B297" s="13" t="s">
        <v>121</v>
      </c>
      <c r="C297" s="13" t="s">
        <v>159</v>
      </c>
      <c r="D297" s="45">
        <v>388438</v>
      </c>
      <c r="E297" s="29"/>
      <c r="F297" s="20">
        <f t="shared" si="6"/>
        <v>157195.420468</v>
      </c>
    </row>
    <row r="298" spans="1:6" x14ac:dyDescent="0.2">
      <c r="A298" s="93">
        <v>2022</v>
      </c>
      <c r="B298" s="13" t="s">
        <v>121</v>
      </c>
      <c r="C298" s="13" t="s">
        <v>160</v>
      </c>
      <c r="D298" s="45">
        <v>36211</v>
      </c>
      <c r="E298" s="29"/>
      <c r="F298" s="20">
        <f t="shared" si="6"/>
        <v>14654.084746</v>
      </c>
    </row>
    <row r="299" spans="1:6" x14ac:dyDescent="0.2">
      <c r="A299" s="93">
        <v>2022</v>
      </c>
      <c r="B299" s="13" t="s">
        <v>121</v>
      </c>
      <c r="C299" s="13" t="s">
        <v>162</v>
      </c>
      <c r="D299" s="13" t="s">
        <v>193</v>
      </c>
      <c r="E299" s="29"/>
      <c r="F299" s="20">
        <f t="shared" si="6"/>
        <v>0</v>
      </c>
    </row>
    <row r="300" spans="1:6" x14ac:dyDescent="0.2">
      <c r="A300" s="93">
        <v>2022</v>
      </c>
      <c r="B300" s="13" t="s">
        <v>121</v>
      </c>
      <c r="C300" s="13" t="s">
        <v>178</v>
      </c>
      <c r="D300" s="13">
        <v>15</v>
      </c>
      <c r="E300" s="29"/>
      <c r="F300" s="20">
        <f t="shared" si="6"/>
        <v>6.07029</v>
      </c>
    </row>
    <row r="301" spans="1:6" x14ac:dyDescent="0.2">
      <c r="A301" s="93">
        <v>2022</v>
      </c>
      <c r="B301" s="13" t="s">
        <v>121</v>
      </c>
      <c r="C301" s="13" t="s">
        <v>178</v>
      </c>
      <c r="D301" s="13">
        <v>6</v>
      </c>
      <c r="E301" s="29"/>
      <c r="F301" s="20">
        <f t="shared" si="6"/>
        <v>2.4281160000000002</v>
      </c>
    </row>
    <row r="302" spans="1:6" x14ac:dyDescent="0.2">
      <c r="A302" s="93">
        <v>2022</v>
      </c>
      <c r="B302" s="13" t="s">
        <v>121</v>
      </c>
      <c r="C302" s="13" t="s">
        <v>163</v>
      </c>
      <c r="D302" s="13" t="s">
        <v>193</v>
      </c>
      <c r="E302" s="29"/>
      <c r="F302" s="20">
        <f t="shared" si="6"/>
        <v>0</v>
      </c>
    </row>
    <row r="303" spans="1:6" x14ac:dyDescent="0.2">
      <c r="A303" s="93">
        <v>2022</v>
      </c>
      <c r="B303" s="13" t="s">
        <v>121</v>
      </c>
      <c r="C303" s="13" t="s">
        <v>164</v>
      </c>
      <c r="D303" s="13" t="s">
        <v>193</v>
      </c>
      <c r="E303" s="29"/>
      <c r="F303" s="20">
        <f t="shared" si="6"/>
        <v>0</v>
      </c>
    </row>
    <row r="304" spans="1:6" x14ac:dyDescent="0.2">
      <c r="A304" s="93">
        <v>2022</v>
      </c>
      <c r="B304" s="13" t="s">
        <v>121</v>
      </c>
      <c r="C304" s="13" t="s">
        <v>165</v>
      </c>
      <c r="D304" s="45">
        <v>435266</v>
      </c>
      <c r="E304" s="29"/>
      <c r="F304" s="20">
        <f t="shared" si="6"/>
        <v>176146.056476</v>
      </c>
    </row>
    <row r="305" spans="1:6" x14ac:dyDescent="0.2">
      <c r="A305" s="93">
        <v>2022</v>
      </c>
      <c r="B305" s="13" t="s">
        <v>121</v>
      </c>
      <c r="C305" s="13" t="s">
        <v>168</v>
      </c>
      <c r="D305" s="45">
        <v>21360</v>
      </c>
      <c r="E305" s="29"/>
      <c r="F305" s="20">
        <f t="shared" si="6"/>
        <v>8644.0929599999999</v>
      </c>
    </row>
    <row r="306" spans="1:6" x14ac:dyDescent="0.2">
      <c r="A306" s="93">
        <v>2022</v>
      </c>
      <c r="B306" s="13" t="s">
        <v>121</v>
      </c>
      <c r="C306" s="13" t="s">
        <v>169</v>
      </c>
      <c r="D306" s="45">
        <v>1266857</v>
      </c>
      <c r="E306" s="29"/>
      <c r="F306" s="20">
        <f t="shared" si="6"/>
        <v>512679.29190199997</v>
      </c>
    </row>
    <row r="307" spans="1:6" x14ac:dyDescent="0.2">
      <c r="A307" s="93">
        <v>2022</v>
      </c>
      <c r="B307" s="13" t="s">
        <v>121</v>
      </c>
      <c r="C307" s="13" t="s">
        <v>187</v>
      </c>
      <c r="D307" s="13" t="s">
        <v>193</v>
      </c>
      <c r="E307" s="29"/>
      <c r="F307" s="20">
        <f t="shared" si="6"/>
        <v>0</v>
      </c>
    </row>
    <row r="308" spans="1:6" x14ac:dyDescent="0.2">
      <c r="A308" s="93">
        <v>2022</v>
      </c>
      <c r="B308" s="13" t="s">
        <v>121</v>
      </c>
      <c r="C308" s="13" t="s">
        <v>172</v>
      </c>
      <c r="D308" s="45">
        <v>25835</v>
      </c>
      <c r="E308" s="29"/>
      <c r="F308" s="20">
        <f t="shared" si="6"/>
        <v>10455.062809999999</v>
      </c>
    </row>
    <row r="309" spans="1:6" x14ac:dyDescent="0.2">
      <c r="A309" s="93">
        <v>2022</v>
      </c>
      <c r="B309" s="13" t="s">
        <v>122</v>
      </c>
      <c r="C309" s="13" t="s">
        <v>155</v>
      </c>
      <c r="D309" s="45">
        <v>10155</v>
      </c>
      <c r="E309" s="29"/>
      <c r="F309" s="20">
        <f t="shared" si="6"/>
        <v>4109.5863300000001</v>
      </c>
    </row>
    <row r="310" spans="1:6" x14ac:dyDescent="0.2">
      <c r="A310" s="93">
        <v>2022</v>
      </c>
      <c r="B310" s="13" t="s">
        <v>122</v>
      </c>
      <c r="C310" s="13" t="s">
        <v>184</v>
      </c>
      <c r="D310" s="13">
        <v>82</v>
      </c>
      <c r="E310" s="29"/>
      <c r="F310" s="20">
        <f t="shared" si="6"/>
        <v>33.184252000000001</v>
      </c>
    </row>
    <row r="311" spans="1:6" x14ac:dyDescent="0.2">
      <c r="A311" s="93">
        <v>2022</v>
      </c>
      <c r="B311" s="13" t="s">
        <v>122</v>
      </c>
      <c r="C311" s="13" t="s">
        <v>185</v>
      </c>
      <c r="D311" s="13" t="s">
        <v>193</v>
      </c>
      <c r="E311" s="29"/>
      <c r="F311" s="20">
        <f t="shared" si="6"/>
        <v>0</v>
      </c>
    </row>
    <row r="312" spans="1:6" x14ac:dyDescent="0.2">
      <c r="A312" s="93">
        <v>2022</v>
      </c>
      <c r="B312" s="13" t="s">
        <v>122</v>
      </c>
      <c r="C312" s="13" t="s">
        <v>156</v>
      </c>
      <c r="D312" s="45">
        <v>7520</v>
      </c>
      <c r="E312" s="29"/>
      <c r="F312" s="20">
        <f t="shared" si="6"/>
        <v>3043.2387199999998</v>
      </c>
    </row>
    <row r="313" spans="1:6" x14ac:dyDescent="0.2">
      <c r="A313" s="93">
        <v>2022</v>
      </c>
      <c r="B313" s="13" t="s">
        <v>122</v>
      </c>
      <c r="C313" s="13" t="s">
        <v>159</v>
      </c>
      <c r="D313" s="45">
        <v>100661</v>
      </c>
      <c r="E313" s="29"/>
      <c r="F313" s="20">
        <f t="shared" si="6"/>
        <v>40736.097446</v>
      </c>
    </row>
    <row r="314" spans="1:6" x14ac:dyDescent="0.2">
      <c r="A314" s="93">
        <v>2022</v>
      </c>
      <c r="B314" s="13" t="s">
        <v>122</v>
      </c>
      <c r="C314" s="13" t="s">
        <v>160</v>
      </c>
      <c r="D314" s="45">
        <v>68624</v>
      </c>
      <c r="E314" s="29"/>
      <c r="F314" s="20">
        <f t="shared" si="6"/>
        <v>27771.172063999998</v>
      </c>
    </row>
    <row r="315" spans="1:6" x14ac:dyDescent="0.2">
      <c r="A315" s="93">
        <v>2022</v>
      </c>
      <c r="B315" s="13" t="s">
        <v>122</v>
      </c>
      <c r="C315" s="13" t="s">
        <v>161</v>
      </c>
      <c r="D315" s="13">
        <v>11</v>
      </c>
      <c r="E315" s="29"/>
      <c r="F315" s="20">
        <f t="shared" si="6"/>
        <v>4.4515459999999996</v>
      </c>
    </row>
    <row r="316" spans="1:6" x14ac:dyDescent="0.2">
      <c r="A316" s="93">
        <v>2022</v>
      </c>
      <c r="B316" s="13" t="s">
        <v>122</v>
      </c>
      <c r="C316" s="13" t="s">
        <v>178</v>
      </c>
      <c r="D316" s="13">
        <v>6</v>
      </c>
      <c r="E316" s="29"/>
      <c r="F316" s="20">
        <f t="shared" si="6"/>
        <v>2.4281160000000002</v>
      </c>
    </row>
    <row r="317" spans="1:6" x14ac:dyDescent="0.2">
      <c r="A317" s="93">
        <v>2022</v>
      </c>
      <c r="B317" s="13" t="s">
        <v>122</v>
      </c>
      <c r="C317" s="13" t="s">
        <v>163</v>
      </c>
      <c r="D317" s="45">
        <v>25265</v>
      </c>
      <c r="E317" s="29"/>
      <c r="F317" s="20">
        <f t="shared" si="6"/>
        <v>10224.39179</v>
      </c>
    </row>
    <row r="318" spans="1:6" x14ac:dyDescent="0.2">
      <c r="A318" s="93">
        <v>2022</v>
      </c>
      <c r="B318" s="13" t="s">
        <v>122</v>
      </c>
      <c r="C318" s="13" t="s">
        <v>166</v>
      </c>
      <c r="D318" s="45">
        <v>1960</v>
      </c>
      <c r="E318" s="29"/>
      <c r="F318" s="20">
        <f t="shared" si="6"/>
        <v>793.18456000000003</v>
      </c>
    </row>
    <row r="319" spans="1:6" x14ac:dyDescent="0.2">
      <c r="A319" s="93">
        <v>2022</v>
      </c>
      <c r="B319" s="13" t="s">
        <v>122</v>
      </c>
      <c r="C319" s="13" t="s">
        <v>169</v>
      </c>
      <c r="D319" s="13">
        <v>970</v>
      </c>
      <c r="E319" s="29"/>
      <c r="F319" s="20">
        <f t="shared" si="6"/>
        <v>392.54541999999998</v>
      </c>
    </row>
    <row r="320" spans="1:6" x14ac:dyDescent="0.2">
      <c r="A320" s="93">
        <v>2022</v>
      </c>
      <c r="B320" s="13" t="s">
        <v>122</v>
      </c>
      <c r="C320" s="13" t="s">
        <v>170</v>
      </c>
      <c r="D320" s="13" t="s">
        <v>193</v>
      </c>
      <c r="E320" s="29"/>
      <c r="F320" s="20">
        <f t="shared" si="6"/>
        <v>0</v>
      </c>
    </row>
    <row r="321" spans="1:6" x14ac:dyDescent="0.2">
      <c r="A321" s="93">
        <v>2022</v>
      </c>
      <c r="B321" s="13" t="s">
        <v>122</v>
      </c>
      <c r="C321" s="13" t="s">
        <v>172</v>
      </c>
      <c r="D321" s="45">
        <v>1685</v>
      </c>
      <c r="E321" s="29"/>
      <c r="F321" s="20">
        <f t="shared" si="6"/>
        <v>681.89590999999996</v>
      </c>
    </row>
    <row r="322" spans="1:6" x14ac:dyDescent="0.2">
      <c r="A322" s="93">
        <v>2022</v>
      </c>
      <c r="B322" s="13" t="s">
        <v>123</v>
      </c>
      <c r="C322" s="13" t="s">
        <v>155</v>
      </c>
      <c r="D322" s="45">
        <v>17539</v>
      </c>
      <c r="E322" s="29"/>
      <c r="F322" s="20">
        <f t="shared" si="6"/>
        <v>7097.7877539999999</v>
      </c>
    </row>
    <row r="323" spans="1:6" x14ac:dyDescent="0.2">
      <c r="A323" s="93">
        <v>2022</v>
      </c>
      <c r="B323" s="13" t="s">
        <v>123</v>
      </c>
      <c r="C323" s="13" t="s">
        <v>184</v>
      </c>
      <c r="D323" s="13">
        <v>12</v>
      </c>
      <c r="E323" s="29"/>
      <c r="F323" s="20">
        <f t="shared" ref="F323:F386" si="7">IF(EXACT(D323,$D$8),0,D323*0.404686)</f>
        <v>4.8562320000000003</v>
      </c>
    </row>
    <row r="324" spans="1:6" x14ac:dyDescent="0.2">
      <c r="A324" s="93">
        <v>2022</v>
      </c>
      <c r="B324" s="13" t="s">
        <v>123</v>
      </c>
      <c r="C324" s="13" t="s">
        <v>156</v>
      </c>
      <c r="D324" s="45">
        <v>422129</v>
      </c>
      <c r="E324" s="29"/>
      <c r="F324" s="20">
        <f t="shared" si="7"/>
        <v>170829.696494</v>
      </c>
    </row>
    <row r="325" spans="1:6" x14ac:dyDescent="0.2">
      <c r="A325" s="93">
        <v>2022</v>
      </c>
      <c r="B325" s="13" t="s">
        <v>123</v>
      </c>
      <c r="C325" s="13" t="s">
        <v>158</v>
      </c>
      <c r="D325" s="13">
        <v>307</v>
      </c>
      <c r="E325" s="29"/>
      <c r="F325" s="20">
        <f t="shared" si="7"/>
        <v>124.238602</v>
      </c>
    </row>
    <row r="326" spans="1:6" x14ac:dyDescent="0.2">
      <c r="A326" s="93">
        <v>2022</v>
      </c>
      <c r="B326" s="13" t="s">
        <v>123</v>
      </c>
      <c r="C326" s="13" t="s">
        <v>159</v>
      </c>
      <c r="D326" s="45">
        <v>146325</v>
      </c>
      <c r="E326" s="29"/>
      <c r="F326" s="20">
        <f t="shared" si="7"/>
        <v>59215.678950000001</v>
      </c>
    </row>
    <row r="327" spans="1:6" x14ac:dyDescent="0.2">
      <c r="A327" s="93">
        <v>2022</v>
      </c>
      <c r="B327" s="13" t="s">
        <v>123</v>
      </c>
      <c r="C327" s="13" t="s">
        <v>160</v>
      </c>
      <c r="D327" s="45">
        <v>43976</v>
      </c>
      <c r="E327" s="29"/>
      <c r="F327" s="20">
        <f t="shared" si="7"/>
        <v>17796.471536000001</v>
      </c>
    </row>
    <row r="328" spans="1:6" x14ac:dyDescent="0.2">
      <c r="A328" s="93">
        <v>2022</v>
      </c>
      <c r="B328" s="13" t="s">
        <v>123</v>
      </c>
      <c r="C328" s="13" t="s">
        <v>161</v>
      </c>
      <c r="D328" s="13">
        <v>13</v>
      </c>
      <c r="E328" s="29"/>
      <c r="F328" s="20">
        <f t="shared" si="7"/>
        <v>5.2609180000000002</v>
      </c>
    </row>
    <row r="329" spans="1:6" x14ac:dyDescent="0.2">
      <c r="A329" s="93">
        <v>2022</v>
      </c>
      <c r="B329" s="13" t="s">
        <v>123</v>
      </c>
      <c r="C329" s="13" t="s">
        <v>162</v>
      </c>
      <c r="D329" s="13" t="s">
        <v>193</v>
      </c>
      <c r="E329" s="29"/>
      <c r="F329" s="20">
        <f t="shared" si="7"/>
        <v>0</v>
      </c>
    </row>
    <row r="330" spans="1:6" x14ac:dyDescent="0.2">
      <c r="A330" s="93">
        <v>2022</v>
      </c>
      <c r="B330" s="13" t="s">
        <v>123</v>
      </c>
      <c r="C330" s="13" t="s">
        <v>178</v>
      </c>
      <c r="D330" s="13" t="s">
        <v>193</v>
      </c>
      <c r="E330" s="29"/>
      <c r="F330" s="20">
        <f t="shared" si="7"/>
        <v>0</v>
      </c>
    </row>
    <row r="331" spans="1:6" x14ac:dyDescent="0.2">
      <c r="A331" s="93">
        <v>2022</v>
      </c>
      <c r="B331" s="13" t="s">
        <v>123</v>
      </c>
      <c r="C331" s="13" t="s">
        <v>178</v>
      </c>
      <c r="D331" s="13" t="s">
        <v>193</v>
      </c>
      <c r="E331" s="29"/>
      <c r="F331" s="20">
        <f t="shared" si="7"/>
        <v>0</v>
      </c>
    </row>
    <row r="332" spans="1:6" x14ac:dyDescent="0.2">
      <c r="A332" s="93">
        <v>2022</v>
      </c>
      <c r="B332" s="13" t="s">
        <v>123</v>
      </c>
      <c r="C332" s="13" t="s">
        <v>163</v>
      </c>
      <c r="D332" s="45">
        <v>1526</v>
      </c>
      <c r="E332" s="29"/>
      <c r="F332" s="20">
        <f t="shared" si="7"/>
        <v>617.550836</v>
      </c>
    </row>
    <row r="333" spans="1:6" x14ac:dyDescent="0.2">
      <c r="A333" s="93">
        <v>2022</v>
      </c>
      <c r="B333" s="13" t="s">
        <v>123</v>
      </c>
      <c r="C333" s="13" t="s">
        <v>166</v>
      </c>
      <c r="D333" s="45">
        <v>5702</v>
      </c>
      <c r="E333" s="29"/>
      <c r="F333" s="20">
        <f t="shared" si="7"/>
        <v>2307.5195720000002</v>
      </c>
    </row>
    <row r="334" spans="1:6" x14ac:dyDescent="0.2">
      <c r="A334" s="93">
        <v>2022</v>
      </c>
      <c r="B334" s="13" t="s">
        <v>123</v>
      </c>
      <c r="C334" s="13" t="s">
        <v>167</v>
      </c>
      <c r="D334" s="13" t="s">
        <v>193</v>
      </c>
      <c r="E334" s="29"/>
      <c r="F334" s="20">
        <f t="shared" si="7"/>
        <v>0</v>
      </c>
    </row>
    <row r="335" spans="1:6" x14ac:dyDescent="0.2">
      <c r="A335" s="93">
        <v>2022</v>
      </c>
      <c r="B335" s="13" t="s">
        <v>123</v>
      </c>
      <c r="C335" s="13" t="s">
        <v>168</v>
      </c>
      <c r="D335" s="45">
        <v>9544</v>
      </c>
      <c r="E335" s="29"/>
      <c r="F335" s="20">
        <f t="shared" si="7"/>
        <v>3862.3231839999999</v>
      </c>
    </row>
    <row r="336" spans="1:6" x14ac:dyDescent="0.2">
      <c r="A336" s="93">
        <v>2022</v>
      </c>
      <c r="B336" s="13" t="s">
        <v>123</v>
      </c>
      <c r="C336" s="13" t="s">
        <v>169</v>
      </c>
      <c r="D336" s="45">
        <v>531904</v>
      </c>
      <c r="E336" s="29"/>
      <c r="F336" s="20">
        <f t="shared" si="7"/>
        <v>215254.102144</v>
      </c>
    </row>
    <row r="337" spans="1:6" x14ac:dyDescent="0.2">
      <c r="A337" s="93">
        <v>2022</v>
      </c>
      <c r="B337" s="13" t="s">
        <v>123</v>
      </c>
      <c r="C337" s="13" t="s">
        <v>170</v>
      </c>
      <c r="D337" s="13">
        <v>55</v>
      </c>
      <c r="E337" s="29"/>
      <c r="F337" s="20">
        <f t="shared" si="7"/>
        <v>22.257729999999999</v>
      </c>
    </row>
    <row r="338" spans="1:6" x14ac:dyDescent="0.2">
      <c r="A338" s="93">
        <v>2022</v>
      </c>
      <c r="B338" s="13" t="s">
        <v>123</v>
      </c>
      <c r="C338" s="13" t="s">
        <v>187</v>
      </c>
      <c r="D338" s="13">
        <v>312</v>
      </c>
      <c r="E338" s="29"/>
      <c r="F338" s="20">
        <f t="shared" si="7"/>
        <v>126.26203199999999</v>
      </c>
    </row>
    <row r="339" spans="1:6" x14ac:dyDescent="0.2">
      <c r="A339" s="93">
        <v>2022</v>
      </c>
      <c r="B339" s="13" t="s">
        <v>123</v>
      </c>
      <c r="C339" s="13" t="s">
        <v>171</v>
      </c>
      <c r="D339" s="13">
        <v>340</v>
      </c>
      <c r="E339" s="29"/>
      <c r="F339" s="20">
        <f t="shared" si="7"/>
        <v>137.59324000000001</v>
      </c>
    </row>
    <row r="340" spans="1:6" x14ac:dyDescent="0.2">
      <c r="A340" s="93">
        <v>2022</v>
      </c>
      <c r="B340" s="13" t="s">
        <v>123</v>
      </c>
      <c r="C340" s="13" t="s">
        <v>172</v>
      </c>
      <c r="D340" s="45">
        <v>155307</v>
      </c>
      <c r="E340" s="29"/>
      <c r="F340" s="20">
        <f t="shared" si="7"/>
        <v>62850.568601999999</v>
      </c>
    </row>
    <row r="341" spans="1:6" x14ac:dyDescent="0.2">
      <c r="A341" s="93">
        <v>2022</v>
      </c>
      <c r="B341" s="13" t="s">
        <v>124</v>
      </c>
      <c r="C341" s="13" t="s">
        <v>155</v>
      </c>
      <c r="D341" s="13">
        <v>40</v>
      </c>
      <c r="E341" s="29"/>
      <c r="F341" s="20">
        <f t="shared" si="7"/>
        <v>16.187439999999999</v>
      </c>
    </row>
    <row r="342" spans="1:6" x14ac:dyDescent="0.2">
      <c r="A342" s="93">
        <v>2022</v>
      </c>
      <c r="B342" s="13" t="s">
        <v>124</v>
      </c>
      <c r="C342" s="13" t="s">
        <v>184</v>
      </c>
      <c r="D342" s="13" t="s">
        <v>193</v>
      </c>
      <c r="E342" s="29"/>
      <c r="F342" s="20">
        <f t="shared" si="7"/>
        <v>0</v>
      </c>
    </row>
    <row r="343" spans="1:6" x14ac:dyDescent="0.2">
      <c r="A343" s="93">
        <v>2022</v>
      </c>
      <c r="B343" s="13" t="s">
        <v>124</v>
      </c>
      <c r="C343" s="13" t="s">
        <v>156</v>
      </c>
      <c r="D343" s="45">
        <v>3629</v>
      </c>
      <c r="E343" s="29"/>
      <c r="F343" s="20">
        <f t="shared" si="7"/>
        <v>1468.6054939999999</v>
      </c>
    </row>
    <row r="344" spans="1:6" x14ac:dyDescent="0.2">
      <c r="A344" s="93">
        <v>2022</v>
      </c>
      <c r="B344" s="13" t="s">
        <v>124</v>
      </c>
      <c r="C344" s="13" t="s">
        <v>158</v>
      </c>
      <c r="D344" s="13">
        <v>74</v>
      </c>
      <c r="E344" s="29"/>
      <c r="F344" s="20">
        <f t="shared" si="7"/>
        <v>29.946763999999998</v>
      </c>
    </row>
    <row r="345" spans="1:6" x14ac:dyDescent="0.2">
      <c r="A345" s="93">
        <v>2022</v>
      </c>
      <c r="B345" s="13" t="s">
        <v>124</v>
      </c>
      <c r="C345" s="13" t="s">
        <v>159</v>
      </c>
      <c r="D345" s="45">
        <v>53358</v>
      </c>
      <c r="E345" s="29"/>
      <c r="F345" s="20">
        <f t="shared" si="7"/>
        <v>21593.235588</v>
      </c>
    </row>
    <row r="346" spans="1:6" x14ac:dyDescent="0.2">
      <c r="A346" s="93">
        <v>2022</v>
      </c>
      <c r="B346" s="13" t="s">
        <v>124</v>
      </c>
      <c r="C346" s="13" t="s">
        <v>160</v>
      </c>
      <c r="D346" s="45">
        <v>23413</v>
      </c>
      <c r="E346" s="29"/>
      <c r="F346" s="20">
        <f t="shared" si="7"/>
        <v>9474.913317999999</v>
      </c>
    </row>
    <row r="347" spans="1:6" x14ac:dyDescent="0.2">
      <c r="A347" s="93">
        <v>2022</v>
      </c>
      <c r="B347" s="13" t="s">
        <v>124</v>
      </c>
      <c r="C347" s="13" t="s">
        <v>161</v>
      </c>
      <c r="D347" s="13">
        <v>20</v>
      </c>
      <c r="E347" s="29"/>
      <c r="F347" s="20">
        <f t="shared" si="7"/>
        <v>8.0937199999999994</v>
      </c>
    </row>
    <row r="348" spans="1:6" x14ac:dyDescent="0.2">
      <c r="A348" s="93">
        <v>2022</v>
      </c>
      <c r="B348" s="13" t="s">
        <v>124</v>
      </c>
      <c r="C348" s="13" t="s">
        <v>178</v>
      </c>
      <c r="D348" s="13">
        <v>6</v>
      </c>
      <c r="E348" s="29"/>
      <c r="F348" s="20">
        <f t="shared" si="7"/>
        <v>2.4281160000000002</v>
      </c>
    </row>
    <row r="349" spans="1:6" x14ac:dyDescent="0.2">
      <c r="A349" s="93">
        <v>2022</v>
      </c>
      <c r="B349" s="13" t="s">
        <v>124</v>
      </c>
      <c r="C349" s="13" t="s">
        <v>178</v>
      </c>
      <c r="D349" s="13" t="s">
        <v>193</v>
      </c>
      <c r="E349" s="29"/>
      <c r="F349" s="20">
        <f t="shared" si="7"/>
        <v>0</v>
      </c>
    </row>
    <row r="350" spans="1:6" x14ac:dyDescent="0.2">
      <c r="A350" s="93">
        <v>2022</v>
      </c>
      <c r="B350" s="13" t="s">
        <v>124</v>
      </c>
      <c r="C350" s="13" t="s">
        <v>163</v>
      </c>
      <c r="D350" s="13">
        <v>226</v>
      </c>
      <c r="E350" s="29"/>
      <c r="F350" s="20">
        <f t="shared" si="7"/>
        <v>91.459035999999998</v>
      </c>
    </row>
    <row r="351" spans="1:6" x14ac:dyDescent="0.2">
      <c r="A351" s="93">
        <v>2022</v>
      </c>
      <c r="B351" s="13" t="s">
        <v>124</v>
      </c>
      <c r="C351" s="13" t="s">
        <v>166</v>
      </c>
      <c r="D351" s="13">
        <v>126</v>
      </c>
      <c r="E351" s="29"/>
      <c r="F351" s="20">
        <f t="shared" si="7"/>
        <v>50.990435999999995</v>
      </c>
    </row>
    <row r="352" spans="1:6" x14ac:dyDescent="0.2">
      <c r="A352" s="93">
        <v>2022</v>
      </c>
      <c r="B352" s="13" t="s">
        <v>124</v>
      </c>
      <c r="C352" s="13" t="s">
        <v>169</v>
      </c>
      <c r="D352" s="13">
        <v>427</v>
      </c>
      <c r="E352" s="29"/>
      <c r="F352" s="20">
        <f t="shared" si="7"/>
        <v>172.80092199999999</v>
      </c>
    </row>
    <row r="353" spans="1:6" x14ac:dyDescent="0.2">
      <c r="A353" s="93">
        <v>2022</v>
      </c>
      <c r="B353" s="13" t="s">
        <v>124</v>
      </c>
      <c r="C353" s="13" t="s">
        <v>170</v>
      </c>
      <c r="D353" s="13">
        <v>14</v>
      </c>
      <c r="E353" s="29"/>
      <c r="F353" s="20">
        <f t="shared" si="7"/>
        <v>5.6656040000000001</v>
      </c>
    </row>
    <row r="354" spans="1:6" x14ac:dyDescent="0.2">
      <c r="A354" s="93">
        <v>2022</v>
      </c>
      <c r="B354" s="13" t="s">
        <v>124</v>
      </c>
      <c r="C354" s="13" t="s">
        <v>187</v>
      </c>
      <c r="D354" s="13" t="s">
        <v>193</v>
      </c>
      <c r="E354" s="29"/>
      <c r="F354" s="20">
        <f t="shared" si="7"/>
        <v>0</v>
      </c>
    </row>
    <row r="355" spans="1:6" x14ac:dyDescent="0.2">
      <c r="A355" s="93">
        <v>2022</v>
      </c>
      <c r="B355" s="13" t="s">
        <v>124</v>
      </c>
      <c r="C355" s="13" t="s">
        <v>172</v>
      </c>
      <c r="D355" s="13">
        <v>92</v>
      </c>
      <c r="E355" s="29"/>
      <c r="F355" s="20">
        <f t="shared" si="7"/>
        <v>37.231111999999996</v>
      </c>
    </row>
    <row r="356" spans="1:6" x14ac:dyDescent="0.2">
      <c r="A356" s="93">
        <v>2022</v>
      </c>
      <c r="B356" s="13" t="s">
        <v>125</v>
      </c>
      <c r="C356" s="13" t="s">
        <v>155</v>
      </c>
      <c r="D356" s="45">
        <v>7226</v>
      </c>
      <c r="E356" s="29"/>
      <c r="F356" s="20">
        <f t="shared" si="7"/>
        <v>2924.2610359999999</v>
      </c>
    </row>
    <row r="357" spans="1:6" x14ac:dyDescent="0.2">
      <c r="A357" s="93">
        <v>2022</v>
      </c>
      <c r="B357" s="13" t="s">
        <v>125</v>
      </c>
      <c r="C357" s="13" t="s">
        <v>184</v>
      </c>
      <c r="D357" s="13">
        <v>261</v>
      </c>
      <c r="E357" s="29"/>
      <c r="F357" s="20">
        <f t="shared" si="7"/>
        <v>105.623046</v>
      </c>
    </row>
    <row r="358" spans="1:6" x14ac:dyDescent="0.2">
      <c r="A358" s="93">
        <v>2022</v>
      </c>
      <c r="B358" s="13" t="s">
        <v>125</v>
      </c>
      <c r="C358" s="13" t="s">
        <v>185</v>
      </c>
      <c r="D358" s="13">
        <v>819</v>
      </c>
      <c r="E358" s="29"/>
      <c r="F358" s="20">
        <f t="shared" si="7"/>
        <v>331.43783400000001</v>
      </c>
    </row>
    <row r="359" spans="1:6" x14ac:dyDescent="0.2">
      <c r="A359" s="93">
        <v>2022</v>
      </c>
      <c r="B359" s="13" t="s">
        <v>125</v>
      </c>
      <c r="C359" s="13" t="s">
        <v>156</v>
      </c>
      <c r="D359" s="45">
        <v>2101033</v>
      </c>
      <c r="E359" s="29"/>
      <c r="F359" s="20">
        <f t="shared" si="7"/>
        <v>850258.64063799998</v>
      </c>
    </row>
    <row r="360" spans="1:6" x14ac:dyDescent="0.2">
      <c r="A360" s="93">
        <v>2022</v>
      </c>
      <c r="B360" s="13" t="s">
        <v>125</v>
      </c>
      <c r="C360" s="13" t="s">
        <v>158</v>
      </c>
      <c r="D360" s="13" t="s">
        <v>193</v>
      </c>
      <c r="E360" s="29"/>
      <c r="F360" s="20">
        <f t="shared" si="7"/>
        <v>0</v>
      </c>
    </row>
    <row r="361" spans="1:6" x14ac:dyDescent="0.2">
      <c r="A361" s="93">
        <v>2022</v>
      </c>
      <c r="B361" s="13" t="s">
        <v>125</v>
      </c>
      <c r="C361" s="13" t="s">
        <v>159</v>
      </c>
      <c r="D361" s="45">
        <v>732962</v>
      </c>
      <c r="E361" s="29"/>
      <c r="F361" s="20">
        <f t="shared" si="7"/>
        <v>296619.45993199997</v>
      </c>
    </row>
    <row r="362" spans="1:6" x14ac:dyDescent="0.2">
      <c r="A362" s="93">
        <v>2022</v>
      </c>
      <c r="B362" s="13" t="s">
        <v>125</v>
      </c>
      <c r="C362" s="13" t="s">
        <v>160</v>
      </c>
      <c r="D362" s="45">
        <v>275978</v>
      </c>
      <c r="E362" s="29"/>
      <c r="F362" s="20">
        <f t="shared" si="7"/>
        <v>111684.432908</v>
      </c>
    </row>
    <row r="363" spans="1:6" x14ac:dyDescent="0.2">
      <c r="A363" s="93">
        <v>2022</v>
      </c>
      <c r="B363" s="13" t="s">
        <v>125</v>
      </c>
      <c r="C363" s="13" t="s">
        <v>174</v>
      </c>
      <c r="D363" s="13">
        <v>50</v>
      </c>
      <c r="E363" s="29"/>
      <c r="F363" s="20">
        <f t="shared" si="7"/>
        <v>20.234300000000001</v>
      </c>
    </row>
    <row r="364" spans="1:6" x14ac:dyDescent="0.2">
      <c r="A364" s="93">
        <v>2022</v>
      </c>
      <c r="B364" s="13" t="s">
        <v>125</v>
      </c>
      <c r="C364" s="13" t="s">
        <v>161</v>
      </c>
      <c r="D364" s="45">
        <v>1235</v>
      </c>
      <c r="E364" s="29"/>
      <c r="F364" s="20">
        <f t="shared" si="7"/>
        <v>499.78721000000002</v>
      </c>
    </row>
    <row r="365" spans="1:6" x14ac:dyDescent="0.2">
      <c r="A365" s="93">
        <v>2022</v>
      </c>
      <c r="B365" s="13" t="s">
        <v>125</v>
      </c>
      <c r="C365" s="13" t="s">
        <v>178</v>
      </c>
      <c r="D365" s="13" t="s">
        <v>193</v>
      </c>
      <c r="E365" s="29"/>
      <c r="F365" s="20">
        <f t="shared" si="7"/>
        <v>0</v>
      </c>
    </row>
    <row r="366" spans="1:6" x14ac:dyDescent="0.2">
      <c r="A366" s="93">
        <v>2022</v>
      </c>
      <c r="B366" s="13" t="s">
        <v>125</v>
      </c>
      <c r="C366" s="13" t="s">
        <v>189</v>
      </c>
      <c r="D366" s="13">
        <v>3</v>
      </c>
      <c r="E366" s="29"/>
      <c r="F366" s="20">
        <f t="shared" si="7"/>
        <v>1.2140580000000001</v>
      </c>
    </row>
    <row r="367" spans="1:6" x14ac:dyDescent="0.2">
      <c r="A367" s="93">
        <v>2022</v>
      </c>
      <c r="B367" s="13" t="s">
        <v>125</v>
      </c>
      <c r="C367" s="13" t="s">
        <v>163</v>
      </c>
      <c r="D367" s="45">
        <v>30046</v>
      </c>
      <c r="E367" s="29"/>
      <c r="F367" s="20">
        <f t="shared" si="7"/>
        <v>12159.195556000001</v>
      </c>
    </row>
    <row r="368" spans="1:6" x14ac:dyDescent="0.2">
      <c r="A368" s="93">
        <v>2022</v>
      </c>
      <c r="B368" s="13" t="s">
        <v>125</v>
      </c>
      <c r="C368" s="13" t="s">
        <v>166</v>
      </c>
      <c r="D368" s="45">
        <v>22930</v>
      </c>
      <c r="E368" s="29"/>
      <c r="F368" s="20">
        <f t="shared" si="7"/>
        <v>9279.4499799999994</v>
      </c>
    </row>
    <row r="369" spans="1:6" x14ac:dyDescent="0.2">
      <c r="A369" s="93">
        <v>2022</v>
      </c>
      <c r="B369" s="13" t="s">
        <v>125</v>
      </c>
      <c r="C369" s="13" t="s">
        <v>168</v>
      </c>
      <c r="D369" s="45">
        <v>1442</v>
      </c>
      <c r="E369" s="29"/>
      <c r="F369" s="20">
        <f t="shared" si="7"/>
        <v>583.55721199999994</v>
      </c>
    </row>
    <row r="370" spans="1:6" x14ac:dyDescent="0.2">
      <c r="A370" s="93">
        <v>2022</v>
      </c>
      <c r="B370" s="13" t="s">
        <v>125</v>
      </c>
      <c r="C370" s="13" t="s">
        <v>169</v>
      </c>
      <c r="D370" s="45">
        <v>2349749</v>
      </c>
      <c r="E370" s="29"/>
      <c r="F370" s="20">
        <f t="shared" si="7"/>
        <v>950910.52381399996</v>
      </c>
    </row>
    <row r="371" spans="1:6" x14ac:dyDescent="0.2">
      <c r="A371" s="93">
        <v>2022</v>
      </c>
      <c r="B371" s="13" t="s">
        <v>125</v>
      </c>
      <c r="C371" s="13" t="s">
        <v>181</v>
      </c>
      <c r="D371" s="45">
        <v>143143</v>
      </c>
      <c r="E371" s="29"/>
      <c r="F371" s="20">
        <f t="shared" si="7"/>
        <v>57927.968097999998</v>
      </c>
    </row>
    <row r="372" spans="1:6" x14ac:dyDescent="0.2">
      <c r="A372" s="93">
        <v>2022</v>
      </c>
      <c r="B372" s="13" t="s">
        <v>125</v>
      </c>
      <c r="C372" s="13" t="s">
        <v>170</v>
      </c>
      <c r="D372" s="45">
        <v>1053</v>
      </c>
      <c r="E372" s="29"/>
      <c r="F372" s="20">
        <f t="shared" si="7"/>
        <v>426.13435799999996</v>
      </c>
    </row>
    <row r="373" spans="1:6" x14ac:dyDescent="0.2">
      <c r="A373" s="93">
        <v>2022</v>
      </c>
      <c r="B373" s="13" t="s">
        <v>125</v>
      </c>
      <c r="C373" s="13" t="s">
        <v>171</v>
      </c>
      <c r="D373" s="13">
        <v>899</v>
      </c>
      <c r="E373" s="29"/>
      <c r="F373" s="20">
        <f t="shared" si="7"/>
        <v>363.81271399999997</v>
      </c>
    </row>
    <row r="374" spans="1:6" x14ac:dyDescent="0.2">
      <c r="A374" s="93">
        <v>2022</v>
      </c>
      <c r="B374" s="13" t="s">
        <v>125</v>
      </c>
      <c r="C374" s="13" t="s">
        <v>172</v>
      </c>
      <c r="D374" s="45">
        <v>460683</v>
      </c>
      <c r="E374" s="29"/>
      <c r="F374" s="20">
        <f t="shared" si="7"/>
        <v>186431.96053799998</v>
      </c>
    </row>
    <row r="375" spans="1:6" x14ac:dyDescent="0.2">
      <c r="A375" s="93">
        <v>2022</v>
      </c>
      <c r="B375" s="13" t="s">
        <v>125</v>
      </c>
      <c r="C375" s="13" t="s">
        <v>183</v>
      </c>
      <c r="D375" s="13" t="s">
        <v>193</v>
      </c>
      <c r="E375" s="29"/>
      <c r="F375" s="20">
        <f t="shared" si="7"/>
        <v>0</v>
      </c>
    </row>
    <row r="376" spans="1:6" x14ac:dyDescent="0.2">
      <c r="A376" s="93">
        <v>2022</v>
      </c>
      <c r="B376" s="13" t="s">
        <v>126</v>
      </c>
      <c r="C376" s="13" t="s">
        <v>155</v>
      </c>
      <c r="D376" s="45">
        <v>55330</v>
      </c>
      <c r="E376" s="29"/>
      <c r="F376" s="20">
        <f t="shared" si="7"/>
        <v>22391.276379999999</v>
      </c>
    </row>
    <row r="377" spans="1:6" x14ac:dyDescent="0.2">
      <c r="A377" s="93">
        <v>2022</v>
      </c>
      <c r="B377" s="13" t="s">
        <v>126</v>
      </c>
      <c r="C377" s="13" t="s">
        <v>184</v>
      </c>
      <c r="D377" s="45">
        <v>4328</v>
      </c>
      <c r="E377" s="29"/>
      <c r="F377" s="20">
        <f t="shared" si="7"/>
        <v>1751.481008</v>
      </c>
    </row>
    <row r="378" spans="1:6" x14ac:dyDescent="0.2">
      <c r="A378" s="93">
        <v>2022</v>
      </c>
      <c r="B378" s="13" t="s">
        <v>126</v>
      </c>
      <c r="C378" s="13" t="s">
        <v>176</v>
      </c>
      <c r="D378" s="13" t="s">
        <v>193</v>
      </c>
      <c r="E378" s="29"/>
      <c r="F378" s="20">
        <f t="shared" si="7"/>
        <v>0</v>
      </c>
    </row>
    <row r="379" spans="1:6" x14ac:dyDescent="0.2">
      <c r="A379" s="93">
        <v>2022</v>
      </c>
      <c r="B379" s="13" t="s">
        <v>126</v>
      </c>
      <c r="C379" s="13" t="s">
        <v>185</v>
      </c>
      <c r="D379" s="45">
        <v>65913</v>
      </c>
      <c r="E379" s="29"/>
      <c r="F379" s="20">
        <f t="shared" si="7"/>
        <v>26674.068317999998</v>
      </c>
    </row>
    <row r="380" spans="1:6" x14ac:dyDescent="0.2">
      <c r="A380" s="93">
        <v>2022</v>
      </c>
      <c r="B380" s="13" t="s">
        <v>126</v>
      </c>
      <c r="C380" s="13" t="s">
        <v>173</v>
      </c>
      <c r="D380" s="13" t="s">
        <v>193</v>
      </c>
      <c r="E380" s="29"/>
      <c r="F380" s="20">
        <f t="shared" si="7"/>
        <v>0</v>
      </c>
    </row>
    <row r="381" spans="1:6" x14ac:dyDescent="0.2">
      <c r="A381" s="93">
        <v>2022</v>
      </c>
      <c r="B381" s="13" t="s">
        <v>126</v>
      </c>
      <c r="C381" s="13" t="s">
        <v>156</v>
      </c>
      <c r="D381" s="45">
        <v>7732455</v>
      </c>
      <c r="E381" s="29"/>
      <c r="F381" s="20">
        <f t="shared" si="7"/>
        <v>3129216.28413</v>
      </c>
    </row>
    <row r="382" spans="1:6" x14ac:dyDescent="0.2">
      <c r="A382" s="93">
        <v>2022</v>
      </c>
      <c r="B382" s="13" t="s">
        <v>126</v>
      </c>
      <c r="C382" s="13" t="s">
        <v>158</v>
      </c>
      <c r="D382" s="45">
        <v>5208</v>
      </c>
      <c r="E382" s="29"/>
      <c r="F382" s="20">
        <f t="shared" si="7"/>
        <v>2107.6046879999999</v>
      </c>
    </row>
    <row r="383" spans="1:6" x14ac:dyDescent="0.2">
      <c r="A383" s="93">
        <v>2022</v>
      </c>
      <c r="B383" s="13" t="s">
        <v>126</v>
      </c>
      <c r="C383" s="13" t="s">
        <v>177</v>
      </c>
      <c r="D383" s="45">
        <v>2215</v>
      </c>
      <c r="E383" s="29"/>
      <c r="F383" s="20">
        <f t="shared" si="7"/>
        <v>896.37949000000003</v>
      </c>
    </row>
    <row r="384" spans="1:6" x14ac:dyDescent="0.2">
      <c r="A384" s="93">
        <v>2022</v>
      </c>
      <c r="B384" s="13" t="s">
        <v>126</v>
      </c>
      <c r="C384" s="13" t="s">
        <v>159</v>
      </c>
      <c r="D384" s="45">
        <v>1134538</v>
      </c>
      <c r="E384" s="29"/>
      <c r="F384" s="20">
        <f t="shared" si="7"/>
        <v>459131.64506800001</v>
      </c>
    </row>
    <row r="385" spans="1:6" x14ac:dyDescent="0.2">
      <c r="A385" s="93">
        <v>2022</v>
      </c>
      <c r="B385" s="13" t="s">
        <v>126</v>
      </c>
      <c r="C385" s="13" t="s">
        <v>160</v>
      </c>
      <c r="D385" s="45">
        <v>305999</v>
      </c>
      <c r="E385" s="29"/>
      <c r="F385" s="20">
        <f t="shared" si="7"/>
        <v>123833.511314</v>
      </c>
    </row>
    <row r="386" spans="1:6" x14ac:dyDescent="0.2">
      <c r="A386" s="93">
        <v>2022</v>
      </c>
      <c r="B386" s="13" t="s">
        <v>126</v>
      </c>
      <c r="C386" s="13" t="s">
        <v>161</v>
      </c>
      <c r="D386" s="13">
        <v>12</v>
      </c>
      <c r="E386" s="29"/>
      <c r="F386" s="20">
        <f t="shared" si="7"/>
        <v>4.8562320000000003</v>
      </c>
    </row>
    <row r="387" spans="1:6" x14ac:dyDescent="0.2">
      <c r="A387" s="93">
        <v>2022</v>
      </c>
      <c r="B387" s="13" t="s">
        <v>126</v>
      </c>
      <c r="C387" s="13" t="s">
        <v>162</v>
      </c>
      <c r="D387" s="13" t="s">
        <v>193</v>
      </c>
      <c r="E387" s="29"/>
      <c r="F387" s="20">
        <f t="shared" ref="F387:F450" si="8">IF(EXACT(D387,$D$8),0,D387*0.404686)</f>
        <v>0</v>
      </c>
    </row>
    <row r="388" spans="1:6" x14ac:dyDescent="0.2">
      <c r="A388" s="93">
        <v>2022</v>
      </c>
      <c r="B388" s="13" t="s">
        <v>126</v>
      </c>
      <c r="C388" s="13" t="s">
        <v>178</v>
      </c>
      <c r="D388" s="13" t="s">
        <v>193</v>
      </c>
      <c r="E388" s="29"/>
      <c r="F388" s="20">
        <f t="shared" si="8"/>
        <v>0</v>
      </c>
    </row>
    <row r="389" spans="1:6" x14ac:dyDescent="0.2">
      <c r="A389" s="93">
        <v>2022</v>
      </c>
      <c r="B389" s="13" t="s">
        <v>126</v>
      </c>
      <c r="C389" s="13" t="s">
        <v>163</v>
      </c>
      <c r="D389" s="45">
        <v>126011</v>
      </c>
      <c r="E389" s="29"/>
      <c r="F389" s="20">
        <f t="shared" si="8"/>
        <v>50994.887545999998</v>
      </c>
    </row>
    <row r="390" spans="1:6" x14ac:dyDescent="0.2">
      <c r="A390" s="93">
        <v>2022</v>
      </c>
      <c r="B390" s="13" t="s">
        <v>126</v>
      </c>
      <c r="C390" s="13" t="s">
        <v>179</v>
      </c>
      <c r="D390" s="13" t="s">
        <v>193</v>
      </c>
      <c r="E390" s="29"/>
      <c r="F390" s="20">
        <f t="shared" si="8"/>
        <v>0</v>
      </c>
    </row>
    <row r="391" spans="1:6" x14ac:dyDescent="0.2">
      <c r="A391" s="93">
        <v>2022</v>
      </c>
      <c r="B391" s="13" t="s">
        <v>126</v>
      </c>
      <c r="C391" s="13" t="s">
        <v>166</v>
      </c>
      <c r="D391" s="45">
        <v>37506</v>
      </c>
      <c r="E391" s="29"/>
      <c r="F391" s="20">
        <f t="shared" si="8"/>
        <v>15178.153115999999</v>
      </c>
    </row>
    <row r="392" spans="1:6" x14ac:dyDescent="0.2">
      <c r="A392" s="93">
        <v>2022</v>
      </c>
      <c r="B392" s="13" t="s">
        <v>126</v>
      </c>
      <c r="C392" s="13" t="s">
        <v>168</v>
      </c>
      <c r="D392" s="13">
        <v>364</v>
      </c>
      <c r="E392" s="29"/>
      <c r="F392" s="20">
        <f t="shared" si="8"/>
        <v>147.30570399999999</v>
      </c>
    </row>
    <row r="393" spans="1:6" x14ac:dyDescent="0.2">
      <c r="A393" s="93">
        <v>2022</v>
      </c>
      <c r="B393" s="13" t="s">
        <v>126</v>
      </c>
      <c r="C393" s="13" t="s">
        <v>169</v>
      </c>
      <c r="D393" s="45">
        <v>7597171</v>
      </c>
      <c r="E393" s="29"/>
      <c r="F393" s="20">
        <f t="shared" si="8"/>
        <v>3074468.7433059998</v>
      </c>
    </row>
    <row r="394" spans="1:6" x14ac:dyDescent="0.2">
      <c r="A394" s="93">
        <v>2022</v>
      </c>
      <c r="B394" s="13" t="s">
        <v>126</v>
      </c>
      <c r="C394" s="13" t="s">
        <v>181</v>
      </c>
      <c r="D394" s="45">
        <v>446627</v>
      </c>
      <c r="E394" s="29"/>
      <c r="F394" s="20">
        <f t="shared" si="8"/>
        <v>180743.69412199999</v>
      </c>
    </row>
    <row r="395" spans="1:6" x14ac:dyDescent="0.2">
      <c r="A395" s="93">
        <v>2022</v>
      </c>
      <c r="B395" s="13" t="s">
        <v>126</v>
      </c>
      <c r="C395" s="13" t="s">
        <v>170</v>
      </c>
      <c r="D395" s="45">
        <v>66924</v>
      </c>
      <c r="E395" s="29"/>
      <c r="F395" s="20">
        <f t="shared" si="8"/>
        <v>27083.205864</v>
      </c>
    </row>
    <row r="396" spans="1:6" x14ac:dyDescent="0.2">
      <c r="A396" s="93">
        <v>2022</v>
      </c>
      <c r="B396" s="13" t="s">
        <v>126</v>
      </c>
      <c r="C396" s="13" t="s">
        <v>190</v>
      </c>
      <c r="D396" s="13" t="s">
        <v>193</v>
      </c>
      <c r="E396" s="29"/>
      <c r="F396" s="20">
        <f t="shared" si="8"/>
        <v>0</v>
      </c>
    </row>
    <row r="397" spans="1:6" x14ac:dyDescent="0.2">
      <c r="A397" s="93">
        <v>2022</v>
      </c>
      <c r="B397" s="13" t="s">
        <v>126</v>
      </c>
      <c r="C397" s="13" t="s">
        <v>171</v>
      </c>
      <c r="D397" s="13">
        <v>284</v>
      </c>
      <c r="E397" s="29"/>
      <c r="F397" s="20">
        <f t="shared" si="8"/>
        <v>114.930824</v>
      </c>
    </row>
    <row r="398" spans="1:6" x14ac:dyDescent="0.2">
      <c r="A398" s="93">
        <v>2022</v>
      </c>
      <c r="B398" s="13" t="s">
        <v>126</v>
      </c>
      <c r="C398" s="13" t="s">
        <v>172</v>
      </c>
      <c r="D398" s="45">
        <v>1268681</v>
      </c>
      <c r="E398" s="29"/>
      <c r="F398" s="20">
        <f t="shared" si="8"/>
        <v>513417.439166</v>
      </c>
    </row>
    <row r="399" spans="1:6" x14ac:dyDescent="0.2">
      <c r="A399" s="93">
        <v>2022</v>
      </c>
      <c r="B399" s="13" t="s">
        <v>126</v>
      </c>
      <c r="C399" s="13" t="s">
        <v>172</v>
      </c>
      <c r="D399" s="13" t="s">
        <v>193</v>
      </c>
      <c r="E399" s="29"/>
      <c r="F399" s="20">
        <f t="shared" si="8"/>
        <v>0</v>
      </c>
    </row>
    <row r="400" spans="1:6" x14ac:dyDescent="0.2">
      <c r="A400" s="93">
        <v>2022</v>
      </c>
      <c r="B400" s="13" t="s">
        <v>126</v>
      </c>
      <c r="C400" s="13" t="s">
        <v>183</v>
      </c>
      <c r="D400" s="45">
        <v>41543</v>
      </c>
      <c r="E400" s="29"/>
      <c r="F400" s="20">
        <f t="shared" si="8"/>
        <v>16811.870498</v>
      </c>
    </row>
    <row r="401" spans="1:6" x14ac:dyDescent="0.2">
      <c r="A401" s="93">
        <v>2022</v>
      </c>
      <c r="B401" s="13" t="s">
        <v>127</v>
      </c>
      <c r="C401" s="13" t="s">
        <v>156</v>
      </c>
      <c r="D401" s="45">
        <v>592934</v>
      </c>
      <c r="E401" s="29"/>
      <c r="F401" s="20">
        <f t="shared" si="8"/>
        <v>239952.088724</v>
      </c>
    </row>
    <row r="402" spans="1:6" x14ac:dyDescent="0.2">
      <c r="A402" s="93">
        <v>2022</v>
      </c>
      <c r="B402" s="13" t="s">
        <v>127</v>
      </c>
      <c r="C402" s="13" t="s">
        <v>157</v>
      </c>
      <c r="D402" s="45">
        <v>550543</v>
      </c>
      <c r="E402" s="29"/>
      <c r="F402" s="20">
        <f t="shared" si="8"/>
        <v>222797.044498</v>
      </c>
    </row>
    <row r="403" spans="1:6" x14ac:dyDescent="0.2">
      <c r="A403" s="93">
        <v>2022</v>
      </c>
      <c r="B403" s="13" t="s">
        <v>127</v>
      </c>
      <c r="C403" s="13" t="s">
        <v>158</v>
      </c>
      <c r="D403" s="13" t="s">
        <v>193</v>
      </c>
      <c r="E403" s="29"/>
      <c r="F403" s="20">
        <f t="shared" si="8"/>
        <v>0</v>
      </c>
    </row>
    <row r="404" spans="1:6" x14ac:dyDescent="0.2">
      <c r="A404" s="93">
        <v>2022</v>
      </c>
      <c r="B404" s="13" t="s">
        <v>127</v>
      </c>
      <c r="C404" s="13" t="s">
        <v>159</v>
      </c>
      <c r="D404" s="45">
        <v>545765</v>
      </c>
      <c r="E404" s="29"/>
      <c r="F404" s="20">
        <f t="shared" si="8"/>
        <v>220863.45478999999</v>
      </c>
    </row>
    <row r="405" spans="1:6" x14ac:dyDescent="0.2">
      <c r="A405" s="93">
        <v>2022</v>
      </c>
      <c r="B405" s="13" t="s">
        <v>127</v>
      </c>
      <c r="C405" s="13" t="s">
        <v>160</v>
      </c>
      <c r="D405" s="45">
        <v>41697</v>
      </c>
      <c r="E405" s="29"/>
      <c r="F405" s="20">
        <f t="shared" si="8"/>
        <v>16874.192142</v>
      </c>
    </row>
    <row r="406" spans="1:6" x14ac:dyDescent="0.2">
      <c r="A406" s="93">
        <v>2022</v>
      </c>
      <c r="B406" s="13" t="s">
        <v>127</v>
      </c>
      <c r="C406" s="13" t="s">
        <v>163</v>
      </c>
      <c r="D406" s="45">
        <v>2580</v>
      </c>
      <c r="E406" s="29"/>
      <c r="F406" s="20">
        <f t="shared" si="8"/>
        <v>1044.08988</v>
      </c>
    </row>
    <row r="407" spans="1:6" x14ac:dyDescent="0.2">
      <c r="A407" s="93">
        <v>2022</v>
      </c>
      <c r="B407" s="13" t="s">
        <v>127</v>
      </c>
      <c r="C407" s="13" t="s">
        <v>164</v>
      </c>
      <c r="D407" s="45">
        <v>14260</v>
      </c>
      <c r="E407" s="29"/>
      <c r="F407" s="20">
        <f t="shared" si="8"/>
        <v>5770.8223600000001</v>
      </c>
    </row>
    <row r="408" spans="1:6" x14ac:dyDescent="0.2">
      <c r="A408" s="93">
        <v>2022</v>
      </c>
      <c r="B408" s="13" t="s">
        <v>127</v>
      </c>
      <c r="C408" s="13" t="s">
        <v>165</v>
      </c>
      <c r="D408" s="45">
        <v>88106</v>
      </c>
      <c r="E408" s="29"/>
      <c r="F408" s="20">
        <f t="shared" si="8"/>
        <v>35655.264715999998</v>
      </c>
    </row>
    <row r="409" spans="1:6" x14ac:dyDescent="0.2">
      <c r="A409" s="93">
        <v>2022</v>
      </c>
      <c r="B409" s="13" t="s">
        <v>127</v>
      </c>
      <c r="C409" s="13" t="s">
        <v>167</v>
      </c>
      <c r="D409" s="13" t="s">
        <v>193</v>
      </c>
      <c r="E409" s="29"/>
      <c r="F409" s="20">
        <f t="shared" si="8"/>
        <v>0</v>
      </c>
    </row>
    <row r="410" spans="1:6" x14ac:dyDescent="0.2">
      <c r="A410" s="93">
        <v>2022</v>
      </c>
      <c r="B410" s="13" t="s">
        <v>127</v>
      </c>
      <c r="C410" s="13" t="s">
        <v>168</v>
      </c>
      <c r="D410" s="45">
        <v>2564</v>
      </c>
      <c r="E410" s="29"/>
      <c r="F410" s="20">
        <f t="shared" si="8"/>
        <v>1037.614904</v>
      </c>
    </row>
    <row r="411" spans="1:6" x14ac:dyDescent="0.2">
      <c r="A411" s="93">
        <v>2022</v>
      </c>
      <c r="B411" s="13" t="s">
        <v>127</v>
      </c>
      <c r="C411" s="13" t="s">
        <v>169</v>
      </c>
      <c r="D411" s="45">
        <v>2404021</v>
      </c>
      <c r="E411" s="29"/>
      <c r="F411" s="20">
        <f t="shared" si="8"/>
        <v>972873.64240599994</v>
      </c>
    </row>
    <row r="412" spans="1:6" x14ac:dyDescent="0.2">
      <c r="A412" s="93">
        <v>2022</v>
      </c>
      <c r="B412" s="13" t="s">
        <v>127</v>
      </c>
      <c r="C412" s="13" t="s">
        <v>170</v>
      </c>
      <c r="D412" s="13">
        <v>22</v>
      </c>
      <c r="E412" s="29"/>
      <c r="F412" s="20">
        <f t="shared" si="8"/>
        <v>8.9030919999999991</v>
      </c>
    </row>
    <row r="413" spans="1:6" x14ac:dyDescent="0.2">
      <c r="A413" s="93">
        <v>2022</v>
      </c>
      <c r="B413" s="13" t="s">
        <v>127</v>
      </c>
      <c r="C413" s="13" t="s">
        <v>172</v>
      </c>
      <c r="D413" s="45">
        <v>84949</v>
      </c>
      <c r="E413" s="29"/>
      <c r="F413" s="20">
        <f t="shared" si="8"/>
        <v>34377.671014</v>
      </c>
    </row>
    <row r="414" spans="1:6" x14ac:dyDescent="0.2">
      <c r="A414" s="93">
        <v>2022</v>
      </c>
      <c r="B414" s="13" t="s">
        <v>128</v>
      </c>
      <c r="C414" s="13" t="s">
        <v>155</v>
      </c>
      <c r="D414" s="45">
        <v>2853</v>
      </c>
      <c r="E414" s="29"/>
      <c r="F414" s="20">
        <f t="shared" si="8"/>
        <v>1154.569158</v>
      </c>
    </row>
    <row r="415" spans="1:6" x14ac:dyDescent="0.2">
      <c r="A415" s="93">
        <v>2022</v>
      </c>
      <c r="B415" s="13" t="s">
        <v>128</v>
      </c>
      <c r="C415" s="13" t="s">
        <v>184</v>
      </c>
      <c r="D415" s="13" t="s">
        <v>193</v>
      </c>
      <c r="E415" s="29"/>
      <c r="F415" s="20">
        <f t="shared" si="8"/>
        <v>0</v>
      </c>
    </row>
    <row r="416" spans="1:6" x14ac:dyDescent="0.2">
      <c r="A416" s="93">
        <v>2022</v>
      </c>
      <c r="B416" s="13" t="s">
        <v>128</v>
      </c>
      <c r="C416" s="13" t="s">
        <v>185</v>
      </c>
      <c r="D416" s="13" t="s">
        <v>193</v>
      </c>
      <c r="E416" s="29"/>
      <c r="F416" s="20">
        <f t="shared" si="8"/>
        <v>0</v>
      </c>
    </row>
    <row r="417" spans="1:6" x14ac:dyDescent="0.2">
      <c r="A417" s="93">
        <v>2022</v>
      </c>
      <c r="B417" s="13" t="s">
        <v>128</v>
      </c>
      <c r="C417" s="13" t="s">
        <v>173</v>
      </c>
      <c r="D417" s="13" t="s">
        <v>193</v>
      </c>
      <c r="E417" s="29"/>
      <c r="F417" s="20">
        <f t="shared" si="8"/>
        <v>0</v>
      </c>
    </row>
    <row r="418" spans="1:6" x14ac:dyDescent="0.2">
      <c r="A418" s="93">
        <v>2022</v>
      </c>
      <c r="B418" s="13" t="s">
        <v>128</v>
      </c>
      <c r="C418" s="13" t="s">
        <v>156</v>
      </c>
      <c r="D418" s="45">
        <v>3015286</v>
      </c>
      <c r="E418" s="29"/>
      <c r="F418" s="20">
        <f t="shared" si="8"/>
        <v>1220244.0301959999</v>
      </c>
    </row>
    <row r="419" spans="1:6" x14ac:dyDescent="0.2">
      <c r="A419" s="93">
        <v>2022</v>
      </c>
      <c r="B419" s="13" t="s">
        <v>128</v>
      </c>
      <c r="C419" s="13" t="s">
        <v>157</v>
      </c>
      <c r="D419" s="45">
        <v>356345</v>
      </c>
      <c r="E419" s="29"/>
      <c r="F419" s="20">
        <f t="shared" si="8"/>
        <v>144207.83267</v>
      </c>
    </row>
    <row r="420" spans="1:6" x14ac:dyDescent="0.2">
      <c r="A420" s="93">
        <v>2022</v>
      </c>
      <c r="B420" s="13" t="s">
        <v>128</v>
      </c>
      <c r="C420" s="13" t="s">
        <v>158</v>
      </c>
      <c r="D420" s="13" t="s">
        <v>193</v>
      </c>
      <c r="E420" s="29"/>
      <c r="F420" s="20">
        <f t="shared" si="8"/>
        <v>0</v>
      </c>
    </row>
    <row r="421" spans="1:6" x14ac:dyDescent="0.2">
      <c r="A421" s="93">
        <v>2022</v>
      </c>
      <c r="B421" s="13" t="s">
        <v>128</v>
      </c>
      <c r="C421" s="13" t="s">
        <v>159</v>
      </c>
      <c r="D421" s="45">
        <v>2869307</v>
      </c>
      <c r="E421" s="29"/>
      <c r="F421" s="20">
        <f t="shared" si="8"/>
        <v>1161168.3726019999</v>
      </c>
    </row>
    <row r="422" spans="1:6" x14ac:dyDescent="0.2">
      <c r="A422" s="93">
        <v>2022</v>
      </c>
      <c r="B422" s="13" t="s">
        <v>128</v>
      </c>
      <c r="C422" s="13" t="s">
        <v>160</v>
      </c>
      <c r="D422" s="45">
        <v>256808</v>
      </c>
      <c r="E422" s="29"/>
      <c r="F422" s="20">
        <f t="shared" si="8"/>
        <v>103926.60228799999</v>
      </c>
    </row>
    <row r="423" spans="1:6" x14ac:dyDescent="0.2">
      <c r="A423" s="93">
        <v>2022</v>
      </c>
      <c r="B423" s="13" t="s">
        <v>128</v>
      </c>
      <c r="C423" s="13" t="s">
        <v>161</v>
      </c>
      <c r="D423" s="13">
        <v>3</v>
      </c>
      <c r="E423" s="29"/>
      <c r="F423" s="20">
        <f t="shared" si="8"/>
        <v>1.2140580000000001</v>
      </c>
    </row>
    <row r="424" spans="1:6" x14ac:dyDescent="0.2">
      <c r="A424" s="93">
        <v>2022</v>
      </c>
      <c r="B424" s="13" t="s">
        <v>128</v>
      </c>
      <c r="C424" s="13" t="s">
        <v>189</v>
      </c>
      <c r="D424" s="45">
        <v>1156</v>
      </c>
      <c r="E424" s="29"/>
      <c r="F424" s="20">
        <f t="shared" si="8"/>
        <v>467.81701599999997</v>
      </c>
    </row>
    <row r="425" spans="1:6" x14ac:dyDescent="0.2">
      <c r="A425" s="93">
        <v>2022</v>
      </c>
      <c r="B425" s="13" t="s">
        <v>128</v>
      </c>
      <c r="C425" s="13" t="s">
        <v>163</v>
      </c>
      <c r="D425" s="45">
        <v>7207</v>
      </c>
      <c r="E425" s="29"/>
      <c r="F425" s="20">
        <f t="shared" si="8"/>
        <v>2916.5720019999999</v>
      </c>
    </row>
    <row r="426" spans="1:6" x14ac:dyDescent="0.2">
      <c r="A426" s="93">
        <v>2022</v>
      </c>
      <c r="B426" s="13" t="s">
        <v>128</v>
      </c>
      <c r="C426" s="13" t="s">
        <v>164</v>
      </c>
      <c r="D426" s="45">
        <v>11381</v>
      </c>
      <c r="E426" s="29"/>
      <c r="F426" s="20">
        <f t="shared" si="8"/>
        <v>4605.731366</v>
      </c>
    </row>
    <row r="427" spans="1:6" x14ac:dyDescent="0.2">
      <c r="A427" s="93">
        <v>2022</v>
      </c>
      <c r="B427" s="13" t="s">
        <v>128</v>
      </c>
      <c r="C427" s="13" t="s">
        <v>165</v>
      </c>
      <c r="D427" s="45">
        <v>152285</v>
      </c>
      <c r="E427" s="29"/>
      <c r="F427" s="20">
        <f t="shared" si="8"/>
        <v>61627.607510000002</v>
      </c>
    </row>
    <row r="428" spans="1:6" x14ac:dyDescent="0.2">
      <c r="A428" s="93">
        <v>2022</v>
      </c>
      <c r="B428" s="13" t="s">
        <v>128</v>
      </c>
      <c r="C428" s="13" t="s">
        <v>166</v>
      </c>
      <c r="D428" s="45">
        <v>1754</v>
      </c>
      <c r="E428" s="29"/>
      <c r="F428" s="20">
        <f t="shared" si="8"/>
        <v>709.81924400000003</v>
      </c>
    </row>
    <row r="429" spans="1:6" x14ac:dyDescent="0.2">
      <c r="A429" s="93">
        <v>2022</v>
      </c>
      <c r="B429" s="13" t="s">
        <v>128</v>
      </c>
      <c r="C429" s="13" t="s">
        <v>168</v>
      </c>
      <c r="D429" s="45">
        <v>29547</v>
      </c>
      <c r="E429" s="29"/>
      <c r="F429" s="20">
        <f t="shared" si="8"/>
        <v>11957.257242</v>
      </c>
    </row>
    <row r="430" spans="1:6" x14ac:dyDescent="0.2">
      <c r="A430" s="93">
        <v>2022</v>
      </c>
      <c r="B430" s="13" t="s">
        <v>128</v>
      </c>
      <c r="C430" s="13" t="s">
        <v>169</v>
      </c>
      <c r="D430" s="45">
        <v>5744995</v>
      </c>
      <c r="E430" s="29"/>
      <c r="F430" s="20">
        <f t="shared" si="8"/>
        <v>2324919.0465699998</v>
      </c>
    </row>
    <row r="431" spans="1:6" x14ac:dyDescent="0.2">
      <c r="A431" s="93">
        <v>2022</v>
      </c>
      <c r="B431" s="13" t="s">
        <v>128</v>
      </c>
      <c r="C431" s="13" t="s">
        <v>170</v>
      </c>
      <c r="D431" s="13">
        <v>244</v>
      </c>
      <c r="E431" s="29"/>
      <c r="F431" s="20">
        <f t="shared" si="8"/>
        <v>98.743383999999992</v>
      </c>
    </row>
    <row r="432" spans="1:6" x14ac:dyDescent="0.2">
      <c r="A432" s="93">
        <v>2022</v>
      </c>
      <c r="B432" s="13" t="s">
        <v>128</v>
      </c>
      <c r="C432" s="13" t="s">
        <v>190</v>
      </c>
      <c r="D432" s="13">
        <v>229</v>
      </c>
      <c r="E432" s="29"/>
      <c r="F432" s="20">
        <f t="shared" si="8"/>
        <v>92.673093999999992</v>
      </c>
    </row>
    <row r="433" spans="1:6" x14ac:dyDescent="0.2">
      <c r="A433" s="93">
        <v>2022</v>
      </c>
      <c r="B433" s="13" t="s">
        <v>128</v>
      </c>
      <c r="C433" s="13" t="s">
        <v>187</v>
      </c>
      <c r="D433" s="13">
        <v>85</v>
      </c>
      <c r="E433" s="29"/>
      <c r="F433" s="20">
        <f t="shared" si="8"/>
        <v>34.398310000000002</v>
      </c>
    </row>
    <row r="434" spans="1:6" x14ac:dyDescent="0.2">
      <c r="A434" s="93">
        <v>2022</v>
      </c>
      <c r="B434" s="13" t="s">
        <v>128</v>
      </c>
      <c r="C434" s="13" t="s">
        <v>171</v>
      </c>
      <c r="D434" s="13">
        <v>711</v>
      </c>
      <c r="E434" s="29"/>
      <c r="F434" s="20">
        <f t="shared" si="8"/>
        <v>287.73174599999999</v>
      </c>
    </row>
    <row r="435" spans="1:6" x14ac:dyDescent="0.2">
      <c r="A435" s="93">
        <v>2022</v>
      </c>
      <c r="B435" s="13" t="s">
        <v>128</v>
      </c>
      <c r="C435" s="13" t="s">
        <v>172</v>
      </c>
      <c r="D435" s="45">
        <v>471565</v>
      </c>
      <c r="E435" s="29"/>
      <c r="F435" s="20">
        <f t="shared" si="8"/>
        <v>190835.75359000001</v>
      </c>
    </row>
    <row r="436" spans="1:6" x14ac:dyDescent="0.2">
      <c r="A436" s="93">
        <v>2022</v>
      </c>
      <c r="B436" s="13" t="s">
        <v>129</v>
      </c>
      <c r="C436" s="13" t="s">
        <v>155</v>
      </c>
      <c r="D436" s="45">
        <v>798415</v>
      </c>
      <c r="E436" s="29"/>
      <c r="F436" s="20">
        <f t="shared" si="8"/>
        <v>323107.37268999999</v>
      </c>
    </row>
    <row r="437" spans="1:6" x14ac:dyDescent="0.2">
      <c r="A437" s="93">
        <v>2022</v>
      </c>
      <c r="B437" s="13" t="s">
        <v>129</v>
      </c>
      <c r="C437" s="13" t="s">
        <v>184</v>
      </c>
      <c r="D437" s="13" t="s">
        <v>193</v>
      </c>
      <c r="E437" s="29"/>
      <c r="F437" s="20">
        <f t="shared" si="8"/>
        <v>0</v>
      </c>
    </row>
    <row r="438" spans="1:6" x14ac:dyDescent="0.2">
      <c r="A438" s="93">
        <v>2022</v>
      </c>
      <c r="B438" s="13" t="s">
        <v>129</v>
      </c>
      <c r="C438" s="13" t="s">
        <v>176</v>
      </c>
      <c r="D438" s="45">
        <v>4544</v>
      </c>
      <c r="E438" s="29"/>
      <c r="F438" s="20">
        <f t="shared" si="8"/>
        <v>1838.893184</v>
      </c>
    </row>
    <row r="439" spans="1:6" x14ac:dyDescent="0.2">
      <c r="A439" s="93">
        <v>2022</v>
      </c>
      <c r="B439" s="13" t="s">
        <v>129</v>
      </c>
      <c r="C439" s="13" t="s">
        <v>185</v>
      </c>
      <c r="D439" s="45">
        <v>163304</v>
      </c>
      <c r="E439" s="29"/>
      <c r="F439" s="20">
        <f t="shared" si="8"/>
        <v>66086.842543999999</v>
      </c>
    </row>
    <row r="440" spans="1:6" x14ac:dyDescent="0.2">
      <c r="A440" s="93">
        <v>2022</v>
      </c>
      <c r="B440" s="13" t="s">
        <v>129</v>
      </c>
      <c r="C440" s="13" t="s">
        <v>173</v>
      </c>
      <c r="D440" s="45">
        <v>171363</v>
      </c>
      <c r="E440" s="29"/>
      <c r="F440" s="20">
        <f t="shared" si="8"/>
        <v>69348.207018000001</v>
      </c>
    </row>
    <row r="441" spans="1:6" x14ac:dyDescent="0.2">
      <c r="A441" s="93">
        <v>2022</v>
      </c>
      <c r="B441" s="13" t="s">
        <v>129</v>
      </c>
      <c r="C441" s="13" t="s">
        <v>156</v>
      </c>
      <c r="D441" s="45">
        <v>67434</v>
      </c>
      <c r="E441" s="29"/>
      <c r="F441" s="20">
        <f t="shared" si="8"/>
        <v>27289.595723999999</v>
      </c>
    </row>
    <row r="442" spans="1:6" x14ac:dyDescent="0.2">
      <c r="A442" s="93">
        <v>2022</v>
      </c>
      <c r="B442" s="13" t="s">
        <v>129</v>
      </c>
      <c r="C442" s="13" t="s">
        <v>158</v>
      </c>
      <c r="D442" s="45">
        <v>4354</v>
      </c>
      <c r="E442" s="29"/>
      <c r="F442" s="20">
        <f t="shared" si="8"/>
        <v>1762.0028439999999</v>
      </c>
    </row>
    <row r="443" spans="1:6" x14ac:dyDescent="0.2">
      <c r="A443" s="93">
        <v>2022</v>
      </c>
      <c r="B443" s="13" t="s">
        <v>129</v>
      </c>
      <c r="C443" s="13" t="s">
        <v>177</v>
      </c>
      <c r="D443" s="45">
        <v>82982</v>
      </c>
      <c r="E443" s="29"/>
      <c r="F443" s="20">
        <f t="shared" si="8"/>
        <v>33581.653652000001</v>
      </c>
    </row>
    <row r="444" spans="1:6" x14ac:dyDescent="0.2">
      <c r="A444" s="93">
        <v>2022</v>
      </c>
      <c r="B444" s="13" t="s">
        <v>129</v>
      </c>
      <c r="C444" s="13" t="s">
        <v>159</v>
      </c>
      <c r="D444" s="45">
        <v>2605123</v>
      </c>
      <c r="E444" s="29"/>
      <c r="F444" s="20">
        <f t="shared" si="8"/>
        <v>1054256.806378</v>
      </c>
    </row>
    <row r="445" spans="1:6" x14ac:dyDescent="0.2">
      <c r="A445" s="93">
        <v>2022</v>
      </c>
      <c r="B445" s="13" t="s">
        <v>129</v>
      </c>
      <c r="C445" s="13" t="s">
        <v>160</v>
      </c>
      <c r="D445" s="45">
        <v>121993</v>
      </c>
      <c r="E445" s="29"/>
      <c r="F445" s="20">
        <f t="shared" si="8"/>
        <v>49368.859197999998</v>
      </c>
    </row>
    <row r="446" spans="1:6" x14ac:dyDescent="0.2">
      <c r="A446" s="93">
        <v>2022</v>
      </c>
      <c r="B446" s="13" t="s">
        <v>129</v>
      </c>
      <c r="C446" s="13" t="s">
        <v>174</v>
      </c>
      <c r="D446" s="13">
        <v>419</v>
      </c>
      <c r="E446" s="29"/>
      <c r="F446" s="20">
        <f t="shared" si="8"/>
        <v>169.563434</v>
      </c>
    </row>
    <row r="447" spans="1:6" x14ac:dyDescent="0.2">
      <c r="A447" s="93">
        <v>2022</v>
      </c>
      <c r="B447" s="13" t="s">
        <v>129</v>
      </c>
      <c r="C447" s="13" t="s">
        <v>161</v>
      </c>
      <c r="D447" s="13" t="s">
        <v>193</v>
      </c>
      <c r="E447" s="29"/>
      <c r="F447" s="20">
        <f t="shared" si="8"/>
        <v>0</v>
      </c>
    </row>
    <row r="448" spans="1:6" x14ac:dyDescent="0.2">
      <c r="A448" s="93">
        <v>2022</v>
      </c>
      <c r="B448" s="13" t="s">
        <v>129</v>
      </c>
      <c r="C448" s="13" t="s">
        <v>186</v>
      </c>
      <c r="D448" s="45">
        <v>463239</v>
      </c>
      <c r="E448" s="29"/>
      <c r="F448" s="20">
        <f t="shared" si="8"/>
        <v>187466.33795399999</v>
      </c>
    </row>
    <row r="449" spans="1:6" x14ac:dyDescent="0.2">
      <c r="A449" s="93">
        <v>2022</v>
      </c>
      <c r="B449" s="13" t="s">
        <v>129</v>
      </c>
      <c r="C449" s="13" t="s">
        <v>162</v>
      </c>
      <c r="D449" s="13" t="s">
        <v>193</v>
      </c>
      <c r="E449" s="29"/>
      <c r="F449" s="20">
        <f t="shared" si="8"/>
        <v>0</v>
      </c>
    </row>
    <row r="450" spans="1:6" x14ac:dyDescent="0.2">
      <c r="A450" s="93">
        <v>2022</v>
      </c>
      <c r="B450" s="13" t="s">
        <v>129</v>
      </c>
      <c r="C450" s="13" t="s">
        <v>178</v>
      </c>
      <c r="D450" s="13">
        <v>329</v>
      </c>
      <c r="E450" s="29"/>
      <c r="F450" s="20">
        <f t="shared" si="8"/>
        <v>133.141694</v>
      </c>
    </row>
    <row r="451" spans="1:6" x14ac:dyDescent="0.2">
      <c r="A451" s="93">
        <v>2022</v>
      </c>
      <c r="B451" s="13" t="s">
        <v>129</v>
      </c>
      <c r="C451" s="13" t="s">
        <v>178</v>
      </c>
      <c r="D451" s="13">
        <v>9</v>
      </c>
      <c r="E451" s="29"/>
      <c r="F451" s="20">
        <f t="shared" ref="F451:F514" si="9">IF(EXACT(D451,$D$8),0,D451*0.404686)</f>
        <v>3.6421739999999998</v>
      </c>
    </row>
    <row r="452" spans="1:6" x14ac:dyDescent="0.2">
      <c r="A452" s="93">
        <v>2022</v>
      </c>
      <c r="B452" s="13" t="s">
        <v>129</v>
      </c>
      <c r="C452" s="13" t="s">
        <v>163</v>
      </c>
      <c r="D452" s="45">
        <v>24256</v>
      </c>
      <c r="E452" s="29"/>
      <c r="F452" s="20">
        <f t="shared" si="9"/>
        <v>9816.0636159999995</v>
      </c>
    </row>
    <row r="453" spans="1:6" x14ac:dyDescent="0.2">
      <c r="A453" s="93">
        <v>2022</v>
      </c>
      <c r="B453" s="13" t="s">
        <v>129</v>
      </c>
      <c r="C453" s="13" t="s">
        <v>179</v>
      </c>
      <c r="D453" s="45">
        <v>4979</v>
      </c>
      <c r="E453" s="29"/>
      <c r="F453" s="20">
        <f t="shared" si="9"/>
        <v>2014.9315939999999</v>
      </c>
    </row>
    <row r="454" spans="1:6" x14ac:dyDescent="0.2">
      <c r="A454" s="93">
        <v>2022</v>
      </c>
      <c r="B454" s="13" t="s">
        <v>129</v>
      </c>
      <c r="C454" s="13" t="s">
        <v>188</v>
      </c>
      <c r="D454" s="13" t="s">
        <v>193</v>
      </c>
      <c r="E454" s="29"/>
      <c r="F454" s="20">
        <f t="shared" si="9"/>
        <v>0</v>
      </c>
    </row>
    <row r="455" spans="1:6" x14ac:dyDescent="0.2">
      <c r="A455" s="93">
        <v>2022</v>
      </c>
      <c r="B455" s="13" t="s">
        <v>129</v>
      </c>
      <c r="C455" s="13" t="s">
        <v>166</v>
      </c>
      <c r="D455" s="13">
        <v>192</v>
      </c>
      <c r="E455" s="29"/>
      <c r="F455" s="20">
        <f t="shared" si="9"/>
        <v>77.699712000000005</v>
      </c>
    </row>
    <row r="456" spans="1:6" x14ac:dyDescent="0.2">
      <c r="A456" s="93">
        <v>2022</v>
      </c>
      <c r="B456" s="13" t="s">
        <v>129</v>
      </c>
      <c r="C456" s="13" t="s">
        <v>180</v>
      </c>
      <c r="D456" s="45">
        <v>36129</v>
      </c>
      <c r="E456" s="29"/>
      <c r="F456" s="20">
        <f t="shared" si="9"/>
        <v>14620.900494</v>
      </c>
    </row>
    <row r="457" spans="1:6" x14ac:dyDescent="0.2">
      <c r="A457" s="93">
        <v>2022</v>
      </c>
      <c r="B457" s="13" t="s">
        <v>129</v>
      </c>
      <c r="C457" s="13" t="s">
        <v>168</v>
      </c>
      <c r="D457" s="13">
        <v>235</v>
      </c>
      <c r="E457" s="29"/>
      <c r="F457" s="20">
        <f t="shared" si="9"/>
        <v>95.101209999999995</v>
      </c>
    </row>
    <row r="458" spans="1:6" x14ac:dyDescent="0.2">
      <c r="A458" s="93">
        <v>2022</v>
      </c>
      <c r="B458" s="13" t="s">
        <v>129</v>
      </c>
      <c r="C458" s="13" t="s">
        <v>169</v>
      </c>
      <c r="D458" s="45">
        <v>11114</v>
      </c>
      <c r="E458" s="29"/>
      <c r="F458" s="20">
        <f t="shared" si="9"/>
        <v>4497.6802040000002</v>
      </c>
    </row>
    <row r="459" spans="1:6" x14ac:dyDescent="0.2">
      <c r="A459" s="93">
        <v>2022</v>
      </c>
      <c r="B459" s="13" t="s">
        <v>129</v>
      </c>
      <c r="C459" s="13" t="s">
        <v>181</v>
      </c>
      <c r="D459" s="45">
        <v>31841</v>
      </c>
      <c r="E459" s="29"/>
      <c r="F459" s="20">
        <f t="shared" si="9"/>
        <v>12885.606926</v>
      </c>
    </row>
    <row r="460" spans="1:6" x14ac:dyDescent="0.2">
      <c r="A460" s="93">
        <v>2022</v>
      </c>
      <c r="B460" s="13" t="s">
        <v>129</v>
      </c>
      <c r="C460" s="13" t="s">
        <v>170</v>
      </c>
      <c r="D460" s="45">
        <v>11710</v>
      </c>
      <c r="E460" s="29"/>
      <c r="F460" s="20">
        <f t="shared" si="9"/>
        <v>4738.8730599999999</v>
      </c>
    </row>
    <row r="461" spans="1:6" x14ac:dyDescent="0.2">
      <c r="A461" s="93">
        <v>2022</v>
      </c>
      <c r="B461" s="13" t="s">
        <v>129</v>
      </c>
      <c r="C461" s="13" t="s">
        <v>171</v>
      </c>
      <c r="D461" s="45">
        <v>5023</v>
      </c>
      <c r="E461" s="29"/>
      <c r="F461" s="20">
        <f t="shared" si="9"/>
        <v>2032.7377779999999</v>
      </c>
    </row>
    <row r="462" spans="1:6" x14ac:dyDescent="0.2">
      <c r="A462" s="93">
        <v>2022</v>
      </c>
      <c r="B462" s="13" t="s">
        <v>129</v>
      </c>
      <c r="C462" s="13" t="s">
        <v>172</v>
      </c>
      <c r="D462" s="45">
        <v>5198967</v>
      </c>
      <c r="E462" s="29"/>
      <c r="F462" s="20">
        <f t="shared" si="9"/>
        <v>2103949.1593619999</v>
      </c>
    </row>
    <row r="463" spans="1:6" x14ac:dyDescent="0.2">
      <c r="A463" s="93">
        <v>2022</v>
      </c>
      <c r="B463" s="13" t="s">
        <v>129</v>
      </c>
      <c r="C463" s="13" t="s">
        <v>172</v>
      </c>
      <c r="D463" s="45">
        <v>643215</v>
      </c>
      <c r="E463" s="29"/>
      <c r="F463" s="20">
        <f t="shared" si="9"/>
        <v>260300.10548999999</v>
      </c>
    </row>
    <row r="464" spans="1:6" x14ac:dyDescent="0.2">
      <c r="A464" s="93">
        <v>2022</v>
      </c>
      <c r="B464" s="13" t="s">
        <v>130</v>
      </c>
      <c r="C464" s="13" t="s">
        <v>155</v>
      </c>
      <c r="D464" s="45">
        <v>2920</v>
      </c>
      <c r="E464" s="29"/>
      <c r="F464" s="20">
        <f t="shared" si="9"/>
        <v>1181.6831199999999</v>
      </c>
    </row>
    <row r="465" spans="1:6" x14ac:dyDescent="0.2">
      <c r="A465" s="93">
        <v>2022</v>
      </c>
      <c r="B465" s="13" t="s">
        <v>130</v>
      </c>
      <c r="C465" s="13" t="s">
        <v>184</v>
      </c>
      <c r="D465" s="45">
        <v>1165</v>
      </c>
      <c r="E465" s="29"/>
      <c r="F465" s="20">
        <f t="shared" si="9"/>
        <v>471.45918999999998</v>
      </c>
    </row>
    <row r="466" spans="1:6" x14ac:dyDescent="0.2">
      <c r="A466" s="93">
        <v>2022</v>
      </c>
      <c r="B466" s="13" t="s">
        <v>130</v>
      </c>
      <c r="C466" s="13" t="s">
        <v>173</v>
      </c>
      <c r="D466" s="45">
        <v>10467</v>
      </c>
      <c r="E466" s="29"/>
      <c r="F466" s="20">
        <f t="shared" si="9"/>
        <v>4235.8483619999997</v>
      </c>
    </row>
    <row r="467" spans="1:6" x14ac:dyDescent="0.2">
      <c r="A467" s="93">
        <v>2022</v>
      </c>
      <c r="B467" s="13" t="s">
        <v>130</v>
      </c>
      <c r="C467" s="13" t="s">
        <v>156</v>
      </c>
      <c r="D467" s="45">
        <v>8648207</v>
      </c>
      <c r="E467" s="29"/>
      <c r="F467" s="20">
        <f t="shared" si="9"/>
        <v>3499808.298002</v>
      </c>
    </row>
    <row r="468" spans="1:6" x14ac:dyDescent="0.2">
      <c r="A468" s="93">
        <v>2022</v>
      </c>
      <c r="B468" s="13" t="s">
        <v>130</v>
      </c>
      <c r="C468" s="13" t="s">
        <v>158</v>
      </c>
      <c r="D468" s="13" t="s">
        <v>193</v>
      </c>
      <c r="E468" s="29"/>
      <c r="F468" s="20">
        <f t="shared" si="9"/>
        <v>0</v>
      </c>
    </row>
    <row r="469" spans="1:6" x14ac:dyDescent="0.2">
      <c r="A469" s="93">
        <v>2022</v>
      </c>
      <c r="B469" s="13" t="s">
        <v>130</v>
      </c>
      <c r="C469" s="13" t="s">
        <v>159</v>
      </c>
      <c r="D469" s="45">
        <v>2130496</v>
      </c>
      <c r="E469" s="29"/>
      <c r="F469" s="20">
        <f t="shared" si="9"/>
        <v>862181.90425599995</v>
      </c>
    </row>
    <row r="470" spans="1:6" x14ac:dyDescent="0.2">
      <c r="A470" s="93">
        <v>2022</v>
      </c>
      <c r="B470" s="13" t="s">
        <v>130</v>
      </c>
      <c r="C470" s="13" t="s">
        <v>160</v>
      </c>
      <c r="D470" s="45">
        <v>141987</v>
      </c>
      <c r="E470" s="29"/>
      <c r="F470" s="20">
        <f t="shared" si="9"/>
        <v>57460.151081999997</v>
      </c>
    </row>
    <row r="471" spans="1:6" x14ac:dyDescent="0.2">
      <c r="A471" s="93">
        <v>2022</v>
      </c>
      <c r="B471" s="13" t="s">
        <v>130</v>
      </c>
      <c r="C471" s="13" t="s">
        <v>161</v>
      </c>
      <c r="D471" s="13">
        <v>4</v>
      </c>
      <c r="E471" s="29"/>
      <c r="F471" s="20">
        <f t="shared" si="9"/>
        <v>1.618744</v>
      </c>
    </row>
    <row r="472" spans="1:6" x14ac:dyDescent="0.2">
      <c r="A472" s="93">
        <v>2022</v>
      </c>
      <c r="B472" s="13" t="s">
        <v>130</v>
      </c>
      <c r="C472" s="13" t="s">
        <v>162</v>
      </c>
      <c r="D472" s="45">
        <v>112760</v>
      </c>
      <c r="E472" s="29"/>
      <c r="F472" s="20">
        <f t="shared" si="9"/>
        <v>45632.393360000002</v>
      </c>
    </row>
    <row r="473" spans="1:6" x14ac:dyDescent="0.2">
      <c r="A473" s="93">
        <v>2022</v>
      </c>
      <c r="B473" s="13" t="s">
        <v>130</v>
      </c>
      <c r="C473" s="13" t="s">
        <v>178</v>
      </c>
      <c r="D473" s="13">
        <v>96</v>
      </c>
      <c r="E473" s="29"/>
      <c r="F473" s="20">
        <f t="shared" si="9"/>
        <v>38.849856000000003</v>
      </c>
    </row>
    <row r="474" spans="1:6" x14ac:dyDescent="0.2">
      <c r="A474" s="93">
        <v>2022</v>
      </c>
      <c r="B474" s="13" t="s">
        <v>130</v>
      </c>
      <c r="C474" s="13" t="s">
        <v>163</v>
      </c>
      <c r="D474" s="45">
        <v>18820</v>
      </c>
      <c r="E474" s="29"/>
      <c r="F474" s="20">
        <f t="shared" si="9"/>
        <v>7616.1905200000001</v>
      </c>
    </row>
    <row r="475" spans="1:6" x14ac:dyDescent="0.2">
      <c r="A475" s="93">
        <v>2022</v>
      </c>
      <c r="B475" s="13" t="s">
        <v>130</v>
      </c>
      <c r="C475" s="13" t="s">
        <v>166</v>
      </c>
      <c r="D475" s="45">
        <v>22146</v>
      </c>
      <c r="E475" s="29"/>
      <c r="F475" s="20">
        <f t="shared" si="9"/>
        <v>8962.1761559999995</v>
      </c>
    </row>
    <row r="476" spans="1:6" x14ac:dyDescent="0.2">
      <c r="A476" s="93">
        <v>2022</v>
      </c>
      <c r="B476" s="13" t="s">
        <v>130</v>
      </c>
      <c r="C476" s="13" t="s">
        <v>168</v>
      </c>
      <c r="D476" s="45">
        <v>128908</v>
      </c>
      <c r="E476" s="29"/>
      <c r="F476" s="20">
        <f t="shared" si="9"/>
        <v>52167.262887999997</v>
      </c>
    </row>
    <row r="477" spans="1:6" x14ac:dyDescent="0.2">
      <c r="A477" s="93">
        <v>2022</v>
      </c>
      <c r="B477" s="13" t="s">
        <v>130</v>
      </c>
      <c r="C477" s="13" t="s">
        <v>169</v>
      </c>
      <c r="D477" s="45">
        <v>5393039</v>
      </c>
      <c r="E477" s="29"/>
      <c r="F477" s="20">
        <f t="shared" si="9"/>
        <v>2182487.380754</v>
      </c>
    </row>
    <row r="478" spans="1:6" x14ac:dyDescent="0.2">
      <c r="A478" s="93">
        <v>2022</v>
      </c>
      <c r="B478" s="13" t="s">
        <v>130</v>
      </c>
      <c r="C478" s="13" t="s">
        <v>181</v>
      </c>
      <c r="D478" s="45">
        <v>40231</v>
      </c>
      <c r="E478" s="29"/>
      <c r="F478" s="20">
        <f t="shared" si="9"/>
        <v>16280.922466</v>
      </c>
    </row>
    <row r="479" spans="1:6" x14ac:dyDescent="0.2">
      <c r="A479" s="93">
        <v>2022</v>
      </c>
      <c r="B479" s="13" t="s">
        <v>130</v>
      </c>
      <c r="C479" s="13" t="s">
        <v>170</v>
      </c>
      <c r="D479" s="45">
        <v>50181</v>
      </c>
      <c r="E479" s="29"/>
      <c r="F479" s="20">
        <f t="shared" si="9"/>
        <v>20307.548166</v>
      </c>
    </row>
    <row r="480" spans="1:6" x14ac:dyDescent="0.2">
      <c r="A480" s="93">
        <v>2022</v>
      </c>
      <c r="B480" s="13" t="s">
        <v>130</v>
      </c>
      <c r="C480" s="13" t="s">
        <v>190</v>
      </c>
      <c r="D480" s="13">
        <v>158</v>
      </c>
      <c r="E480" s="29"/>
      <c r="F480" s="20">
        <f t="shared" si="9"/>
        <v>63.940387999999999</v>
      </c>
    </row>
    <row r="481" spans="1:6" x14ac:dyDescent="0.2">
      <c r="A481" s="93">
        <v>2022</v>
      </c>
      <c r="B481" s="13" t="s">
        <v>130</v>
      </c>
      <c r="C481" s="13" t="s">
        <v>171</v>
      </c>
      <c r="D481" s="45">
        <v>1236</v>
      </c>
      <c r="E481" s="29"/>
      <c r="F481" s="20">
        <f t="shared" si="9"/>
        <v>500.19189599999999</v>
      </c>
    </row>
    <row r="482" spans="1:6" x14ac:dyDescent="0.2">
      <c r="A482" s="93">
        <v>2022</v>
      </c>
      <c r="B482" s="13" t="s">
        <v>130</v>
      </c>
      <c r="C482" s="13" t="s">
        <v>172</v>
      </c>
      <c r="D482" s="45">
        <v>840937</v>
      </c>
      <c r="E482" s="29"/>
      <c r="F482" s="20">
        <f t="shared" si="9"/>
        <v>340315.43078200001</v>
      </c>
    </row>
    <row r="483" spans="1:6" x14ac:dyDescent="0.2">
      <c r="A483" s="93">
        <v>2022</v>
      </c>
      <c r="B483" s="13" t="s">
        <v>131</v>
      </c>
      <c r="C483" s="13" t="s">
        <v>155</v>
      </c>
      <c r="D483" s="45">
        <v>1114</v>
      </c>
      <c r="E483" s="29"/>
      <c r="F483" s="20">
        <f t="shared" si="9"/>
        <v>450.82020399999999</v>
      </c>
    </row>
    <row r="484" spans="1:6" x14ac:dyDescent="0.2">
      <c r="A484" s="93">
        <v>2022</v>
      </c>
      <c r="B484" s="13" t="s">
        <v>131</v>
      </c>
      <c r="C484" s="13" t="s">
        <v>156</v>
      </c>
      <c r="D484" s="45">
        <v>2647</v>
      </c>
      <c r="E484" s="29"/>
      <c r="F484" s="20">
        <f t="shared" si="9"/>
        <v>1071.2038419999999</v>
      </c>
    </row>
    <row r="485" spans="1:6" x14ac:dyDescent="0.2">
      <c r="A485" s="93">
        <v>2022</v>
      </c>
      <c r="B485" s="13" t="s">
        <v>131</v>
      </c>
      <c r="C485" s="13" t="s">
        <v>158</v>
      </c>
      <c r="D485" s="13" t="s">
        <v>193</v>
      </c>
      <c r="E485" s="29"/>
      <c r="F485" s="20">
        <f t="shared" si="9"/>
        <v>0</v>
      </c>
    </row>
    <row r="486" spans="1:6" x14ac:dyDescent="0.2">
      <c r="A486" s="93">
        <v>2022</v>
      </c>
      <c r="B486" s="13" t="s">
        <v>131</v>
      </c>
      <c r="C486" s="13" t="s">
        <v>159</v>
      </c>
      <c r="D486" s="45">
        <v>429380</v>
      </c>
      <c r="E486" s="29"/>
      <c r="F486" s="20">
        <f t="shared" si="9"/>
        <v>173764.07467999999</v>
      </c>
    </row>
    <row r="487" spans="1:6" x14ac:dyDescent="0.2">
      <c r="A487" s="93">
        <v>2022</v>
      </c>
      <c r="B487" s="13" t="s">
        <v>131</v>
      </c>
      <c r="C487" s="13" t="s">
        <v>160</v>
      </c>
      <c r="D487" s="45">
        <v>22241</v>
      </c>
      <c r="E487" s="29"/>
      <c r="F487" s="20">
        <f t="shared" si="9"/>
        <v>9000.6213260000004</v>
      </c>
    </row>
    <row r="488" spans="1:6" x14ac:dyDescent="0.2">
      <c r="A488" s="93">
        <v>2022</v>
      </c>
      <c r="B488" s="13" t="s">
        <v>131</v>
      </c>
      <c r="C488" s="13" t="s">
        <v>178</v>
      </c>
      <c r="D488" s="13">
        <v>810</v>
      </c>
      <c r="E488" s="29"/>
      <c r="F488" s="20">
        <f t="shared" si="9"/>
        <v>327.79566</v>
      </c>
    </row>
    <row r="489" spans="1:6" x14ac:dyDescent="0.2">
      <c r="A489" s="93">
        <v>2022</v>
      </c>
      <c r="B489" s="13" t="s">
        <v>131</v>
      </c>
      <c r="C489" s="13" t="s">
        <v>163</v>
      </c>
      <c r="D489" s="13" t="s">
        <v>193</v>
      </c>
      <c r="E489" s="29"/>
      <c r="F489" s="20">
        <f t="shared" si="9"/>
        <v>0</v>
      </c>
    </row>
    <row r="490" spans="1:6" x14ac:dyDescent="0.2">
      <c r="A490" s="93">
        <v>2022</v>
      </c>
      <c r="B490" s="13" t="s">
        <v>131</v>
      </c>
      <c r="C490" s="13" t="s">
        <v>166</v>
      </c>
      <c r="D490" s="13" t="s">
        <v>193</v>
      </c>
      <c r="E490" s="29"/>
      <c r="F490" s="20">
        <f t="shared" si="9"/>
        <v>0</v>
      </c>
    </row>
    <row r="491" spans="1:6" x14ac:dyDescent="0.2">
      <c r="A491" s="93">
        <v>2022</v>
      </c>
      <c r="B491" s="13" t="s">
        <v>131</v>
      </c>
      <c r="C491" s="13" t="s">
        <v>171</v>
      </c>
      <c r="D491" s="13" t="s">
        <v>193</v>
      </c>
      <c r="E491" s="29"/>
      <c r="F491" s="20">
        <f t="shared" si="9"/>
        <v>0</v>
      </c>
    </row>
    <row r="492" spans="1:6" x14ac:dyDescent="0.2">
      <c r="A492" s="93">
        <v>2022</v>
      </c>
      <c r="B492" s="13" t="s">
        <v>131</v>
      </c>
      <c r="C492" s="13" t="s">
        <v>172</v>
      </c>
      <c r="D492" s="45">
        <v>7666</v>
      </c>
      <c r="E492" s="29"/>
      <c r="F492" s="20">
        <f t="shared" si="9"/>
        <v>3102.3228759999997</v>
      </c>
    </row>
    <row r="493" spans="1:6" x14ac:dyDescent="0.2">
      <c r="A493" s="93">
        <v>2022</v>
      </c>
      <c r="B493" s="13" t="s">
        <v>132</v>
      </c>
      <c r="C493" s="13" t="s">
        <v>155</v>
      </c>
      <c r="D493" s="13">
        <v>136</v>
      </c>
      <c r="E493" s="29"/>
      <c r="F493" s="20">
        <f t="shared" si="9"/>
        <v>55.037295999999998</v>
      </c>
    </row>
    <row r="494" spans="1:6" x14ac:dyDescent="0.2">
      <c r="A494" s="93">
        <v>2022</v>
      </c>
      <c r="B494" s="13" t="s">
        <v>132</v>
      </c>
      <c r="C494" s="13" t="s">
        <v>156</v>
      </c>
      <c r="D494" s="45">
        <v>1635</v>
      </c>
      <c r="E494" s="29"/>
      <c r="F494" s="20">
        <f t="shared" si="9"/>
        <v>661.66161</v>
      </c>
    </row>
    <row r="495" spans="1:6" x14ac:dyDescent="0.2">
      <c r="A495" s="93">
        <v>2022</v>
      </c>
      <c r="B495" s="13" t="s">
        <v>132</v>
      </c>
      <c r="C495" s="13" t="s">
        <v>159</v>
      </c>
      <c r="D495" s="45">
        <v>40609</v>
      </c>
      <c r="E495" s="29"/>
      <c r="F495" s="20">
        <f t="shared" si="9"/>
        <v>16433.893774</v>
      </c>
    </row>
    <row r="496" spans="1:6" x14ac:dyDescent="0.2">
      <c r="A496" s="93">
        <v>2022</v>
      </c>
      <c r="B496" s="13" t="s">
        <v>132</v>
      </c>
      <c r="C496" s="13" t="s">
        <v>160</v>
      </c>
      <c r="D496" s="45">
        <v>23094</v>
      </c>
      <c r="E496" s="29"/>
      <c r="F496" s="20">
        <f t="shared" si="9"/>
        <v>9345.8184839999994</v>
      </c>
    </row>
    <row r="497" spans="1:6" x14ac:dyDescent="0.2">
      <c r="A497" s="93">
        <v>2022</v>
      </c>
      <c r="B497" s="13" t="s">
        <v>132</v>
      </c>
      <c r="C497" s="13" t="s">
        <v>161</v>
      </c>
      <c r="D497" s="13" t="s">
        <v>193</v>
      </c>
      <c r="E497" s="29"/>
      <c r="F497" s="20">
        <f t="shared" si="9"/>
        <v>0</v>
      </c>
    </row>
    <row r="498" spans="1:6" x14ac:dyDescent="0.2">
      <c r="A498" s="93">
        <v>2022</v>
      </c>
      <c r="B498" s="13" t="s">
        <v>132</v>
      </c>
      <c r="C498" s="13" t="s">
        <v>178</v>
      </c>
      <c r="D498" s="13" t="s">
        <v>193</v>
      </c>
      <c r="E498" s="29"/>
      <c r="F498" s="20">
        <f t="shared" si="9"/>
        <v>0</v>
      </c>
    </row>
    <row r="499" spans="1:6" x14ac:dyDescent="0.2">
      <c r="A499" s="93">
        <v>2022</v>
      </c>
      <c r="B499" s="13" t="s">
        <v>132</v>
      </c>
      <c r="C499" s="13" t="s">
        <v>163</v>
      </c>
      <c r="D499" s="13">
        <v>26</v>
      </c>
      <c r="E499" s="29"/>
      <c r="F499" s="20">
        <f t="shared" si="9"/>
        <v>10.521836</v>
      </c>
    </row>
    <row r="500" spans="1:6" x14ac:dyDescent="0.2">
      <c r="A500" s="93">
        <v>2022</v>
      </c>
      <c r="B500" s="13" t="s">
        <v>132</v>
      </c>
      <c r="C500" s="13" t="s">
        <v>166</v>
      </c>
      <c r="D500" s="13">
        <v>58</v>
      </c>
      <c r="E500" s="29"/>
      <c r="F500" s="20">
        <f t="shared" si="9"/>
        <v>23.471788</v>
      </c>
    </row>
    <row r="501" spans="1:6" x14ac:dyDescent="0.2">
      <c r="A501" s="93">
        <v>2022</v>
      </c>
      <c r="B501" s="13" t="s">
        <v>132</v>
      </c>
      <c r="C501" s="13" t="s">
        <v>169</v>
      </c>
      <c r="D501" s="13">
        <v>916</v>
      </c>
      <c r="E501" s="29"/>
      <c r="F501" s="20">
        <f t="shared" si="9"/>
        <v>370.69237599999997</v>
      </c>
    </row>
    <row r="502" spans="1:6" x14ac:dyDescent="0.2">
      <c r="A502" s="93">
        <v>2022</v>
      </c>
      <c r="B502" s="13" t="s">
        <v>132</v>
      </c>
      <c r="C502" s="13" t="s">
        <v>170</v>
      </c>
      <c r="D502" s="13" t="s">
        <v>193</v>
      </c>
      <c r="E502" s="29"/>
      <c r="F502" s="20">
        <f t="shared" si="9"/>
        <v>0</v>
      </c>
    </row>
    <row r="503" spans="1:6" x14ac:dyDescent="0.2">
      <c r="A503" s="93">
        <v>2022</v>
      </c>
      <c r="B503" s="13" t="s">
        <v>132</v>
      </c>
      <c r="C503" s="13" t="s">
        <v>172</v>
      </c>
      <c r="D503" s="13">
        <v>15</v>
      </c>
      <c r="E503" s="29"/>
      <c r="F503" s="20">
        <f t="shared" si="9"/>
        <v>6.07029</v>
      </c>
    </row>
    <row r="504" spans="1:6" x14ac:dyDescent="0.2">
      <c r="A504" s="93">
        <v>2022</v>
      </c>
      <c r="B504" s="13" t="s">
        <v>133</v>
      </c>
      <c r="C504" s="13" t="s">
        <v>155</v>
      </c>
      <c r="D504" s="13">
        <v>468</v>
      </c>
      <c r="E504" s="29"/>
      <c r="F504" s="20">
        <f t="shared" si="9"/>
        <v>189.39304799999999</v>
      </c>
    </row>
    <row r="505" spans="1:6" x14ac:dyDescent="0.2">
      <c r="A505" s="93">
        <v>2022</v>
      </c>
      <c r="B505" s="13" t="s">
        <v>133</v>
      </c>
      <c r="C505" s="13" t="s">
        <v>184</v>
      </c>
      <c r="D505" s="13">
        <v>21</v>
      </c>
      <c r="E505" s="29"/>
      <c r="F505" s="20">
        <f t="shared" si="9"/>
        <v>8.4984059999999992</v>
      </c>
    </row>
    <row r="506" spans="1:6" x14ac:dyDescent="0.2">
      <c r="A506" s="93">
        <v>2022</v>
      </c>
      <c r="B506" s="13" t="s">
        <v>133</v>
      </c>
      <c r="C506" s="13" t="s">
        <v>156</v>
      </c>
      <c r="D506" s="45">
        <v>64139</v>
      </c>
      <c r="E506" s="29"/>
      <c r="F506" s="20">
        <f t="shared" si="9"/>
        <v>25956.155353999999</v>
      </c>
    </row>
    <row r="507" spans="1:6" x14ac:dyDescent="0.2">
      <c r="A507" s="93">
        <v>2022</v>
      </c>
      <c r="B507" s="13" t="s">
        <v>133</v>
      </c>
      <c r="C507" s="13" t="s">
        <v>158</v>
      </c>
      <c r="D507" s="13">
        <v>27</v>
      </c>
      <c r="E507" s="29"/>
      <c r="F507" s="20">
        <f t="shared" si="9"/>
        <v>10.926522</v>
      </c>
    </row>
    <row r="508" spans="1:6" x14ac:dyDescent="0.2">
      <c r="A508" s="93">
        <v>2022</v>
      </c>
      <c r="B508" s="13" t="s">
        <v>133</v>
      </c>
      <c r="C508" s="13" t="s">
        <v>159</v>
      </c>
      <c r="D508" s="45">
        <v>85281</v>
      </c>
      <c r="E508" s="29"/>
      <c r="F508" s="20">
        <f t="shared" si="9"/>
        <v>34512.026766000003</v>
      </c>
    </row>
    <row r="509" spans="1:6" x14ac:dyDescent="0.2">
      <c r="A509" s="93">
        <v>2022</v>
      </c>
      <c r="B509" s="13" t="s">
        <v>133</v>
      </c>
      <c r="C509" s="13" t="s">
        <v>160</v>
      </c>
      <c r="D509" s="45">
        <v>15236</v>
      </c>
      <c r="E509" s="29"/>
      <c r="F509" s="20">
        <f t="shared" si="9"/>
        <v>6165.7958959999996</v>
      </c>
    </row>
    <row r="510" spans="1:6" x14ac:dyDescent="0.2">
      <c r="A510" s="93">
        <v>2022</v>
      </c>
      <c r="B510" s="13" t="s">
        <v>133</v>
      </c>
      <c r="C510" s="13" t="s">
        <v>161</v>
      </c>
      <c r="D510" s="13">
        <v>18</v>
      </c>
      <c r="E510" s="29"/>
      <c r="F510" s="20">
        <f t="shared" si="9"/>
        <v>7.2843479999999996</v>
      </c>
    </row>
    <row r="511" spans="1:6" x14ac:dyDescent="0.2">
      <c r="A511" s="93">
        <v>2022</v>
      </c>
      <c r="B511" s="13" t="s">
        <v>133</v>
      </c>
      <c r="C511" s="13" t="s">
        <v>178</v>
      </c>
      <c r="D511" s="13" t="s">
        <v>193</v>
      </c>
      <c r="E511" s="29"/>
      <c r="F511" s="20">
        <f t="shared" si="9"/>
        <v>0</v>
      </c>
    </row>
    <row r="512" spans="1:6" x14ac:dyDescent="0.2">
      <c r="A512" s="93">
        <v>2022</v>
      </c>
      <c r="B512" s="13" t="s">
        <v>133</v>
      </c>
      <c r="C512" s="13" t="s">
        <v>163</v>
      </c>
      <c r="D512" s="13">
        <v>466</v>
      </c>
      <c r="E512" s="29"/>
      <c r="F512" s="20">
        <f t="shared" si="9"/>
        <v>188.583676</v>
      </c>
    </row>
    <row r="513" spans="1:6" x14ac:dyDescent="0.2">
      <c r="A513" s="93">
        <v>2022</v>
      </c>
      <c r="B513" s="13" t="s">
        <v>133</v>
      </c>
      <c r="C513" s="13" t="s">
        <v>166</v>
      </c>
      <c r="D513" s="45">
        <v>3632</v>
      </c>
      <c r="E513" s="29"/>
      <c r="F513" s="20">
        <f t="shared" si="9"/>
        <v>1469.8195519999999</v>
      </c>
    </row>
    <row r="514" spans="1:6" x14ac:dyDescent="0.2">
      <c r="A514" s="93">
        <v>2022</v>
      </c>
      <c r="B514" s="13" t="s">
        <v>133</v>
      </c>
      <c r="C514" s="13" t="s">
        <v>180</v>
      </c>
      <c r="D514" s="13" t="s">
        <v>193</v>
      </c>
      <c r="E514" s="29"/>
      <c r="F514" s="20">
        <f t="shared" si="9"/>
        <v>0</v>
      </c>
    </row>
    <row r="515" spans="1:6" x14ac:dyDescent="0.2">
      <c r="A515" s="93">
        <v>2022</v>
      </c>
      <c r="B515" s="13" t="s">
        <v>133</v>
      </c>
      <c r="C515" s="13" t="s">
        <v>168</v>
      </c>
      <c r="D515" s="13">
        <v>903</v>
      </c>
      <c r="E515" s="29"/>
      <c r="F515" s="20">
        <f t="shared" ref="F515:F578" si="10">IF(EXACT(D515,$D$8),0,D515*0.404686)</f>
        <v>365.43145799999996</v>
      </c>
    </row>
    <row r="516" spans="1:6" x14ac:dyDescent="0.2">
      <c r="A516" s="93">
        <v>2022</v>
      </c>
      <c r="B516" s="13" t="s">
        <v>133</v>
      </c>
      <c r="C516" s="13" t="s">
        <v>169</v>
      </c>
      <c r="D516" s="45">
        <v>107682</v>
      </c>
      <c r="E516" s="29"/>
      <c r="F516" s="20">
        <f t="shared" si="10"/>
        <v>43577.397852000002</v>
      </c>
    </row>
    <row r="517" spans="1:6" x14ac:dyDescent="0.2">
      <c r="A517" s="93">
        <v>2022</v>
      </c>
      <c r="B517" s="13" t="s">
        <v>133</v>
      </c>
      <c r="C517" s="13" t="s">
        <v>170</v>
      </c>
      <c r="D517" s="13">
        <v>137</v>
      </c>
      <c r="E517" s="29"/>
      <c r="F517" s="20">
        <f t="shared" si="10"/>
        <v>55.441981999999996</v>
      </c>
    </row>
    <row r="518" spans="1:6" x14ac:dyDescent="0.2">
      <c r="A518" s="93">
        <v>2022</v>
      </c>
      <c r="B518" s="13" t="s">
        <v>133</v>
      </c>
      <c r="C518" s="13" t="s">
        <v>190</v>
      </c>
      <c r="D518" s="13" t="s">
        <v>193</v>
      </c>
      <c r="E518" s="29"/>
      <c r="F518" s="20">
        <f t="shared" si="10"/>
        <v>0</v>
      </c>
    </row>
    <row r="519" spans="1:6" x14ac:dyDescent="0.2">
      <c r="A519" s="93">
        <v>2022</v>
      </c>
      <c r="B519" s="13" t="s">
        <v>133</v>
      </c>
      <c r="C519" s="13" t="s">
        <v>172</v>
      </c>
      <c r="D519" s="45">
        <v>23729</v>
      </c>
      <c r="E519" s="29"/>
      <c r="F519" s="20">
        <f t="shared" si="10"/>
        <v>9602.7940939999989</v>
      </c>
    </row>
    <row r="520" spans="1:6" x14ac:dyDescent="0.2">
      <c r="A520" s="93">
        <v>2022</v>
      </c>
      <c r="B520" s="13" t="s">
        <v>134</v>
      </c>
      <c r="C520" s="13" t="s">
        <v>155</v>
      </c>
      <c r="D520" s="13" t="s">
        <v>193</v>
      </c>
      <c r="E520" s="29"/>
      <c r="F520" s="20">
        <f t="shared" si="10"/>
        <v>0</v>
      </c>
    </row>
    <row r="521" spans="1:6" x14ac:dyDescent="0.2">
      <c r="A521" s="93">
        <v>2022</v>
      </c>
      <c r="B521" s="13" t="s">
        <v>134</v>
      </c>
      <c r="C521" s="13" t="s">
        <v>184</v>
      </c>
      <c r="D521" s="13" t="s">
        <v>193</v>
      </c>
      <c r="E521" s="29"/>
      <c r="F521" s="20">
        <f t="shared" si="10"/>
        <v>0</v>
      </c>
    </row>
    <row r="522" spans="1:6" x14ac:dyDescent="0.2">
      <c r="A522" s="93">
        <v>2022</v>
      </c>
      <c r="B522" s="13" t="s">
        <v>134</v>
      </c>
      <c r="C522" s="13" t="s">
        <v>185</v>
      </c>
      <c r="D522" s="13" t="s">
        <v>193</v>
      </c>
      <c r="E522" s="29"/>
      <c r="F522" s="20">
        <f t="shared" si="10"/>
        <v>0</v>
      </c>
    </row>
    <row r="523" spans="1:6" x14ac:dyDescent="0.2">
      <c r="A523" s="93">
        <v>2022</v>
      </c>
      <c r="B523" s="13" t="s">
        <v>134</v>
      </c>
      <c r="C523" s="13" t="s">
        <v>156</v>
      </c>
      <c r="D523" s="45">
        <v>37147</v>
      </c>
      <c r="E523" s="29"/>
      <c r="F523" s="20">
        <f t="shared" si="10"/>
        <v>15032.870842</v>
      </c>
    </row>
    <row r="524" spans="1:6" x14ac:dyDescent="0.2">
      <c r="A524" s="93">
        <v>2022</v>
      </c>
      <c r="B524" s="13" t="s">
        <v>134</v>
      </c>
      <c r="C524" s="13" t="s">
        <v>157</v>
      </c>
      <c r="D524" s="45">
        <v>46527</v>
      </c>
      <c r="E524" s="29"/>
      <c r="F524" s="20">
        <f t="shared" si="10"/>
        <v>18828.825521999999</v>
      </c>
    </row>
    <row r="525" spans="1:6" x14ac:dyDescent="0.2">
      <c r="A525" s="93">
        <v>2022</v>
      </c>
      <c r="B525" s="13" t="s">
        <v>134</v>
      </c>
      <c r="C525" s="13" t="s">
        <v>158</v>
      </c>
      <c r="D525" s="13" t="s">
        <v>193</v>
      </c>
      <c r="E525" s="29"/>
      <c r="F525" s="20">
        <f t="shared" si="10"/>
        <v>0</v>
      </c>
    </row>
    <row r="526" spans="1:6" x14ac:dyDescent="0.2">
      <c r="A526" s="93">
        <v>2022</v>
      </c>
      <c r="B526" s="13" t="s">
        <v>134</v>
      </c>
      <c r="C526" s="13" t="s">
        <v>191</v>
      </c>
      <c r="D526" s="13" t="s">
        <v>193</v>
      </c>
      <c r="E526" s="29"/>
      <c r="F526" s="20">
        <f t="shared" si="10"/>
        <v>0</v>
      </c>
    </row>
    <row r="527" spans="1:6" x14ac:dyDescent="0.2">
      <c r="A527" s="93">
        <v>2022</v>
      </c>
      <c r="B527" s="13" t="s">
        <v>134</v>
      </c>
      <c r="C527" s="13" t="s">
        <v>159</v>
      </c>
      <c r="D527" s="45">
        <v>296954</v>
      </c>
      <c r="E527" s="29"/>
      <c r="F527" s="20">
        <f t="shared" si="10"/>
        <v>120173.12644399999</v>
      </c>
    </row>
    <row r="528" spans="1:6" x14ac:dyDescent="0.2">
      <c r="A528" s="93">
        <v>2022</v>
      </c>
      <c r="B528" s="13" t="s">
        <v>134</v>
      </c>
      <c r="C528" s="13" t="s">
        <v>160</v>
      </c>
      <c r="D528" s="45">
        <v>62764</v>
      </c>
      <c r="E528" s="29"/>
      <c r="F528" s="20">
        <f t="shared" si="10"/>
        <v>25399.712103999998</v>
      </c>
    </row>
    <row r="529" spans="1:6" x14ac:dyDescent="0.2">
      <c r="A529" s="93">
        <v>2022</v>
      </c>
      <c r="B529" s="13" t="s">
        <v>134</v>
      </c>
      <c r="C529" s="13" t="s">
        <v>161</v>
      </c>
      <c r="D529" s="13">
        <v>11</v>
      </c>
      <c r="E529" s="29"/>
      <c r="F529" s="20">
        <f t="shared" si="10"/>
        <v>4.4515459999999996</v>
      </c>
    </row>
    <row r="530" spans="1:6" x14ac:dyDescent="0.2">
      <c r="A530" s="93">
        <v>2022</v>
      </c>
      <c r="B530" s="13" t="s">
        <v>134</v>
      </c>
      <c r="C530" s="13" t="s">
        <v>186</v>
      </c>
      <c r="D530" s="13" t="s">
        <v>193</v>
      </c>
      <c r="E530" s="29"/>
      <c r="F530" s="20">
        <f t="shared" si="10"/>
        <v>0</v>
      </c>
    </row>
    <row r="531" spans="1:6" x14ac:dyDescent="0.2">
      <c r="A531" s="93">
        <v>2022</v>
      </c>
      <c r="B531" s="13" t="s">
        <v>134</v>
      </c>
      <c r="C531" s="13" t="s">
        <v>178</v>
      </c>
      <c r="D531" s="13">
        <v>3</v>
      </c>
      <c r="E531" s="29"/>
      <c r="F531" s="20">
        <f t="shared" si="10"/>
        <v>1.2140580000000001</v>
      </c>
    </row>
    <row r="532" spans="1:6" x14ac:dyDescent="0.2">
      <c r="A532" s="93">
        <v>2022</v>
      </c>
      <c r="B532" s="13" t="s">
        <v>134</v>
      </c>
      <c r="C532" s="13" t="s">
        <v>163</v>
      </c>
      <c r="D532" s="13">
        <v>155</v>
      </c>
      <c r="E532" s="29"/>
      <c r="F532" s="20">
        <f t="shared" si="10"/>
        <v>62.726329999999997</v>
      </c>
    </row>
    <row r="533" spans="1:6" x14ac:dyDescent="0.2">
      <c r="A533" s="93">
        <v>2022</v>
      </c>
      <c r="B533" s="13" t="s">
        <v>134</v>
      </c>
      <c r="C533" s="13" t="s">
        <v>164</v>
      </c>
      <c r="D533" s="45">
        <v>1640</v>
      </c>
      <c r="E533" s="29"/>
      <c r="F533" s="20">
        <f t="shared" si="10"/>
        <v>663.68503999999996</v>
      </c>
    </row>
    <row r="534" spans="1:6" x14ac:dyDescent="0.2">
      <c r="A534" s="93">
        <v>2022</v>
      </c>
      <c r="B534" s="13" t="s">
        <v>134</v>
      </c>
      <c r="C534" s="13" t="s">
        <v>179</v>
      </c>
      <c r="D534" s="13" t="s">
        <v>193</v>
      </c>
      <c r="E534" s="29"/>
      <c r="F534" s="20">
        <f t="shared" si="10"/>
        <v>0</v>
      </c>
    </row>
    <row r="535" spans="1:6" x14ac:dyDescent="0.2">
      <c r="A535" s="93">
        <v>2022</v>
      </c>
      <c r="B535" s="13" t="s">
        <v>134</v>
      </c>
      <c r="C535" s="13" t="s">
        <v>166</v>
      </c>
      <c r="D535" s="13">
        <v>503</v>
      </c>
      <c r="E535" s="29"/>
      <c r="F535" s="20">
        <f t="shared" si="10"/>
        <v>203.55705799999998</v>
      </c>
    </row>
    <row r="536" spans="1:6" x14ac:dyDescent="0.2">
      <c r="A536" s="93">
        <v>2022</v>
      </c>
      <c r="B536" s="13" t="s">
        <v>134</v>
      </c>
      <c r="C536" s="13" t="s">
        <v>167</v>
      </c>
      <c r="D536" s="13" t="s">
        <v>193</v>
      </c>
      <c r="E536" s="29"/>
      <c r="F536" s="20">
        <f t="shared" si="10"/>
        <v>0</v>
      </c>
    </row>
    <row r="537" spans="1:6" x14ac:dyDescent="0.2">
      <c r="A537" s="93">
        <v>2022</v>
      </c>
      <c r="B537" s="13" t="s">
        <v>134</v>
      </c>
      <c r="C537" s="13" t="s">
        <v>168</v>
      </c>
      <c r="D537" s="45">
        <v>52519</v>
      </c>
      <c r="E537" s="29"/>
      <c r="F537" s="20">
        <f t="shared" si="10"/>
        <v>21253.704033999999</v>
      </c>
    </row>
    <row r="538" spans="1:6" x14ac:dyDescent="0.2">
      <c r="A538" s="93">
        <v>2022</v>
      </c>
      <c r="B538" s="13" t="s">
        <v>134</v>
      </c>
      <c r="C538" s="13" t="s">
        <v>169</v>
      </c>
      <c r="D538" s="13">
        <v>337</v>
      </c>
      <c r="E538" s="29"/>
      <c r="F538" s="20">
        <f t="shared" si="10"/>
        <v>136.37918199999999</v>
      </c>
    </row>
    <row r="539" spans="1:6" x14ac:dyDescent="0.2">
      <c r="A539" s="93">
        <v>2022</v>
      </c>
      <c r="B539" s="13" t="s">
        <v>134</v>
      </c>
      <c r="C539" s="13" t="s">
        <v>170</v>
      </c>
      <c r="D539" s="13">
        <v>251</v>
      </c>
      <c r="E539" s="29"/>
      <c r="F539" s="20">
        <f t="shared" si="10"/>
        <v>101.57618599999999</v>
      </c>
    </row>
    <row r="540" spans="1:6" x14ac:dyDescent="0.2">
      <c r="A540" s="93">
        <v>2022</v>
      </c>
      <c r="B540" s="13" t="s">
        <v>134</v>
      </c>
      <c r="C540" s="13" t="s">
        <v>171</v>
      </c>
      <c r="D540" s="45">
        <v>2761</v>
      </c>
      <c r="E540" s="29"/>
      <c r="F540" s="20">
        <f t="shared" si="10"/>
        <v>1117.3380460000001</v>
      </c>
    </row>
    <row r="541" spans="1:6" x14ac:dyDescent="0.2">
      <c r="A541" s="93">
        <v>2022</v>
      </c>
      <c r="B541" s="13" t="s">
        <v>134</v>
      </c>
      <c r="C541" s="13" t="s">
        <v>172</v>
      </c>
      <c r="D541" s="45">
        <v>97287</v>
      </c>
      <c r="E541" s="29"/>
      <c r="F541" s="20">
        <f t="shared" si="10"/>
        <v>39370.686882000002</v>
      </c>
    </row>
    <row r="542" spans="1:6" x14ac:dyDescent="0.2">
      <c r="A542" s="93">
        <v>2022</v>
      </c>
      <c r="B542" s="13" t="s">
        <v>134</v>
      </c>
      <c r="C542" s="13" t="s">
        <v>172</v>
      </c>
      <c r="D542" s="13" t="s">
        <v>193</v>
      </c>
      <c r="E542" s="29"/>
      <c r="F542" s="20">
        <f t="shared" si="10"/>
        <v>0</v>
      </c>
    </row>
    <row r="543" spans="1:6" x14ac:dyDescent="0.2">
      <c r="A543" s="93">
        <v>2022</v>
      </c>
      <c r="B543" s="13" t="s">
        <v>134</v>
      </c>
      <c r="C543" s="13" t="s">
        <v>183</v>
      </c>
      <c r="D543" s="13" t="s">
        <v>193</v>
      </c>
      <c r="E543" s="29"/>
      <c r="F543" s="20">
        <f t="shared" si="10"/>
        <v>0</v>
      </c>
    </row>
    <row r="544" spans="1:6" x14ac:dyDescent="0.2">
      <c r="A544" s="93">
        <v>2022</v>
      </c>
      <c r="B544" s="13" t="s">
        <v>135</v>
      </c>
      <c r="C544" s="13" t="s">
        <v>155</v>
      </c>
      <c r="D544" s="45">
        <v>7627</v>
      </c>
      <c r="E544" s="29"/>
      <c r="F544" s="20">
        <f t="shared" si="10"/>
        <v>3086.5401219999999</v>
      </c>
    </row>
    <row r="545" spans="1:6" x14ac:dyDescent="0.2">
      <c r="A545" s="93">
        <v>2022</v>
      </c>
      <c r="B545" s="13" t="s">
        <v>135</v>
      </c>
      <c r="C545" s="13" t="s">
        <v>184</v>
      </c>
      <c r="D545" s="45">
        <v>3450</v>
      </c>
      <c r="E545" s="29"/>
      <c r="F545" s="20">
        <f t="shared" si="10"/>
        <v>1396.1667</v>
      </c>
    </row>
    <row r="546" spans="1:6" x14ac:dyDescent="0.2">
      <c r="A546" s="93">
        <v>2022</v>
      </c>
      <c r="B546" s="13" t="s">
        <v>135</v>
      </c>
      <c r="C546" s="13" t="s">
        <v>185</v>
      </c>
      <c r="D546" s="13">
        <v>22</v>
      </c>
      <c r="E546" s="29"/>
      <c r="F546" s="20">
        <f t="shared" si="10"/>
        <v>8.9030919999999991</v>
      </c>
    </row>
    <row r="547" spans="1:6" x14ac:dyDescent="0.2">
      <c r="A547" s="93">
        <v>2022</v>
      </c>
      <c r="B547" s="13" t="s">
        <v>135</v>
      </c>
      <c r="C547" s="13" t="s">
        <v>173</v>
      </c>
      <c r="D547" s="13" t="s">
        <v>193</v>
      </c>
      <c r="E547" s="29"/>
      <c r="F547" s="20">
        <f t="shared" si="10"/>
        <v>0</v>
      </c>
    </row>
    <row r="548" spans="1:6" x14ac:dyDescent="0.2">
      <c r="A548" s="93">
        <v>2022</v>
      </c>
      <c r="B548" s="13" t="s">
        <v>135</v>
      </c>
      <c r="C548" s="13" t="s">
        <v>156</v>
      </c>
      <c r="D548" s="45">
        <v>603642</v>
      </c>
      <c r="E548" s="29"/>
      <c r="F548" s="20">
        <f t="shared" si="10"/>
        <v>244285.46641199998</v>
      </c>
    </row>
    <row r="549" spans="1:6" x14ac:dyDescent="0.2">
      <c r="A549" s="93">
        <v>2022</v>
      </c>
      <c r="B549" s="13" t="s">
        <v>135</v>
      </c>
      <c r="C549" s="13" t="s">
        <v>158</v>
      </c>
      <c r="D549" s="13">
        <v>257</v>
      </c>
      <c r="E549" s="29"/>
      <c r="F549" s="20">
        <f t="shared" si="10"/>
        <v>104.004302</v>
      </c>
    </row>
    <row r="550" spans="1:6" x14ac:dyDescent="0.2">
      <c r="A550" s="93">
        <v>2022</v>
      </c>
      <c r="B550" s="13" t="s">
        <v>135</v>
      </c>
      <c r="C550" s="13" t="s">
        <v>159</v>
      </c>
      <c r="D550" s="45">
        <v>990852</v>
      </c>
      <c r="E550" s="29"/>
      <c r="F550" s="20">
        <f t="shared" si="10"/>
        <v>400983.93247200001</v>
      </c>
    </row>
    <row r="551" spans="1:6" x14ac:dyDescent="0.2">
      <c r="A551" s="93">
        <v>2022</v>
      </c>
      <c r="B551" s="13" t="s">
        <v>135</v>
      </c>
      <c r="C551" s="13" t="s">
        <v>160</v>
      </c>
      <c r="D551" s="45">
        <v>767997</v>
      </c>
      <c r="E551" s="29"/>
      <c r="F551" s="20">
        <f t="shared" si="10"/>
        <v>310797.63394199999</v>
      </c>
    </row>
    <row r="552" spans="1:6" x14ac:dyDescent="0.2">
      <c r="A552" s="93">
        <v>2022</v>
      </c>
      <c r="B552" s="13" t="s">
        <v>135</v>
      </c>
      <c r="C552" s="13" t="s">
        <v>174</v>
      </c>
      <c r="D552" s="13">
        <v>3</v>
      </c>
      <c r="E552" s="29"/>
      <c r="F552" s="20">
        <f t="shared" si="10"/>
        <v>1.2140580000000001</v>
      </c>
    </row>
    <row r="553" spans="1:6" x14ac:dyDescent="0.2">
      <c r="A553" s="93">
        <v>2022</v>
      </c>
      <c r="B553" s="13" t="s">
        <v>135</v>
      </c>
      <c r="C553" s="13" t="s">
        <v>161</v>
      </c>
      <c r="D553" s="13">
        <v>153</v>
      </c>
      <c r="E553" s="29"/>
      <c r="F553" s="20">
        <f t="shared" si="10"/>
        <v>61.916958000000001</v>
      </c>
    </row>
    <row r="554" spans="1:6" x14ac:dyDescent="0.2">
      <c r="A554" s="93">
        <v>2022</v>
      </c>
      <c r="B554" s="13" t="s">
        <v>135</v>
      </c>
      <c r="C554" s="13" t="s">
        <v>162</v>
      </c>
      <c r="D554" s="13" t="s">
        <v>193</v>
      </c>
      <c r="E554" s="29"/>
      <c r="F554" s="20">
        <f t="shared" si="10"/>
        <v>0</v>
      </c>
    </row>
    <row r="555" spans="1:6" x14ac:dyDescent="0.2">
      <c r="A555" s="93">
        <v>2022</v>
      </c>
      <c r="B555" s="13" t="s">
        <v>135</v>
      </c>
      <c r="C555" s="13" t="s">
        <v>178</v>
      </c>
      <c r="D555" s="13" t="s">
        <v>193</v>
      </c>
      <c r="E555" s="29"/>
      <c r="F555" s="20">
        <f t="shared" si="10"/>
        <v>0</v>
      </c>
    </row>
    <row r="556" spans="1:6" x14ac:dyDescent="0.2">
      <c r="A556" s="93">
        <v>2022</v>
      </c>
      <c r="B556" s="13" t="s">
        <v>135</v>
      </c>
      <c r="C556" s="13" t="s">
        <v>178</v>
      </c>
      <c r="D556" s="13" t="s">
        <v>193</v>
      </c>
      <c r="E556" s="29"/>
      <c r="F556" s="20">
        <f t="shared" si="10"/>
        <v>0</v>
      </c>
    </row>
    <row r="557" spans="1:6" x14ac:dyDescent="0.2">
      <c r="A557" s="93">
        <v>2022</v>
      </c>
      <c r="B557" s="13" t="s">
        <v>135</v>
      </c>
      <c r="C557" s="13" t="s">
        <v>163</v>
      </c>
      <c r="D557" s="45">
        <v>45944</v>
      </c>
      <c r="E557" s="29"/>
      <c r="F557" s="20">
        <f t="shared" si="10"/>
        <v>18592.893584000001</v>
      </c>
    </row>
    <row r="558" spans="1:6" x14ac:dyDescent="0.2">
      <c r="A558" s="93">
        <v>2022</v>
      </c>
      <c r="B558" s="13" t="s">
        <v>135</v>
      </c>
      <c r="C558" s="13" t="s">
        <v>179</v>
      </c>
      <c r="D558" s="13" t="s">
        <v>193</v>
      </c>
      <c r="E558" s="29"/>
      <c r="F558" s="20">
        <f t="shared" si="10"/>
        <v>0</v>
      </c>
    </row>
    <row r="559" spans="1:6" x14ac:dyDescent="0.2">
      <c r="A559" s="93">
        <v>2022</v>
      </c>
      <c r="B559" s="13" t="s">
        <v>135</v>
      </c>
      <c r="C559" s="13" t="s">
        <v>188</v>
      </c>
      <c r="D559" s="13">
        <v>3</v>
      </c>
      <c r="E559" s="29"/>
      <c r="F559" s="20">
        <f t="shared" si="10"/>
        <v>1.2140580000000001</v>
      </c>
    </row>
    <row r="560" spans="1:6" x14ac:dyDescent="0.2">
      <c r="A560" s="93">
        <v>2022</v>
      </c>
      <c r="B560" s="13" t="s">
        <v>135</v>
      </c>
      <c r="C560" s="13" t="s">
        <v>166</v>
      </c>
      <c r="D560" s="45">
        <v>15409</v>
      </c>
      <c r="E560" s="29"/>
      <c r="F560" s="20">
        <f t="shared" si="10"/>
        <v>6235.8065740000002</v>
      </c>
    </row>
    <row r="561" spans="1:6" x14ac:dyDescent="0.2">
      <c r="A561" s="93">
        <v>2022</v>
      </c>
      <c r="B561" s="13" t="s">
        <v>135</v>
      </c>
      <c r="C561" s="13" t="s">
        <v>168</v>
      </c>
      <c r="D561" s="13">
        <v>670</v>
      </c>
      <c r="E561" s="29"/>
      <c r="F561" s="20">
        <f t="shared" si="10"/>
        <v>271.13961999999998</v>
      </c>
    </row>
    <row r="562" spans="1:6" x14ac:dyDescent="0.2">
      <c r="A562" s="93">
        <v>2022</v>
      </c>
      <c r="B562" s="13" t="s">
        <v>135</v>
      </c>
      <c r="C562" s="13" t="s">
        <v>169</v>
      </c>
      <c r="D562" s="45">
        <v>341509</v>
      </c>
      <c r="E562" s="29"/>
      <c r="F562" s="20">
        <f t="shared" si="10"/>
        <v>138203.91117400001</v>
      </c>
    </row>
    <row r="563" spans="1:6" x14ac:dyDescent="0.2">
      <c r="A563" s="93">
        <v>2022</v>
      </c>
      <c r="B563" s="13" t="s">
        <v>135</v>
      </c>
      <c r="C563" s="13" t="s">
        <v>170</v>
      </c>
      <c r="D563" s="13">
        <v>717</v>
      </c>
      <c r="E563" s="29"/>
      <c r="F563" s="20">
        <f t="shared" si="10"/>
        <v>290.15986199999998</v>
      </c>
    </row>
    <row r="564" spans="1:6" x14ac:dyDescent="0.2">
      <c r="A564" s="93">
        <v>2022</v>
      </c>
      <c r="B564" s="13" t="s">
        <v>135</v>
      </c>
      <c r="C564" s="13" t="s">
        <v>190</v>
      </c>
      <c r="D564" s="13">
        <v>186</v>
      </c>
      <c r="E564" s="29"/>
      <c r="F564" s="20">
        <f t="shared" si="10"/>
        <v>75.271596000000002</v>
      </c>
    </row>
    <row r="565" spans="1:6" x14ac:dyDescent="0.2">
      <c r="A565" s="93">
        <v>2022</v>
      </c>
      <c r="B565" s="13" t="s">
        <v>135</v>
      </c>
      <c r="C565" s="13" t="s">
        <v>171</v>
      </c>
      <c r="D565" s="45">
        <v>5697</v>
      </c>
      <c r="E565" s="29"/>
      <c r="F565" s="20">
        <f t="shared" si="10"/>
        <v>2305.496142</v>
      </c>
    </row>
    <row r="566" spans="1:6" x14ac:dyDescent="0.2">
      <c r="A566" s="93">
        <v>2022</v>
      </c>
      <c r="B566" s="13" t="s">
        <v>135</v>
      </c>
      <c r="C566" s="13" t="s">
        <v>172</v>
      </c>
      <c r="D566" s="45">
        <v>105991</v>
      </c>
      <c r="E566" s="29"/>
      <c r="F566" s="20">
        <f t="shared" si="10"/>
        <v>42893.073826</v>
      </c>
    </row>
    <row r="567" spans="1:6" x14ac:dyDescent="0.2">
      <c r="A567" s="93">
        <v>2022</v>
      </c>
      <c r="B567" s="13" t="s">
        <v>135</v>
      </c>
      <c r="C567" s="13" t="s">
        <v>172</v>
      </c>
      <c r="D567" s="13" t="s">
        <v>193</v>
      </c>
      <c r="E567" s="29"/>
      <c r="F567" s="20">
        <f t="shared" si="10"/>
        <v>0</v>
      </c>
    </row>
    <row r="568" spans="1:6" x14ac:dyDescent="0.2">
      <c r="A568" s="93">
        <v>2022</v>
      </c>
      <c r="B568" s="13" t="s">
        <v>136</v>
      </c>
      <c r="C568" s="13" t="s">
        <v>155</v>
      </c>
      <c r="D568" s="45">
        <v>10203</v>
      </c>
      <c r="E568" s="29"/>
      <c r="F568" s="20">
        <f t="shared" si="10"/>
        <v>4129.0112579999995</v>
      </c>
    </row>
    <row r="569" spans="1:6" x14ac:dyDescent="0.2">
      <c r="A569" s="93">
        <v>2022</v>
      </c>
      <c r="B569" s="13" t="s">
        <v>136</v>
      </c>
      <c r="C569" s="13" t="s">
        <v>184</v>
      </c>
      <c r="D569" s="13" t="s">
        <v>193</v>
      </c>
      <c r="E569" s="29"/>
      <c r="F569" s="20">
        <f t="shared" si="10"/>
        <v>0</v>
      </c>
    </row>
    <row r="570" spans="1:6" x14ac:dyDescent="0.2">
      <c r="A570" s="93">
        <v>2022</v>
      </c>
      <c r="B570" s="13" t="s">
        <v>136</v>
      </c>
      <c r="C570" s="13" t="s">
        <v>185</v>
      </c>
      <c r="D570" s="13" t="s">
        <v>193</v>
      </c>
      <c r="E570" s="29"/>
      <c r="F570" s="20">
        <f t="shared" si="10"/>
        <v>0</v>
      </c>
    </row>
    <row r="571" spans="1:6" x14ac:dyDescent="0.2">
      <c r="A571" s="93">
        <v>2022</v>
      </c>
      <c r="B571" s="13" t="s">
        <v>136</v>
      </c>
      <c r="C571" s="13" t="s">
        <v>156</v>
      </c>
      <c r="D571" s="45">
        <v>822459</v>
      </c>
      <c r="E571" s="29"/>
      <c r="F571" s="20">
        <f t="shared" si="10"/>
        <v>332837.64287400001</v>
      </c>
    </row>
    <row r="572" spans="1:6" x14ac:dyDescent="0.2">
      <c r="A572" s="93">
        <v>2022</v>
      </c>
      <c r="B572" s="13" t="s">
        <v>136</v>
      </c>
      <c r="C572" s="13" t="s">
        <v>157</v>
      </c>
      <c r="D572" s="45">
        <v>479939</v>
      </c>
      <c r="E572" s="29"/>
      <c r="F572" s="20">
        <f t="shared" si="10"/>
        <v>194224.59415399999</v>
      </c>
    </row>
    <row r="573" spans="1:6" x14ac:dyDescent="0.2">
      <c r="A573" s="93">
        <v>2022</v>
      </c>
      <c r="B573" s="13" t="s">
        <v>136</v>
      </c>
      <c r="C573" s="13" t="s">
        <v>158</v>
      </c>
      <c r="D573" s="13">
        <v>518</v>
      </c>
      <c r="E573" s="29"/>
      <c r="F573" s="20">
        <f t="shared" si="10"/>
        <v>209.62734799999998</v>
      </c>
    </row>
    <row r="574" spans="1:6" x14ac:dyDescent="0.2">
      <c r="A574" s="93">
        <v>2022</v>
      </c>
      <c r="B574" s="13" t="s">
        <v>136</v>
      </c>
      <c r="C574" s="13" t="s">
        <v>159</v>
      </c>
      <c r="D574" s="45">
        <v>576380</v>
      </c>
      <c r="E574" s="29"/>
      <c r="F574" s="20">
        <f t="shared" si="10"/>
        <v>233252.91667999999</v>
      </c>
    </row>
    <row r="575" spans="1:6" x14ac:dyDescent="0.2">
      <c r="A575" s="93">
        <v>2022</v>
      </c>
      <c r="B575" s="13" t="s">
        <v>136</v>
      </c>
      <c r="C575" s="13" t="s">
        <v>160</v>
      </c>
      <c r="D575" s="45">
        <v>57910</v>
      </c>
      <c r="E575" s="29"/>
      <c r="F575" s="20">
        <f t="shared" si="10"/>
        <v>23435.366259999999</v>
      </c>
    </row>
    <row r="576" spans="1:6" x14ac:dyDescent="0.2">
      <c r="A576" s="93">
        <v>2022</v>
      </c>
      <c r="B576" s="13" t="s">
        <v>136</v>
      </c>
      <c r="C576" s="13" t="s">
        <v>161</v>
      </c>
      <c r="D576" s="13">
        <v>8</v>
      </c>
      <c r="E576" s="29"/>
      <c r="F576" s="20">
        <f t="shared" si="10"/>
        <v>3.2374879999999999</v>
      </c>
    </row>
    <row r="577" spans="1:6" x14ac:dyDescent="0.2">
      <c r="A577" s="93">
        <v>2022</v>
      </c>
      <c r="B577" s="13" t="s">
        <v>136</v>
      </c>
      <c r="C577" s="13" t="s">
        <v>162</v>
      </c>
      <c r="D577" s="13">
        <v>70</v>
      </c>
      <c r="E577" s="29"/>
      <c r="F577" s="20">
        <f t="shared" si="10"/>
        <v>28.328019999999999</v>
      </c>
    </row>
    <row r="578" spans="1:6" x14ac:dyDescent="0.2">
      <c r="A578" s="93">
        <v>2022</v>
      </c>
      <c r="B578" s="13" t="s">
        <v>136</v>
      </c>
      <c r="C578" s="13" t="s">
        <v>189</v>
      </c>
      <c r="D578" s="45">
        <v>13800</v>
      </c>
      <c r="E578" s="29"/>
      <c r="F578" s="20">
        <f t="shared" si="10"/>
        <v>5584.6668</v>
      </c>
    </row>
    <row r="579" spans="1:6" x14ac:dyDescent="0.2">
      <c r="A579" s="93">
        <v>2022</v>
      </c>
      <c r="B579" s="13" t="s">
        <v>136</v>
      </c>
      <c r="C579" s="13" t="s">
        <v>163</v>
      </c>
      <c r="D579" s="45">
        <v>9911</v>
      </c>
      <c r="E579" s="29"/>
      <c r="F579" s="20">
        <f t="shared" ref="F579:F642" si="11">IF(EXACT(D579,$D$8),0,D579*0.404686)</f>
        <v>4010.8429459999998</v>
      </c>
    </row>
    <row r="580" spans="1:6" x14ac:dyDescent="0.2">
      <c r="A580" s="93">
        <v>2022</v>
      </c>
      <c r="B580" s="13" t="s">
        <v>136</v>
      </c>
      <c r="C580" s="13" t="s">
        <v>164</v>
      </c>
      <c r="D580" s="45">
        <v>119427</v>
      </c>
      <c r="E580" s="29"/>
      <c r="F580" s="20">
        <f t="shared" si="11"/>
        <v>48330.434922</v>
      </c>
    </row>
    <row r="581" spans="1:6" x14ac:dyDescent="0.2">
      <c r="A581" s="93">
        <v>2022</v>
      </c>
      <c r="B581" s="13" t="s">
        <v>136</v>
      </c>
      <c r="C581" s="13" t="s">
        <v>179</v>
      </c>
      <c r="D581" s="13" t="s">
        <v>193</v>
      </c>
      <c r="E581" s="29"/>
      <c r="F581" s="20">
        <f t="shared" si="11"/>
        <v>0</v>
      </c>
    </row>
    <row r="582" spans="1:6" x14ac:dyDescent="0.2">
      <c r="A582" s="93">
        <v>2022</v>
      </c>
      <c r="B582" s="13" t="s">
        <v>136</v>
      </c>
      <c r="C582" s="13" t="s">
        <v>188</v>
      </c>
      <c r="D582" s="45">
        <v>3169</v>
      </c>
      <c r="E582" s="29"/>
      <c r="F582" s="20">
        <f t="shared" si="11"/>
        <v>1282.449934</v>
      </c>
    </row>
    <row r="583" spans="1:6" x14ac:dyDescent="0.2">
      <c r="A583" s="93">
        <v>2022</v>
      </c>
      <c r="B583" s="13" t="s">
        <v>136</v>
      </c>
      <c r="C583" s="13" t="s">
        <v>165</v>
      </c>
      <c r="D583" s="13">
        <v>39</v>
      </c>
      <c r="E583" s="29"/>
      <c r="F583" s="20">
        <f t="shared" si="11"/>
        <v>15.782753999999999</v>
      </c>
    </row>
    <row r="584" spans="1:6" x14ac:dyDescent="0.2">
      <c r="A584" s="93">
        <v>2022</v>
      </c>
      <c r="B584" s="13" t="s">
        <v>136</v>
      </c>
      <c r="C584" s="13" t="s">
        <v>166</v>
      </c>
      <c r="D584" s="45">
        <v>22902</v>
      </c>
      <c r="E584" s="29"/>
      <c r="F584" s="20">
        <f t="shared" si="11"/>
        <v>9268.1187719999998</v>
      </c>
    </row>
    <row r="585" spans="1:6" x14ac:dyDescent="0.2">
      <c r="A585" s="93">
        <v>2022</v>
      </c>
      <c r="B585" s="13" t="s">
        <v>136</v>
      </c>
      <c r="C585" s="13" t="s">
        <v>168</v>
      </c>
      <c r="D585" s="45">
        <v>10996</v>
      </c>
      <c r="E585" s="29"/>
      <c r="F585" s="20">
        <f t="shared" si="11"/>
        <v>4449.9272559999999</v>
      </c>
    </row>
    <row r="586" spans="1:6" x14ac:dyDescent="0.2">
      <c r="A586" s="93">
        <v>2022</v>
      </c>
      <c r="B586" s="13" t="s">
        <v>136</v>
      </c>
      <c r="C586" s="13" t="s">
        <v>169</v>
      </c>
      <c r="D586" s="45">
        <v>1707530</v>
      </c>
      <c r="E586" s="29"/>
      <c r="F586" s="20">
        <f t="shared" si="11"/>
        <v>691013.48557999998</v>
      </c>
    </row>
    <row r="587" spans="1:6" x14ac:dyDescent="0.2">
      <c r="A587" s="93">
        <v>2022</v>
      </c>
      <c r="B587" s="13" t="s">
        <v>136</v>
      </c>
      <c r="C587" s="13" t="s">
        <v>170</v>
      </c>
      <c r="D587" s="13">
        <v>235</v>
      </c>
      <c r="E587" s="29"/>
      <c r="F587" s="20">
        <f t="shared" si="11"/>
        <v>95.101209999999995</v>
      </c>
    </row>
    <row r="588" spans="1:6" x14ac:dyDescent="0.2">
      <c r="A588" s="93">
        <v>2022</v>
      </c>
      <c r="B588" s="13" t="s">
        <v>136</v>
      </c>
      <c r="C588" s="13" t="s">
        <v>187</v>
      </c>
      <c r="D588" s="45">
        <v>116224</v>
      </c>
      <c r="E588" s="29"/>
      <c r="F588" s="20">
        <f t="shared" si="11"/>
        <v>47034.225663999998</v>
      </c>
    </row>
    <row r="589" spans="1:6" x14ac:dyDescent="0.2">
      <c r="A589" s="93">
        <v>2022</v>
      </c>
      <c r="B589" s="13" t="s">
        <v>136</v>
      </c>
      <c r="C589" s="13" t="s">
        <v>171</v>
      </c>
      <c r="D589" s="13">
        <v>703</v>
      </c>
      <c r="E589" s="29"/>
      <c r="F589" s="20">
        <f t="shared" si="11"/>
        <v>284.494258</v>
      </c>
    </row>
    <row r="590" spans="1:6" x14ac:dyDescent="0.2">
      <c r="A590" s="93">
        <v>2022</v>
      </c>
      <c r="B590" s="13" t="s">
        <v>136</v>
      </c>
      <c r="C590" s="13" t="s">
        <v>172</v>
      </c>
      <c r="D590" s="45">
        <v>430720</v>
      </c>
      <c r="E590" s="29"/>
      <c r="F590" s="20">
        <f t="shared" si="11"/>
        <v>174306.35391999999</v>
      </c>
    </row>
    <row r="591" spans="1:6" x14ac:dyDescent="0.2">
      <c r="A591" s="93">
        <v>2022</v>
      </c>
      <c r="B591" s="13" t="s">
        <v>137</v>
      </c>
      <c r="C591" s="13" t="s">
        <v>155</v>
      </c>
      <c r="D591" s="45">
        <v>626944</v>
      </c>
      <c r="E591" s="29"/>
      <c r="F591" s="20">
        <f t="shared" si="11"/>
        <v>253715.459584</v>
      </c>
    </row>
    <row r="592" spans="1:6" x14ac:dyDescent="0.2">
      <c r="A592" s="93">
        <v>2022</v>
      </c>
      <c r="B592" s="13" t="s">
        <v>137</v>
      </c>
      <c r="C592" s="13" t="s">
        <v>184</v>
      </c>
      <c r="D592" s="45">
        <v>20542</v>
      </c>
      <c r="E592" s="29"/>
      <c r="F592" s="20">
        <f t="shared" si="11"/>
        <v>8313.0598119999995</v>
      </c>
    </row>
    <row r="593" spans="1:6" x14ac:dyDescent="0.2">
      <c r="A593" s="93">
        <v>2022</v>
      </c>
      <c r="B593" s="13" t="s">
        <v>137</v>
      </c>
      <c r="C593" s="13" t="s">
        <v>176</v>
      </c>
      <c r="D593" s="13" t="s">
        <v>193</v>
      </c>
      <c r="E593" s="29"/>
      <c r="F593" s="20">
        <f t="shared" si="11"/>
        <v>0</v>
      </c>
    </row>
    <row r="594" spans="1:6" x14ac:dyDescent="0.2">
      <c r="A594" s="93">
        <v>2022</v>
      </c>
      <c r="B594" s="13" t="s">
        <v>137</v>
      </c>
      <c r="C594" s="13" t="s">
        <v>185</v>
      </c>
      <c r="D594" s="45">
        <v>1702791</v>
      </c>
      <c r="E594" s="29"/>
      <c r="F594" s="20">
        <f t="shared" si="11"/>
        <v>689095.67862599995</v>
      </c>
    </row>
    <row r="595" spans="1:6" x14ac:dyDescent="0.2">
      <c r="A595" s="93">
        <v>2022</v>
      </c>
      <c r="B595" s="13" t="s">
        <v>137</v>
      </c>
      <c r="C595" s="13" t="s">
        <v>173</v>
      </c>
      <c r="D595" s="45">
        <v>13625</v>
      </c>
      <c r="E595" s="29"/>
      <c r="F595" s="20">
        <f t="shared" si="11"/>
        <v>5513.8467499999997</v>
      </c>
    </row>
    <row r="596" spans="1:6" x14ac:dyDescent="0.2">
      <c r="A596" s="93">
        <v>2022</v>
      </c>
      <c r="B596" s="13" t="s">
        <v>137</v>
      </c>
      <c r="C596" s="13" t="s">
        <v>156</v>
      </c>
      <c r="D596" s="45">
        <v>2676500</v>
      </c>
      <c r="E596" s="29"/>
      <c r="F596" s="20">
        <f t="shared" si="11"/>
        <v>1083142.0789999999</v>
      </c>
    </row>
    <row r="597" spans="1:6" x14ac:dyDescent="0.2">
      <c r="A597" s="93">
        <v>2022</v>
      </c>
      <c r="B597" s="13" t="s">
        <v>137</v>
      </c>
      <c r="C597" s="13" t="s">
        <v>158</v>
      </c>
      <c r="D597" s="13">
        <v>876</v>
      </c>
      <c r="E597" s="29"/>
      <c r="F597" s="20">
        <f t="shared" si="11"/>
        <v>354.50493599999999</v>
      </c>
    </row>
    <row r="598" spans="1:6" x14ac:dyDescent="0.2">
      <c r="A598" s="93">
        <v>2022</v>
      </c>
      <c r="B598" s="13" t="s">
        <v>137</v>
      </c>
      <c r="C598" s="13" t="s">
        <v>177</v>
      </c>
      <c r="D598" s="45">
        <v>169880</v>
      </c>
      <c r="E598" s="29"/>
      <c r="F598" s="20">
        <f t="shared" si="11"/>
        <v>68748.057679999998</v>
      </c>
    </row>
    <row r="599" spans="1:6" x14ac:dyDescent="0.2">
      <c r="A599" s="93">
        <v>2022</v>
      </c>
      <c r="B599" s="13" t="s">
        <v>137</v>
      </c>
      <c r="C599" s="13" t="s">
        <v>159</v>
      </c>
      <c r="D599" s="45">
        <v>2390930</v>
      </c>
      <c r="E599" s="29"/>
      <c r="F599" s="20">
        <f t="shared" si="11"/>
        <v>967575.89798000001</v>
      </c>
    </row>
    <row r="600" spans="1:6" x14ac:dyDescent="0.2">
      <c r="A600" s="93">
        <v>2022</v>
      </c>
      <c r="B600" s="13" t="s">
        <v>137</v>
      </c>
      <c r="C600" s="13" t="s">
        <v>160</v>
      </c>
      <c r="D600" s="45">
        <v>175816</v>
      </c>
      <c r="E600" s="29"/>
      <c r="F600" s="20">
        <f t="shared" si="11"/>
        <v>71150.273776000002</v>
      </c>
    </row>
    <row r="601" spans="1:6" x14ac:dyDescent="0.2">
      <c r="A601" s="93">
        <v>2022</v>
      </c>
      <c r="B601" s="13" t="s">
        <v>137</v>
      </c>
      <c r="C601" s="13" t="s">
        <v>174</v>
      </c>
      <c r="D601" s="13">
        <v>536</v>
      </c>
      <c r="E601" s="29"/>
      <c r="F601" s="20">
        <f t="shared" si="11"/>
        <v>216.91169600000001</v>
      </c>
    </row>
    <row r="602" spans="1:6" x14ac:dyDescent="0.2">
      <c r="A602" s="93">
        <v>2022</v>
      </c>
      <c r="B602" s="13" t="s">
        <v>137</v>
      </c>
      <c r="C602" s="13" t="s">
        <v>161</v>
      </c>
      <c r="D602" s="13">
        <v>3</v>
      </c>
      <c r="E602" s="29"/>
      <c r="F602" s="20">
        <f t="shared" si="11"/>
        <v>1.2140580000000001</v>
      </c>
    </row>
    <row r="603" spans="1:6" x14ac:dyDescent="0.2">
      <c r="A603" s="93">
        <v>2022</v>
      </c>
      <c r="B603" s="13" t="s">
        <v>137</v>
      </c>
      <c r="C603" s="13" t="s">
        <v>186</v>
      </c>
      <c r="D603" s="45">
        <v>99445</v>
      </c>
      <c r="E603" s="29"/>
      <c r="F603" s="20">
        <f t="shared" si="11"/>
        <v>40243.99927</v>
      </c>
    </row>
    <row r="604" spans="1:6" x14ac:dyDescent="0.2">
      <c r="A604" s="93">
        <v>2022</v>
      </c>
      <c r="B604" s="13" t="s">
        <v>137</v>
      </c>
      <c r="C604" s="13" t="s">
        <v>162</v>
      </c>
      <c r="D604" s="45">
        <v>5299</v>
      </c>
      <c r="E604" s="29"/>
      <c r="F604" s="20">
        <f t="shared" si="11"/>
        <v>2144.431114</v>
      </c>
    </row>
    <row r="605" spans="1:6" x14ac:dyDescent="0.2">
      <c r="A605" s="93">
        <v>2022</v>
      </c>
      <c r="B605" s="13" t="s">
        <v>137</v>
      </c>
      <c r="C605" s="13" t="s">
        <v>178</v>
      </c>
      <c r="D605" s="13" t="s">
        <v>193</v>
      </c>
      <c r="E605" s="29"/>
      <c r="F605" s="20">
        <f t="shared" si="11"/>
        <v>0</v>
      </c>
    </row>
    <row r="606" spans="1:6" x14ac:dyDescent="0.2">
      <c r="A606" s="93">
        <v>2022</v>
      </c>
      <c r="B606" s="13" t="s">
        <v>137</v>
      </c>
      <c r="C606" s="13" t="s">
        <v>163</v>
      </c>
      <c r="D606" s="45">
        <v>180609</v>
      </c>
      <c r="E606" s="29"/>
      <c r="F606" s="20">
        <f t="shared" si="11"/>
        <v>73089.933774000005</v>
      </c>
    </row>
    <row r="607" spans="1:6" x14ac:dyDescent="0.2">
      <c r="A607" s="93">
        <v>2022</v>
      </c>
      <c r="B607" s="13" t="s">
        <v>137</v>
      </c>
      <c r="C607" s="13" t="s">
        <v>179</v>
      </c>
      <c r="D607" s="13">
        <v>738</v>
      </c>
      <c r="E607" s="29"/>
      <c r="F607" s="20">
        <f t="shared" si="11"/>
        <v>298.65826800000002</v>
      </c>
    </row>
    <row r="608" spans="1:6" x14ac:dyDescent="0.2">
      <c r="A608" s="93">
        <v>2022</v>
      </c>
      <c r="B608" s="13" t="s">
        <v>137</v>
      </c>
      <c r="C608" s="13" t="s">
        <v>166</v>
      </c>
      <c r="D608" s="45">
        <v>62977</v>
      </c>
      <c r="E608" s="29"/>
      <c r="F608" s="20">
        <f t="shared" si="11"/>
        <v>25485.910221999999</v>
      </c>
    </row>
    <row r="609" spans="1:6" x14ac:dyDescent="0.2">
      <c r="A609" s="93">
        <v>2022</v>
      </c>
      <c r="B609" s="13" t="s">
        <v>137</v>
      </c>
      <c r="C609" s="13" t="s">
        <v>180</v>
      </c>
      <c r="D609" s="45">
        <v>2322</v>
      </c>
      <c r="E609" s="29"/>
      <c r="F609" s="20">
        <f t="shared" si="11"/>
        <v>939.68089199999997</v>
      </c>
    </row>
    <row r="610" spans="1:6" x14ac:dyDescent="0.2">
      <c r="A610" s="93">
        <v>2022</v>
      </c>
      <c r="B610" s="13" t="s">
        <v>137</v>
      </c>
      <c r="C610" s="13" t="s">
        <v>168</v>
      </c>
      <c r="D610" s="13" t="s">
        <v>193</v>
      </c>
      <c r="E610" s="29"/>
      <c r="F610" s="20">
        <f t="shared" si="11"/>
        <v>0</v>
      </c>
    </row>
    <row r="611" spans="1:6" x14ac:dyDescent="0.2">
      <c r="A611" s="93">
        <v>2022</v>
      </c>
      <c r="B611" s="13" t="s">
        <v>137</v>
      </c>
      <c r="C611" s="13" t="s">
        <v>169</v>
      </c>
      <c r="D611" s="45">
        <v>5570984</v>
      </c>
      <c r="E611" s="29"/>
      <c r="F611" s="20">
        <f t="shared" si="11"/>
        <v>2254499.2310239999</v>
      </c>
    </row>
    <row r="612" spans="1:6" x14ac:dyDescent="0.2">
      <c r="A612" s="93">
        <v>2022</v>
      </c>
      <c r="B612" s="13" t="s">
        <v>137</v>
      </c>
      <c r="C612" s="13" t="s">
        <v>181</v>
      </c>
      <c r="D612" s="45">
        <v>244012</v>
      </c>
      <c r="E612" s="29"/>
      <c r="F612" s="20">
        <f t="shared" si="11"/>
        <v>98748.240231999996</v>
      </c>
    </row>
    <row r="613" spans="1:6" x14ac:dyDescent="0.2">
      <c r="A613" s="93">
        <v>2022</v>
      </c>
      <c r="B613" s="13" t="s">
        <v>137</v>
      </c>
      <c r="C613" s="13" t="s">
        <v>170</v>
      </c>
      <c r="D613" s="45">
        <v>670623</v>
      </c>
      <c r="E613" s="29"/>
      <c r="F613" s="20">
        <f t="shared" si="11"/>
        <v>271391.73937799997</v>
      </c>
    </row>
    <row r="614" spans="1:6" x14ac:dyDescent="0.2">
      <c r="A614" s="93">
        <v>2022</v>
      </c>
      <c r="B614" s="13" t="s">
        <v>137</v>
      </c>
      <c r="C614" s="13" t="s">
        <v>171</v>
      </c>
      <c r="D614" s="13">
        <v>840</v>
      </c>
      <c r="E614" s="29"/>
      <c r="F614" s="20">
        <f t="shared" si="11"/>
        <v>339.93624</v>
      </c>
    </row>
    <row r="615" spans="1:6" x14ac:dyDescent="0.2">
      <c r="A615" s="93">
        <v>2022</v>
      </c>
      <c r="B615" s="13" t="s">
        <v>137</v>
      </c>
      <c r="C615" s="13" t="s">
        <v>172</v>
      </c>
      <c r="D615" s="45">
        <v>6171456</v>
      </c>
      <c r="E615" s="29"/>
      <c r="F615" s="20">
        <f t="shared" si="11"/>
        <v>2497501.8428159999</v>
      </c>
    </row>
    <row r="616" spans="1:6" x14ac:dyDescent="0.2">
      <c r="A616" s="93">
        <v>2022</v>
      </c>
      <c r="B616" s="13" t="s">
        <v>137</v>
      </c>
      <c r="C616" s="13" t="s">
        <v>172</v>
      </c>
      <c r="D616" s="45">
        <v>812445</v>
      </c>
      <c r="E616" s="29"/>
      <c r="F616" s="20">
        <f t="shared" si="11"/>
        <v>328785.11726999999</v>
      </c>
    </row>
    <row r="617" spans="1:6" x14ac:dyDescent="0.2">
      <c r="A617" s="93">
        <v>2022</v>
      </c>
      <c r="B617" s="13" t="s">
        <v>138</v>
      </c>
      <c r="C617" s="13" t="s">
        <v>155</v>
      </c>
      <c r="D617" s="45">
        <v>4254</v>
      </c>
      <c r="E617" s="29"/>
      <c r="F617" s="20">
        <f t="shared" si="11"/>
        <v>1721.5342439999999</v>
      </c>
    </row>
    <row r="618" spans="1:6" x14ac:dyDescent="0.2">
      <c r="A618" s="93">
        <v>2022</v>
      </c>
      <c r="B618" s="13" t="s">
        <v>138</v>
      </c>
      <c r="C618" s="13" t="s">
        <v>184</v>
      </c>
      <c r="D618" s="13">
        <v>98</v>
      </c>
      <c r="E618" s="29"/>
      <c r="F618" s="20">
        <f t="shared" si="11"/>
        <v>39.659227999999999</v>
      </c>
    </row>
    <row r="619" spans="1:6" x14ac:dyDescent="0.2">
      <c r="A619" s="93">
        <v>2022</v>
      </c>
      <c r="B619" s="13" t="s">
        <v>138</v>
      </c>
      <c r="C619" s="13" t="s">
        <v>185</v>
      </c>
      <c r="D619" s="13" t="s">
        <v>193</v>
      </c>
      <c r="E619" s="29"/>
      <c r="F619" s="20">
        <f t="shared" si="11"/>
        <v>0</v>
      </c>
    </row>
    <row r="620" spans="1:6" x14ac:dyDescent="0.2">
      <c r="A620" s="93">
        <v>2022</v>
      </c>
      <c r="B620" s="13" t="s">
        <v>138</v>
      </c>
      <c r="C620" s="13" t="s">
        <v>156</v>
      </c>
      <c r="D620" s="45">
        <v>3314064</v>
      </c>
      <c r="E620" s="29"/>
      <c r="F620" s="20">
        <f t="shared" si="11"/>
        <v>1341155.303904</v>
      </c>
    </row>
    <row r="621" spans="1:6" x14ac:dyDescent="0.2">
      <c r="A621" s="93">
        <v>2022</v>
      </c>
      <c r="B621" s="13" t="s">
        <v>138</v>
      </c>
      <c r="C621" s="13" t="s">
        <v>158</v>
      </c>
      <c r="D621" s="13">
        <v>16</v>
      </c>
      <c r="E621" s="29"/>
      <c r="F621" s="20">
        <f t="shared" si="11"/>
        <v>6.4749759999999998</v>
      </c>
    </row>
    <row r="622" spans="1:6" x14ac:dyDescent="0.2">
      <c r="A622" s="93">
        <v>2022</v>
      </c>
      <c r="B622" s="13" t="s">
        <v>138</v>
      </c>
      <c r="C622" s="13" t="s">
        <v>159</v>
      </c>
      <c r="D622" s="45">
        <v>824641</v>
      </c>
      <c r="E622" s="29"/>
      <c r="F622" s="20">
        <f t="shared" si="11"/>
        <v>333720.66772600001</v>
      </c>
    </row>
    <row r="623" spans="1:6" x14ac:dyDescent="0.2">
      <c r="A623" s="93">
        <v>2022</v>
      </c>
      <c r="B623" s="13" t="s">
        <v>138</v>
      </c>
      <c r="C623" s="13" t="s">
        <v>160</v>
      </c>
      <c r="D623" s="45">
        <v>190729</v>
      </c>
      <c r="E623" s="29"/>
      <c r="F623" s="20">
        <f t="shared" si="11"/>
        <v>77185.356094000002</v>
      </c>
    </row>
    <row r="624" spans="1:6" x14ac:dyDescent="0.2">
      <c r="A624" s="93">
        <v>2022</v>
      </c>
      <c r="B624" s="13" t="s">
        <v>138</v>
      </c>
      <c r="C624" s="13" t="s">
        <v>161</v>
      </c>
      <c r="D624" s="13">
        <v>52</v>
      </c>
      <c r="E624" s="29"/>
      <c r="F624" s="20">
        <f t="shared" si="11"/>
        <v>21.043672000000001</v>
      </c>
    </row>
    <row r="625" spans="1:6" x14ac:dyDescent="0.2">
      <c r="A625" s="93">
        <v>2022</v>
      </c>
      <c r="B625" s="13" t="s">
        <v>138</v>
      </c>
      <c r="C625" s="13" t="s">
        <v>178</v>
      </c>
      <c r="D625" s="13">
        <v>6</v>
      </c>
      <c r="E625" s="29"/>
      <c r="F625" s="20">
        <f t="shared" si="11"/>
        <v>2.4281160000000002</v>
      </c>
    </row>
    <row r="626" spans="1:6" x14ac:dyDescent="0.2">
      <c r="A626" s="93">
        <v>2022</v>
      </c>
      <c r="B626" s="13" t="s">
        <v>138</v>
      </c>
      <c r="C626" s="13" t="s">
        <v>189</v>
      </c>
      <c r="D626" s="13" t="s">
        <v>193</v>
      </c>
      <c r="E626" s="29"/>
      <c r="F626" s="20">
        <f t="shared" si="11"/>
        <v>0</v>
      </c>
    </row>
    <row r="627" spans="1:6" x14ac:dyDescent="0.2">
      <c r="A627" s="93">
        <v>2022</v>
      </c>
      <c r="B627" s="13" t="s">
        <v>138</v>
      </c>
      <c r="C627" s="13" t="s">
        <v>163</v>
      </c>
      <c r="D627" s="45">
        <v>13512</v>
      </c>
      <c r="E627" s="29"/>
      <c r="F627" s="20">
        <f t="shared" si="11"/>
        <v>5468.1172319999996</v>
      </c>
    </row>
    <row r="628" spans="1:6" x14ac:dyDescent="0.2">
      <c r="A628" s="93">
        <v>2022</v>
      </c>
      <c r="B628" s="13" t="s">
        <v>138</v>
      </c>
      <c r="C628" s="13" t="s">
        <v>166</v>
      </c>
      <c r="D628" s="45">
        <v>2397</v>
      </c>
      <c r="E628" s="29"/>
      <c r="F628" s="20">
        <f t="shared" si="11"/>
        <v>970.03234199999997</v>
      </c>
    </row>
    <row r="629" spans="1:6" x14ac:dyDescent="0.2">
      <c r="A629" s="93">
        <v>2022</v>
      </c>
      <c r="B629" s="13" t="s">
        <v>138</v>
      </c>
      <c r="C629" s="13" t="s">
        <v>168</v>
      </c>
      <c r="D629" s="13">
        <v>467</v>
      </c>
      <c r="E629" s="29"/>
      <c r="F629" s="20">
        <f t="shared" si="11"/>
        <v>188.988362</v>
      </c>
    </row>
    <row r="630" spans="1:6" x14ac:dyDescent="0.2">
      <c r="A630" s="93">
        <v>2022</v>
      </c>
      <c r="B630" s="13" t="s">
        <v>138</v>
      </c>
      <c r="C630" s="13" t="s">
        <v>169</v>
      </c>
      <c r="D630" s="45">
        <v>4830774</v>
      </c>
      <c r="E630" s="29"/>
      <c r="F630" s="20">
        <f t="shared" si="11"/>
        <v>1954946.606964</v>
      </c>
    </row>
    <row r="631" spans="1:6" x14ac:dyDescent="0.2">
      <c r="A631" s="93">
        <v>2022</v>
      </c>
      <c r="B631" s="13" t="s">
        <v>138</v>
      </c>
      <c r="C631" s="13" t="s">
        <v>170</v>
      </c>
      <c r="D631" s="45">
        <v>1058</v>
      </c>
      <c r="E631" s="29"/>
      <c r="F631" s="20">
        <f t="shared" si="11"/>
        <v>428.15778799999998</v>
      </c>
    </row>
    <row r="632" spans="1:6" x14ac:dyDescent="0.2">
      <c r="A632" s="93">
        <v>2022</v>
      </c>
      <c r="B632" s="13" t="s">
        <v>138</v>
      </c>
      <c r="C632" s="13" t="s">
        <v>187</v>
      </c>
      <c r="D632" s="13">
        <v>619</v>
      </c>
      <c r="E632" s="29"/>
      <c r="F632" s="20">
        <f t="shared" si="11"/>
        <v>250.50063399999999</v>
      </c>
    </row>
    <row r="633" spans="1:6" x14ac:dyDescent="0.2">
      <c r="A633" s="93">
        <v>2022</v>
      </c>
      <c r="B633" s="13" t="s">
        <v>138</v>
      </c>
      <c r="C633" s="13" t="s">
        <v>171</v>
      </c>
      <c r="D633" s="45">
        <v>1040</v>
      </c>
      <c r="E633" s="29"/>
      <c r="F633" s="20">
        <f t="shared" si="11"/>
        <v>420.87344000000002</v>
      </c>
    </row>
    <row r="634" spans="1:6" x14ac:dyDescent="0.2">
      <c r="A634" s="93">
        <v>2022</v>
      </c>
      <c r="B634" s="13" t="s">
        <v>138</v>
      </c>
      <c r="C634" s="13" t="s">
        <v>172</v>
      </c>
      <c r="D634" s="45">
        <v>480146</v>
      </c>
      <c r="E634" s="29"/>
      <c r="F634" s="20">
        <f t="shared" si="11"/>
        <v>194308.364156</v>
      </c>
    </row>
    <row r="635" spans="1:6" x14ac:dyDescent="0.2">
      <c r="A635" s="93">
        <v>2022</v>
      </c>
      <c r="B635" s="13" t="s">
        <v>139</v>
      </c>
      <c r="C635" s="13" t="s">
        <v>155</v>
      </c>
      <c r="D635" s="45">
        <v>5768</v>
      </c>
      <c r="E635" s="29"/>
      <c r="F635" s="20">
        <f t="shared" si="11"/>
        <v>2334.2288479999997</v>
      </c>
    </row>
    <row r="636" spans="1:6" x14ac:dyDescent="0.2">
      <c r="A636" s="93">
        <v>2022</v>
      </c>
      <c r="B636" s="13" t="s">
        <v>139</v>
      </c>
      <c r="C636" s="13" t="s">
        <v>185</v>
      </c>
      <c r="D636" s="45">
        <v>10804</v>
      </c>
      <c r="E636" s="29"/>
      <c r="F636" s="20">
        <f t="shared" si="11"/>
        <v>4372.2275440000003</v>
      </c>
    </row>
    <row r="637" spans="1:6" x14ac:dyDescent="0.2">
      <c r="A637" s="93">
        <v>2022</v>
      </c>
      <c r="B637" s="13" t="s">
        <v>139</v>
      </c>
      <c r="C637" s="13" t="s">
        <v>156</v>
      </c>
      <c r="D637" s="45">
        <v>225365</v>
      </c>
      <c r="E637" s="29"/>
      <c r="F637" s="20">
        <f t="shared" si="11"/>
        <v>91202.060389999999</v>
      </c>
    </row>
    <row r="638" spans="1:6" x14ac:dyDescent="0.2">
      <c r="A638" s="93">
        <v>2022</v>
      </c>
      <c r="B638" s="13" t="s">
        <v>139</v>
      </c>
      <c r="C638" s="13" t="s">
        <v>157</v>
      </c>
      <c r="D638" s="45">
        <v>275503</v>
      </c>
      <c r="E638" s="29"/>
      <c r="F638" s="20">
        <f t="shared" si="11"/>
        <v>111492.207058</v>
      </c>
    </row>
    <row r="639" spans="1:6" x14ac:dyDescent="0.2">
      <c r="A639" s="93">
        <v>2022</v>
      </c>
      <c r="B639" s="13" t="s">
        <v>139</v>
      </c>
      <c r="C639" s="13" t="s">
        <v>158</v>
      </c>
      <c r="D639" s="13" t="s">
        <v>193</v>
      </c>
      <c r="E639" s="29"/>
      <c r="F639" s="20">
        <f t="shared" si="11"/>
        <v>0</v>
      </c>
    </row>
    <row r="640" spans="1:6" x14ac:dyDescent="0.2">
      <c r="A640" s="93">
        <v>2022</v>
      </c>
      <c r="B640" s="13" t="s">
        <v>139</v>
      </c>
      <c r="C640" s="13" t="s">
        <v>159</v>
      </c>
      <c r="D640" s="45">
        <v>2574550</v>
      </c>
      <c r="E640" s="29"/>
      <c r="F640" s="20">
        <f t="shared" si="11"/>
        <v>1041884.3413</v>
      </c>
    </row>
    <row r="641" spans="1:6" x14ac:dyDescent="0.2">
      <c r="A641" s="93">
        <v>2022</v>
      </c>
      <c r="B641" s="13" t="s">
        <v>139</v>
      </c>
      <c r="C641" s="13" t="s">
        <v>160</v>
      </c>
      <c r="D641" s="45">
        <v>211962</v>
      </c>
      <c r="E641" s="29"/>
      <c r="F641" s="20">
        <f t="shared" si="11"/>
        <v>85778.053931999995</v>
      </c>
    </row>
    <row r="642" spans="1:6" x14ac:dyDescent="0.2">
      <c r="A642" s="93">
        <v>2022</v>
      </c>
      <c r="B642" s="13" t="s">
        <v>139</v>
      </c>
      <c r="C642" s="13" t="s">
        <v>162</v>
      </c>
      <c r="D642" s="45">
        <v>3100</v>
      </c>
      <c r="E642" s="29"/>
      <c r="F642" s="20">
        <f t="shared" si="11"/>
        <v>1254.5265999999999</v>
      </c>
    </row>
    <row r="643" spans="1:6" x14ac:dyDescent="0.2">
      <c r="A643" s="93">
        <v>2022</v>
      </c>
      <c r="B643" s="13" t="s">
        <v>139</v>
      </c>
      <c r="C643" s="13" t="s">
        <v>163</v>
      </c>
      <c r="D643" s="45">
        <v>11813</v>
      </c>
      <c r="E643" s="29"/>
      <c r="F643" s="20">
        <f t="shared" ref="F643:F706" si="12">IF(EXACT(D643,$D$8),0,D643*0.404686)</f>
        <v>4780.5557179999996</v>
      </c>
    </row>
    <row r="644" spans="1:6" x14ac:dyDescent="0.2">
      <c r="A644" s="93">
        <v>2022</v>
      </c>
      <c r="B644" s="13" t="s">
        <v>139</v>
      </c>
      <c r="C644" s="13" t="s">
        <v>164</v>
      </c>
      <c r="D644" s="45">
        <v>16318</v>
      </c>
      <c r="E644" s="29"/>
      <c r="F644" s="20">
        <f t="shared" si="12"/>
        <v>6603.6661480000002</v>
      </c>
    </row>
    <row r="645" spans="1:6" x14ac:dyDescent="0.2">
      <c r="A645" s="93">
        <v>2022</v>
      </c>
      <c r="B645" s="13" t="s">
        <v>139</v>
      </c>
      <c r="C645" s="13" t="s">
        <v>166</v>
      </c>
      <c r="D645" s="45">
        <v>51700</v>
      </c>
      <c r="E645" s="29"/>
      <c r="F645" s="20">
        <f t="shared" si="12"/>
        <v>20922.266199999998</v>
      </c>
    </row>
    <row r="646" spans="1:6" x14ac:dyDescent="0.2">
      <c r="A646" s="93">
        <v>2022</v>
      </c>
      <c r="B646" s="13" t="s">
        <v>139</v>
      </c>
      <c r="C646" s="13" t="s">
        <v>167</v>
      </c>
      <c r="D646" s="45">
        <v>18435</v>
      </c>
      <c r="E646" s="29"/>
      <c r="F646" s="20">
        <f t="shared" si="12"/>
        <v>7460.3864100000001</v>
      </c>
    </row>
    <row r="647" spans="1:6" x14ac:dyDescent="0.2">
      <c r="A647" s="93">
        <v>2022</v>
      </c>
      <c r="B647" s="13" t="s">
        <v>139</v>
      </c>
      <c r="C647" s="13" t="s">
        <v>168</v>
      </c>
      <c r="D647" s="45">
        <v>242644</v>
      </c>
      <c r="E647" s="29"/>
      <c r="F647" s="20">
        <f t="shared" si="12"/>
        <v>98194.629784000004</v>
      </c>
    </row>
    <row r="648" spans="1:6" x14ac:dyDescent="0.2">
      <c r="A648" s="93">
        <v>2022</v>
      </c>
      <c r="B648" s="13" t="s">
        <v>139</v>
      </c>
      <c r="C648" s="13" t="s">
        <v>169</v>
      </c>
      <c r="D648" s="45">
        <v>400675</v>
      </c>
      <c r="E648" s="29"/>
      <c r="F648" s="20">
        <f t="shared" si="12"/>
        <v>162147.56305</v>
      </c>
    </row>
    <row r="649" spans="1:6" x14ac:dyDescent="0.2">
      <c r="A649" s="93">
        <v>2022</v>
      </c>
      <c r="B649" s="13" t="s">
        <v>139</v>
      </c>
      <c r="C649" s="13" t="s">
        <v>170</v>
      </c>
      <c r="D649" s="45">
        <v>4993</v>
      </c>
      <c r="E649" s="29"/>
      <c r="F649" s="20">
        <f t="shared" si="12"/>
        <v>2020.5971979999999</v>
      </c>
    </row>
    <row r="650" spans="1:6" x14ac:dyDescent="0.2">
      <c r="A650" s="93">
        <v>2022</v>
      </c>
      <c r="B650" s="13" t="s">
        <v>139</v>
      </c>
      <c r="C650" s="13" t="s">
        <v>171</v>
      </c>
      <c r="D650" s="45">
        <v>9500</v>
      </c>
      <c r="E650" s="29"/>
      <c r="F650" s="20">
        <f t="shared" si="12"/>
        <v>3844.5169999999998</v>
      </c>
    </row>
    <row r="651" spans="1:6" x14ac:dyDescent="0.2">
      <c r="A651" s="93">
        <v>2022</v>
      </c>
      <c r="B651" s="13" t="s">
        <v>139</v>
      </c>
      <c r="C651" s="13" t="s">
        <v>172</v>
      </c>
      <c r="D651" s="45">
        <v>2570273</v>
      </c>
      <c r="E651" s="29"/>
      <c r="F651" s="20">
        <f t="shared" si="12"/>
        <v>1040153.499278</v>
      </c>
    </row>
    <row r="652" spans="1:6" x14ac:dyDescent="0.2">
      <c r="A652" s="93">
        <v>2022</v>
      </c>
      <c r="B652" s="13" t="s">
        <v>140</v>
      </c>
      <c r="C652" s="13" t="s">
        <v>155</v>
      </c>
      <c r="D652" s="45">
        <v>19027</v>
      </c>
      <c r="E652" s="29"/>
      <c r="F652" s="20">
        <f t="shared" si="12"/>
        <v>7699.9605219999994</v>
      </c>
    </row>
    <row r="653" spans="1:6" x14ac:dyDescent="0.2">
      <c r="A653" s="93">
        <v>2022</v>
      </c>
      <c r="B653" s="13" t="s">
        <v>140</v>
      </c>
      <c r="C653" s="13" t="s">
        <v>184</v>
      </c>
      <c r="D653" s="13">
        <v>249</v>
      </c>
      <c r="E653" s="29"/>
      <c r="F653" s="20">
        <f t="shared" si="12"/>
        <v>100.766814</v>
      </c>
    </row>
    <row r="654" spans="1:6" x14ac:dyDescent="0.2">
      <c r="A654" s="93">
        <v>2022</v>
      </c>
      <c r="B654" s="13" t="s">
        <v>140</v>
      </c>
      <c r="C654" s="13" t="s">
        <v>176</v>
      </c>
      <c r="D654" s="13">
        <v>8</v>
      </c>
      <c r="E654" s="29"/>
      <c r="F654" s="20">
        <f t="shared" si="12"/>
        <v>3.2374879999999999</v>
      </c>
    </row>
    <row r="655" spans="1:6" x14ac:dyDescent="0.2">
      <c r="A655" s="93">
        <v>2022</v>
      </c>
      <c r="B655" s="13" t="s">
        <v>140</v>
      </c>
      <c r="C655" s="13" t="s">
        <v>185</v>
      </c>
      <c r="D655" s="45">
        <v>7558</v>
      </c>
      <c r="E655" s="29"/>
      <c r="F655" s="20">
        <f t="shared" si="12"/>
        <v>3058.6167879999998</v>
      </c>
    </row>
    <row r="656" spans="1:6" x14ac:dyDescent="0.2">
      <c r="A656" s="93">
        <v>2022</v>
      </c>
      <c r="B656" s="13" t="s">
        <v>140</v>
      </c>
      <c r="C656" s="13" t="s">
        <v>173</v>
      </c>
      <c r="D656" s="45">
        <v>3189</v>
      </c>
      <c r="E656" s="29"/>
      <c r="F656" s="20">
        <f t="shared" si="12"/>
        <v>1290.5436540000001</v>
      </c>
    </row>
    <row r="657" spans="1:6" x14ac:dyDescent="0.2">
      <c r="A657" s="93">
        <v>2022</v>
      </c>
      <c r="B657" s="13" t="s">
        <v>140</v>
      </c>
      <c r="C657" s="13" t="s">
        <v>156</v>
      </c>
      <c r="D657" s="45">
        <v>47055</v>
      </c>
      <c r="E657" s="29"/>
      <c r="F657" s="20">
        <f t="shared" si="12"/>
        <v>19042.49973</v>
      </c>
    </row>
    <row r="658" spans="1:6" x14ac:dyDescent="0.2">
      <c r="A658" s="93">
        <v>2022</v>
      </c>
      <c r="B658" s="13" t="s">
        <v>140</v>
      </c>
      <c r="C658" s="13" t="s">
        <v>158</v>
      </c>
      <c r="D658" s="45">
        <v>5044</v>
      </c>
      <c r="E658" s="29"/>
      <c r="F658" s="20">
        <f t="shared" si="12"/>
        <v>2041.2361839999999</v>
      </c>
    </row>
    <row r="659" spans="1:6" x14ac:dyDescent="0.2">
      <c r="A659" s="93">
        <v>2022</v>
      </c>
      <c r="B659" s="13" t="s">
        <v>140</v>
      </c>
      <c r="C659" s="13" t="s">
        <v>177</v>
      </c>
      <c r="D659" s="13" t="s">
        <v>193</v>
      </c>
      <c r="E659" s="29"/>
      <c r="F659" s="20">
        <f t="shared" si="12"/>
        <v>0</v>
      </c>
    </row>
    <row r="660" spans="1:6" x14ac:dyDescent="0.2">
      <c r="A660" s="93">
        <v>2022</v>
      </c>
      <c r="B660" s="13" t="s">
        <v>140</v>
      </c>
      <c r="C660" s="13" t="s">
        <v>159</v>
      </c>
      <c r="D660" s="45">
        <v>854077</v>
      </c>
      <c r="E660" s="29"/>
      <c r="F660" s="20">
        <f t="shared" si="12"/>
        <v>345633.00482199999</v>
      </c>
    </row>
    <row r="661" spans="1:6" x14ac:dyDescent="0.2">
      <c r="A661" s="93">
        <v>2022</v>
      </c>
      <c r="B661" s="13" t="s">
        <v>140</v>
      </c>
      <c r="C661" s="13" t="s">
        <v>160</v>
      </c>
      <c r="D661" s="45">
        <v>138555</v>
      </c>
      <c r="E661" s="29"/>
      <c r="F661" s="20">
        <f t="shared" si="12"/>
        <v>56071.268729999996</v>
      </c>
    </row>
    <row r="662" spans="1:6" x14ac:dyDescent="0.2">
      <c r="A662" s="93">
        <v>2022</v>
      </c>
      <c r="B662" s="13" t="s">
        <v>140</v>
      </c>
      <c r="C662" s="13" t="s">
        <v>161</v>
      </c>
      <c r="D662" s="45">
        <v>7844</v>
      </c>
      <c r="E662" s="29"/>
      <c r="F662" s="20">
        <f t="shared" si="12"/>
        <v>3174.356984</v>
      </c>
    </row>
    <row r="663" spans="1:6" x14ac:dyDescent="0.2">
      <c r="A663" s="93">
        <v>2022</v>
      </c>
      <c r="B663" s="13" t="s">
        <v>140</v>
      </c>
      <c r="C663" s="13" t="s">
        <v>186</v>
      </c>
      <c r="D663" s="13" t="s">
        <v>193</v>
      </c>
      <c r="E663" s="29"/>
      <c r="F663" s="20">
        <f t="shared" si="12"/>
        <v>0</v>
      </c>
    </row>
    <row r="664" spans="1:6" x14ac:dyDescent="0.2">
      <c r="A664" s="93">
        <v>2022</v>
      </c>
      <c r="B664" s="13" t="s">
        <v>140</v>
      </c>
      <c r="C664" s="13" t="s">
        <v>178</v>
      </c>
      <c r="D664" s="45">
        <v>11782</v>
      </c>
      <c r="E664" s="29"/>
      <c r="F664" s="20">
        <f t="shared" si="12"/>
        <v>4768.0104519999995</v>
      </c>
    </row>
    <row r="665" spans="1:6" x14ac:dyDescent="0.2">
      <c r="A665" s="93">
        <v>2022</v>
      </c>
      <c r="B665" s="13" t="s">
        <v>140</v>
      </c>
      <c r="C665" s="13" t="s">
        <v>178</v>
      </c>
      <c r="D665" s="13">
        <v>456</v>
      </c>
      <c r="E665" s="29"/>
      <c r="F665" s="20">
        <f t="shared" si="12"/>
        <v>184.53681599999999</v>
      </c>
    </row>
    <row r="666" spans="1:6" x14ac:dyDescent="0.2">
      <c r="A666" s="93">
        <v>2022</v>
      </c>
      <c r="B666" s="13" t="s">
        <v>140</v>
      </c>
      <c r="C666" s="13" t="s">
        <v>163</v>
      </c>
      <c r="D666" s="45">
        <v>8929</v>
      </c>
      <c r="E666" s="29"/>
      <c r="F666" s="20">
        <f t="shared" si="12"/>
        <v>3613.4412939999997</v>
      </c>
    </row>
    <row r="667" spans="1:6" x14ac:dyDescent="0.2">
      <c r="A667" s="93">
        <v>2022</v>
      </c>
      <c r="B667" s="13" t="s">
        <v>140</v>
      </c>
      <c r="C667" s="13" t="s">
        <v>179</v>
      </c>
      <c r="D667" s="13">
        <v>430</v>
      </c>
      <c r="E667" s="29"/>
      <c r="F667" s="20">
        <f t="shared" si="12"/>
        <v>174.01498000000001</v>
      </c>
    </row>
    <row r="668" spans="1:6" x14ac:dyDescent="0.2">
      <c r="A668" s="93">
        <v>2022</v>
      </c>
      <c r="B668" s="13" t="s">
        <v>140</v>
      </c>
      <c r="C668" s="13" t="s">
        <v>188</v>
      </c>
      <c r="D668" s="13" t="s">
        <v>193</v>
      </c>
      <c r="E668" s="29"/>
      <c r="F668" s="20">
        <f t="shared" si="12"/>
        <v>0</v>
      </c>
    </row>
    <row r="669" spans="1:6" x14ac:dyDescent="0.2">
      <c r="A669" s="93">
        <v>2022</v>
      </c>
      <c r="B669" s="13" t="s">
        <v>140</v>
      </c>
      <c r="C669" s="13" t="s">
        <v>166</v>
      </c>
      <c r="D669" s="45">
        <v>1713</v>
      </c>
      <c r="E669" s="29"/>
      <c r="F669" s="20">
        <f t="shared" si="12"/>
        <v>693.22711800000002</v>
      </c>
    </row>
    <row r="670" spans="1:6" x14ac:dyDescent="0.2">
      <c r="A670" s="93">
        <v>2022</v>
      </c>
      <c r="B670" s="13" t="s">
        <v>140</v>
      </c>
      <c r="C670" s="13" t="s">
        <v>180</v>
      </c>
      <c r="D670" s="13">
        <v>3</v>
      </c>
      <c r="E670" s="29"/>
      <c r="F670" s="20">
        <f t="shared" si="12"/>
        <v>1.2140580000000001</v>
      </c>
    </row>
    <row r="671" spans="1:6" x14ac:dyDescent="0.2">
      <c r="A671" s="93">
        <v>2022</v>
      </c>
      <c r="B671" s="13" t="s">
        <v>140</v>
      </c>
      <c r="C671" s="13" t="s">
        <v>168</v>
      </c>
      <c r="D671" s="13" t="s">
        <v>193</v>
      </c>
      <c r="E671" s="29"/>
      <c r="F671" s="20">
        <f t="shared" si="12"/>
        <v>0</v>
      </c>
    </row>
    <row r="672" spans="1:6" x14ac:dyDescent="0.2">
      <c r="A672" s="93">
        <v>2022</v>
      </c>
      <c r="B672" s="13" t="s">
        <v>140</v>
      </c>
      <c r="C672" s="13" t="s">
        <v>169</v>
      </c>
      <c r="D672" s="13">
        <v>217</v>
      </c>
      <c r="E672" s="29"/>
      <c r="F672" s="20">
        <f t="shared" si="12"/>
        <v>87.816862</v>
      </c>
    </row>
    <row r="673" spans="1:6" x14ac:dyDescent="0.2">
      <c r="A673" s="93">
        <v>2022</v>
      </c>
      <c r="B673" s="13" t="s">
        <v>140</v>
      </c>
      <c r="C673" s="13" t="s">
        <v>181</v>
      </c>
      <c r="D673" s="45">
        <v>8013</v>
      </c>
      <c r="E673" s="29"/>
      <c r="F673" s="20">
        <f t="shared" si="12"/>
        <v>3242.7489179999998</v>
      </c>
    </row>
    <row r="674" spans="1:6" x14ac:dyDescent="0.2">
      <c r="A674" s="93">
        <v>2022</v>
      </c>
      <c r="B674" s="13" t="s">
        <v>140</v>
      </c>
      <c r="C674" s="13" t="s">
        <v>170</v>
      </c>
      <c r="D674" s="45">
        <v>1869</v>
      </c>
      <c r="E674" s="29"/>
      <c r="F674" s="20">
        <f t="shared" si="12"/>
        <v>756.35813399999995</v>
      </c>
    </row>
    <row r="675" spans="1:6" x14ac:dyDescent="0.2">
      <c r="A675" s="93">
        <v>2022</v>
      </c>
      <c r="B675" s="13" t="s">
        <v>140</v>
      </c>
      <c r="C675" s="13" t="s">
        <v>171</v>
      </c>
      <c r="D675" s="45">
        <v>2043</v>
      </c>
      <c r="E675" s="29"/>
      <c r="F675" s="20">
        <f t="shared" si="12"/>
        <v>826.77349800000002</v>
      </c>
    </row>
    <row r="676" spans="1:6" x14ac:dyDescent="0.2">
      <c r="A676" s="93">
        <v>2022</v>
      </c>
      <c r="B676" s="13" t="s">
        <v>140</v>
      </c>
      <c r="C676" s="13" t="s">
        <v>172</v>
      </c>
      <c r="D676" s="45">
        <v>737385</v>
      </c>
      <c r="E676" s="29"/>
      <c r="F676" s="20">
        <f t="shared" si="12"/>
        <v>298409.38611000002</v>
      </c>
    </row>
    <row r="677" spans="1:6" x14ac:dyDescent="0.2">
      <c r="A677" s="93">
        <v>2022</v>
      </c>
      <c r="B677" s="13" t="s">
        <v>141</v>
      </c>
      <c r="C677" s="13" t="s">
        <v>155</v>
      </c>
      <c r="D677" s="45">
        <v>28807</v>
      </c>
      <c r="E677" s="29"/>
      <c r="F677" s="20">
        <f t="shared" si="12"/>
        <v>11657.789601999999</v>
      </c>
    </row>
    <row r="678" spans="1:6" x14ac:dyDescent="0.2">
      <c r="A678" s="93">
        <v>2022</v>
      </c>
      <c r="B678" s="13" t="s">
        <v>141</v>
      </c>
      <c r="C678" s="13" t="s">
        <v>184</v>
      </c>
      <c r="D678" s="13">
        <v>481</v>
      </c>
      <c r="E678" s="29"/>
      <c r="F678" s="20">
        <f t="shared" si="12"/>
        <v>194.653966</v>
      </c>
    </row>
    <row r="679" spans="1:6" x14ac:dyDescent="0.2">
      <c r="A679" s="93">
        <v>2022</v>
      </c>
      <c r="B679" s="13" t="s">
        <v>141</v>
      </c>
      <c r="C679" s="13" t="s">
        <v>185</v>
      </c>
      <c r="D679" s="13">
        <v>478</v>
      </c>
      <c r="E679" s="29"/>
      <c r="F679" s="20">
        <f t="shared" si="12"/>
        <v>193.439908</v>
      </c>
    </row>
    <row r="680" spans="1:6" x14ac:dyDescent="0.2">
      <c r="A680" s="93">
        <v>2022</v>
      </c>
      <c r="B680" s="13" t="s">
        <v>141</v>
      </c>
      <c r="C680" s="13" t="s">
        <v>156</v>
      </c>
      <c r="D680" s="45">
        <v>998267</v>
      </c>
      <c r="E680" s="29"/>
      <c r="F680" s="20">
        <f t="shared" si="12"/>
        <v>403984.67916200001</v>
      </c>
    </row>
    <row r="681" spans="1:6" x14ac:dyDescent="0.2">
      <c r="A681" s="93">
        <v>2022</v>
      </c>
      <c r="B681" s="13" t="s">
        <v>141</v>
      </c>
      <c r="C681" s="13" t="s">
        <v>158</v>
      </c>
      <c r="D681" s="13" t="s">
        <v>193</v>
      </c>
      <c r="E681" s="29"/>
      <c r="F681" s="20">
        <f t="shared" si="12"/>
        <v>0</v>
      </c>
    </row>
    <row r="682" spans="1:6" x14ac:dyDescent="0.2">
      <c r="A682" s="93">
        <v>2022</v>
      </c>
      <c r="B682" s="13" t="s">
        <v>141</v>
      </c>
      <c r="C682" s="13" t="s">
        <v>159</v>
      </c>
      <c r="D682" s="45">
        <v>1109126</v>
      </c>
      <c r="E682" s="29"/>
      <c r="F682" s="20">
        <f t="shared" si="12"/>
        <v>448847.76443599997</v>
      </c>
    </row>
    <row r="683" spans="1:6" x14ac:dyDescent="0.2">
      <c r="A683" s="93">
        <v>2022</v>
      </c>
      <c r="B683" s="13" t="s">
        <v>141</v>
      </c>
      <c r="C683" s="13" t="s">
        <v>160</v>
      </c>
      <c r="D683" s="45">
        <v>455249</v>
      </c>
      <c r="E683" s="29"/>
      <c r="F683" s="20">
        <f t="shared" si="12"/>
        <v>184232.89681400001</v>
      </c>
    </row>
    <row r="684" spans="1:6" x14ac:dyDescent="0.2">
      <c r="A684" s="93">
        <v>2022</v>
      </c>
      <c r="B684" s="13" t="s">
        <v>141</v>
      </c>
      <c r="C684" s="13" t="s">
        <v>174</v>
      </c>
      <c r="D684" s="13" t="s">
        <v>193</v>
      </c>
      <c r="E684" s="29"/>
      <c r="F684" s="20">
        <f t="shared" si="12"/>
        <v>0</v>
      </c>
    </row>
    <row r="685" spans="1:6" x14ac:dyDescent="0.2">
      <c r="A685" s="93">
        <v>2022</v>
      </c>
      <c r="B685" s="13" t="s">
        <v>141</v>
      </c>
      <c r="C685" s="13" t="s">
        <v>161</v>
      </c>
      <c r="D685" s="13" t="s">
        <v>193</v>
      </c>
      <c r="E685" s="29"/>
      <c r="F685" s="20">
        <f t="shared" si="12"/>
        <v>0</v>
      </c>
    </row>
    <row r="686" spans="1:6" x14ac:dyDescent="0.2">
      <c r="A686" s="93">
        <v>2022</v>
      </c>
      <c r="B686" s="13" t="s">
        <v>141</v>
      </c>
      <c r="C686" s="13" t="s">
        <v>178</v>
      </c>
      <c r="D686" s="13">
        <v>3</v>
      </c>
      <c r="E686" s="29"/>
      <c r="F686" s="20">
        <f t="shared" si="12"/>
        <v>1.2140580000000001</v>
      </c>
    </row>
    <row r="687" spans="1:6" x14ac:dyDescent="0.2">
      <c r="A687" s="93">
        <v>2022</v>
      </c>
      <c r="B687" s="13" t="s">
        <v>141</v>
      </c>
      <c r="C687" s="13" t="s">
        <v>163</v>
      </c>
      <c r="D687" s="45">
        <v>55135</v>
      </c>
      <c r="E687" s="29"/>
      <c r="F687" s="20">
        <f t="shared" si="12"/>
        <v>22312.36261</v>
      </c>
    </row>
    <row r="688" spans="1:6" x14ac:dyDescent="0.2">
      <c r="A688" s="93">
        <v>2022</v>
      </c>
      <c r="B688" s="13" t="s">
        <v>141</v>
      </c>
      <c r="C688" s="13" t="s">
        <v>188</v>
      </c>
      <c r="D688" s="13" t="s">
        <v>193</v>
      </c>
      <c r="E688" s="29"/>
      <c r="F688" s="20">
        <f t="shared" si="12"/>
        <v>0</v>
      </c>
    </row>
    <row r="689" spans="1:6" x14ac:dyDescent="0.2">
      <c r="A689" s="93">
        <v>2022</v>
      </c>
      <c r="B689" s="13" t="s">
        <v>141</v>
      </c>
      <c r="C689" s="13" t="s">
        <v>165</v>
      </c>
      <c r="D689" s="13" t="s">
        <v>193</v>
      </c>
      <c r="E689" s="29"/>
      <c r="F689" s="20">
        <f t="shared" si="12"/>
        <v>0</v>
      </c>
    </row>
    <row r="690" spans="1:6" x14ac:dyDescent="0.2">
      <c r="A690" s="93">
        <v>2022</v>
      </c>
      <c r="B690" s="13" t="s">
        <v>141</v>
      </c>
      <c r="C690" s="13" t="s">
        <v>166</v>
      </c>
      <c r="D690" s="45">
        <v>20708</v>
      </c>
      <c r="E690" s="29"/>
      <c r="F690" s="20">
        <f t="shared" si="12"/>
        <v>8380.2376879999993</v>
      </c>
    </row>
    <row r="691" spans="1:6" x14ac:dyDescent="0.2">
      <c r="A691" s="93">
        <v>2022</v>
      </c>
      <c r="B691" s="13" t="s">
        <v>141</v>
      </c>
      <c r="C691" s="13" t="s">
        <v>168</v>
      </c>
      <c r="D691" s="45">
        <v>5187</v>
      </c>
      <c r="E691" s="29"/>
      <c r="F691" s="20">
        <f t="shared" si="12"/>
        <v>2099.1062819999997</v>
      </c>
    </row>
    <row r="692" spans="1:6" x14ac:dyDescent="0.2">
      <c r="A692" s="93">
        <v>2022</v>
      </c>
      <c r="B692" s="13" t="s">
        <v>141</v>
      </c>
      <c r="C692" s="13" t="s">
        <v>169</v>
      </c>
      <c r="D692" s="45">
        <v>692804</v>
      </c>
      <c r="E692" s="29"/>
      <c r="F692" s="20">
        <f t="shared" si="12"/>
        <v>280368.07954399998</v>
      </c>
    </row>
    <row r="693" spans="1:6" x14ac:dyDescent="0.2">
      <c r="A693" s="93">
        <v>2022</v>
      </c>
      <c r="B693" s="13" t="s">
        <v>141</v>
      </c>
      <c r="C693" s="13" t="s">
        <v>170</v>
      </c>
      <c r="D693" s="45">
        <v>1104</v>
      </c>
      <c r="E693" s="29"/>
      <c r="F693" s="20">
        <f t="shared" si="12"/>
        <v>446.77334400000001</v>
      </c>
    </row>
    <row r="694" spans="1:6" x14ac:dyDescent="0.2">
      <c r="A694" s="93">
        <v>2022</v>
      </c>
      <c r="B694" s="13" t="s">
        <v>141</v>
      </c>
      <c r="C694" s="13" t="s">
        <v>190</v>
      </c>
      <c r="D694" s="45">
        <v>2599</v>
      </c>
      <c r="E694" s="29"/>
      <c r="F694" s="20">
        <f t="shared" si="12"/>
        <v>1051.778914</v>
      </c>
    </row>
    <row r="695" spans="1:6" x14ac:dyDescent="0.2">
      <c r="A695" s="93">
        <v>2022</v>
      </c>
      <c r="B695" s="13" t="s">
        <v>141</v>
      </c>
      <c r="C695" s="13" t="s">
        <v>187</v>
      </c>
      <c r="D695" s="45">
        <v>2780</v>
      </c>
      <c r="E695" s="29"/>
      <c r="F695" s="20">
        <f t="shared" si="12"/>
        <v>1125.0270800000001</v>
      </c>
    </row>
    <row r="696" spans="1:6" x14ac:dyDescent="0.2">
      <c r="A696" s="93">
        <v>2022</v>
      </c>
      <c r="B696" s="13" t="s">
        <v>141</v>
      </c>
      <c r="C696" s="13" t="s">
        <v>171</v>
      </c>
      <c r="D696" s="45">
        <v>4634</v>
      </c>
      <c r="E696" s="29"/>
      <c r="F696" s="20">
        <f t="shared" si="12"/>
        <v>1875.314924</v>
      </c>
    </row>
    <row r="697" spans="1:6" x14ac:dyDescent="0.2">
      <c r="A697" s="93">
        <v>2022</v>
      </c>
      <c r="B697" s="13" t="s">
        <v>141</v>
      </c>
      <c r="C697" s="13" t="s">
        <v>172</v>
      </c>
      <c r="D697" s="45">
        <v>189934</v>
      </c>
      <c r="E697" s="29"/>
      <c r="F697" s="20">
        <f t="shared" si="12"/>
        <v>76863.630724000002</v>
      </c>
    </row>
    <row r="698" spans="1:6" x14ac:dyDescent="0.2">
      <c r="A698" s="93">
        <v>2022</v>
      </c>
      <c r="B698" s="13" t="s">
        <v>142</v>
      </c>
      <c r="C698" s="13" t="s">
        <v>156</v>
      </c>
      <c r="D698" s="13">
        <v>196</v>
      </c>
      <c r="E698" s="29"/>
      <c r="F698" s="20">
        <f t="shared" si="12"/>
        <v>79.318455999999998</v>
      </c>
    </row>
    <row r="699" spans="1:6" x14ac:dyDescent="0.2">
      <c r="A699" s="93">
        <v>2022</v>
      </c>
      <c r="B699" s="13" t="s">
        <v>142</v>
      </c>
      <c r="C699" s="13" t="s">
        <v>159</v>
      </c>
      <c r="D699" s="45">
        <v>3894</v>
      </c>
      <c r="E699" s="29"/>
      <c r="F699" s="20">
        <f t="shared" si="12"/>
        <v>1575.8472839999999</v>
      </c>
    </row>
    <row r="700" spans="1:6" x14ac:dyDescent="0.2">
      <c r="A700" s="93">
        <v>2022</v>
      </c>
      <c r="B700" s="13" t="s">
        <v>142</v>
      </c>
      <c r="C700" s="13" t="s">
        <v>160</v>
      </c>
      <c r="D700" s="45">
        <v>1531</v>
      </c>
      <c r="E700" s="29"/>
      <c r="F700" s="20">
        <f t="shared" si="12"/>
        <v>619.57426599999997</v>
      </c>
    </row>
    <row r="701" spans="1:6" x14ac:dyDescent="0.2">
      <c r="A701" s="93">
        <v>2022</v>
      </c>
      <c r="B701" s="13" t="s">
        <v>142</v>
      </c>
      <c r="C701" s="13" t="s">
        <v>161</v>
      </c>
      <c r="D701" s="13">
        <v>1</v>
      </c>
      <c r="E701" s="29"/>
      <c r="F701" s="20">
        <f t="shared" si="12"/>
        <v>0.40468599999999999</v>
      </c>
    </row>
    <row r="702" spans="1:6" x14ac:dyDescent="0.2">
      <c r="A702" s="93">
        <v>2022</v>
      </c>
      <c r="B702" s="13" t="s">
        <v>143</v>
      </c>
      <c r="C702" s="13" t="s">
        <v>155</v>
      </c>
      <c r="D702" s="13">
        <v>375</v>
      </c>
      <c r="E702" s="29"/>
      <c r="F702" s="20">
        <f t="shared" si="12"/>
        <v>151.75725</v>
      </c>
    </row>
    <row r="703" spans="1:6" x14ac:dyDescent="0.2">
      <c r="A703" s="93">
        <v>2022</v>
      </c>
      <c r="B703" s="13" t="s">
        <v>143</v>
      </c>
      <c r="C703" s="13" t="s">
        <v>156</v>
      </c>
      <c r="D703" s="45">
        <v>339299</v>
      </c>
      <c r="E703" s="29"/>
      <c r="F703" s="20">
        <f t="shared" si="12"/>
        <v>137309.55511399999</v>
      </c>
    </row>
    <row r="704" spans="1:6" x14ac:dyDescent="0.2">
      <c r="A704" s="93">
        <v>2022</v>
      </c>
      <c r="B704" s="13" t="s">
        <v>143</v>
      </c>
      <c r="C704" s="13" t="s">
        <v>157</v>
      </c>
      <c r="D704" s="45">
        <v>276895</v>
      </c>
      <c r="E704" s="29"/>
      <c r="F704" s="20">
        <f t="shared" si="12"/>
        <v>112055.52997</v>
      </c>
    </row>
    <row r="705" spans="1:6" x14ac:dyDescent="0.2">
      <c r="A705" s="93">
        <v>2022</v>
      </c>
      <c r="B705" s="13" t="s">
        <v>143</v>
      </c>
      <c r="C705" s="13" t="s">
        <v>158</v>
      </c>
      <c r="D705" s="13">
        <v>440</v>
      </c>
      <c r="E705" s="29"/>
      <c r="F705" s="20">
        <f t="shared" si="12"/>
        <v>178.06183999999999</v>
      </c>
    </row>
    <row r="706" spans="1:6" x14ac:dyDescent="0.2">
      <c r="A706" s="93">
        <v>2022</v>
      </c>
      <c r="B706" s="13" t="s">
        <v>143</v>
      </c>
      <c r="C706" s="13" t="s">
        <v>159</v>
      </c>
      <c r="D706" s="45">
        <v>283016</v>
      </c>
      <c r="E706" s="29"/>
      <c r="F706" s="20">
        <f t="shared" si="12"/>
        <v>114532.612976</v>
      </c>
    </row>
    <row r="707" spans="1:6" x14ac:dyDescent="0.2">
      <c r="A707" s="93">
        <v>2022</v>
      </c>
      <c r="B707" s="13" t="s">
        <v>143</v>
      </c>
      <c r="C707" s="13" t="s">
        <v>160</v>
      </c>
      <c r="D707" s="45">
        <v>27197</v>
      </c>
      <c r="E707" s="29"/>
      <c r="F707" s="20">
        <f t="shared" ref="F707:F770" si="13">IF(EXACT(D707,$D$8),0,D707*0.404686)</f>
        <v>11006.245142</v>
      </c>
    </row>
    <row r="708" spans="1:6" x14ac:dyDescent="0.2">
      <c r="A708" s="93">
        <v>2022</v>
      </c>
      <c r="B708" s="13" t="s">
        <v>143</v>
      </c>
      <c r="C708" s="13" t="s">
        <v>161</v>
      </c>
      <c r="D708" s="13">
        <v>2</v>
      </c>
      <c r="E708" s="29"/>
      <c r="F708" s="20">
        <f t="shared" si="13"/>
        <v>0.80937199999999998</v>
      </c>
    </row>
    <row r="709" spans="1:6" x14ac:dyDescent="0.2">
      <c r="A709" s="93">
        <v>2022</v>
      </c>
      <c r="B709" s="13" t="s">
        <v>143</v>
      </c>
      <c r="C709" s="13" t="s">
        <v>162</v>
      </c>
      <c r="D709" s="13">
        <v>110</v>
      </c>
      <c r="E709" s="29"/>
      <c r="F709" s="20">
        <f t="shared" si="13"/>
        <v>44.515459999999997</v>
      </c>
    </row>
    <row r="710" spans="1:6" x14ac:dyDescent="0.2">
      <c r="A710" s="93">
        <v>2022</v>
      </c>
      <c r="B710" s="13" t="s">
        <v>143</v>
      </c>
      <c r="C710" s="13" t="s">
        <v>163</v>
      </c>
      <c r="D710" s="45">
        <v>6969</v>
      </c>
      <c r="E710" s="29"/>
      <c r="F710" s="20">
        <f t="shared" si="13"/>
        <v>2820.2567340000001</v>
      </c>
    </row>
    <row r="711" spans="1:6" x14ac:dyDescent="0.2">
      <c r="A711" s="93">
        <v>2022</v>
      </c>
      <c r="B711" s="13" t="s">
        <v>143</v>
      </c>
      <c r="C711" s="13" t="s">
        <v>164</v>
      </c>
      <c r="D711" s="45">
        <v>69938</v>
      </c>
      <c r="E711" s="29"/>
      <c r="F711" s="20">
        <f t="shared" si="13"/>
        <v>28302.929467999998</v>
      </c>
    </row>
    <row r="712" spans="1:6" x14ac:dyDescent="0.2">
      <c r="A712" s="93">
        <v>2022</v>
      </c>
      <c r="B712" s="13" t="s">
        <v>143</v>
      </c>
      <c r="C712" s="13" t="s">
        <v>165</v>
      </c>
      <c r="D712" s="13">
        <v>215</v>
      </c>
      <c r="E712" s="29"/>
      <c r="F712" s="20">
        <f t="shared" si="13"/>
        <v>87.007490000000004</v>
      </c>
    </row>
    <row r="713" spans="1:6" x14ac:dyDescent="0.2">
      <c r="A713" s="93">
        <v>2022</v>
      </c>
      <c r="B713" s="13" t="s">
        <v>143</v>
      </c>
      <c r="C713" s="13" t="s">
        <v>166</v>
      </c>
      <c r="D713" s="45">
        <v>8549</v>
      </c>
      <c r="E713" s="29"/>
      <c r="F713" s="20">
        <f t="shared" si="13"/>
        <v>3459.6606139999999</v>
      </c>
    </row>
    <row r="714" spans="1:6" x14ac:dyDescent="0.2">
      <c r="A714" s="93">
        <v>2022</v>
      </c>
      <c r="B714" s="13" t="s">
        <v>143</v>
      </c>
      <c r="C714" s="13" t="s">
        <v>168</v>
      </c>
      <c r="D714" s="45">
        <v>8375</v>
      </c>
      <c r="E714" s="29"/>
      <c r="F714" s="20">
        <f t="shared" si="13"/>
        <v>3389.2452499999999</v>
      </c>
    </row>
    <row r="715" spans="1:6" x14ac:dyDescent="0.2">
      <c r="A715" s="93">
        <v>2022</v>
      </c>
      <c r="B715" s="13" t="s">
        <v>143</v>
      </c>
      <c r="C715" s="13" t="s">
        <v>169</v>
      </c>
      <c r="D715" s="45">
        <v>407466</v>
      </c>
      <c r="E715" s="29"/>
      <c r="F715" s="20">
        <f t="shared" si="13"/>
        <v>164895.785676</v>
      </c>
    </row>
    <row r="716" spans="1:6" x14ac:dyDescent="0.2">
      <c r="A716" s="93">
        <v>2022</v>
      </c>
      <c r="B716" s="13" t="s">
        <v>143</v>
      </c>
      <c r="C716" s="13" t="s">
        <v>170</v>
      </c>
      <c r="D716" s="13">
        <v>253</v>
      </c>
      <c r="E716" s="29"/>
      <c r="F716" s="20">
        <f t="shared" si="13"/>
        <v>102.385558</v>
      </c>
    </row>
    <row r="717" spans="1:6" x14ac:dyDescent="0.2">
      <c r="A717" s="93">
        <v>2022</v>
      </c>
      <c r="B717" s="13" t="s">
        <v>143</v>
      </c>
      <c r="C717" s="13" t="s">
        <v>187</v>
      </c>
      <c r="D717" s="45">
        <v>5732</v>
      </c>
      <c r="E717" s="29"/>
      <c r="F717" s="20">
        <f t="shared" si="13"/>
        <v>2319.6601519999999</v>
      </c>
    </row>
    <row r="718" spans="1:6" x14ac:dyDescent="0.2">
      <c r="A718" s="93">
        <v>2022</v>
      </c>
      <c r="B718" s="13" t="s">
        <v>143</v>
      </c>
      <c r="C718" s="13" t="s">
        <v>171</v>
      </c>
      <c r="D718" s="13" t="s">
        <v>193</v>
      </c>
      <c r="E718" s="29"/>
      <c r="F718" s="20">
        <f t="shared" si="13"/>
        <v>0</v>
      </c>
    </row>
    <row r="719" spans="1:6" x14ac:dyDescent="0.2">
      <c r="A719" s="93">
        <v>2022</v>
      </c>
      <c r="B719" s="13" t="s">
        <v>143</v>
      </c>
      <c r="C719" s="13" t="s">
        <v>172</v>
      </c>
      <c r="D719" s="45">
        <v>124207</v>
      </c>
      <c r="E719" s="29"/>
      <c r="F719" s="20">
        <f t="shared" si="13"/>
        <v>50264.834001999996</v>
      </c>
    </row>
    <row r="720" spans="1:6" x14ac:dyDescent="0.2">
      <c r="A720" s="93">
        <v>2022</v>
      </c>
      <c r="B720" s="13" t="s">
        <v>144</v>
      </c>
      <c r="C720" s="13" t="s">
        <v>155</v>
      </c>
      <c r="D720" s="45">
        <v>7444</v>
      </c>
      <c r="E720" s="29"/>
      <c r="F720" s="20">
        <f t="shared" si="13"/>
        <v>3012.4825839999999</v>
      </c>
    </row>
    <row r="721" spans="1:6" x14ac:dyDescent="0.2">
      <c r="A721" s="93">
        <v>2022</v>
      </c>
      <c r="B721" s="13" t="s">
        <v>144</v>
      </c>
      <c r="C721" s="13" t="s">
        <v>184</v>
      </c>
      <c r="D721" s="45">
        <v>1265</v>
      </c>
      <c r="E721" s="29"/>
      <c r="F721" s="20">
        <f t="shared" si="13"/>
        <v>511.92779000000002</v>
      </c>
    </row>
    <row r="722" spans="1:6" x14ac:dyDescent="0.2">
      <c r="A722" s="93">
        <v>2022</v>
      </c>
      <c r="B722" s="13" t="s">
        <v>144</v>
      </c>
      <c r="C722" s="13" t="s">
        <v>173</v>
      </c>
      <c r="D722" s="45">
        <v>5305</v>
      </c>
      <c r="E722" s="29"/>
      <c r="F722" s="20">
        <f t="shared" si="13"/>
        <v>2146.85923</v>
      </c>
    </row>
    <row r="723" spans="1:6" x14ac:dyDescent="0.2">
      <c r="A723" s="93">
        <v>2022</v>
      </c>
      <c r="B723" s="13" t="s">
        <v>144</v>
      </c>
      <c r="C723" s="13" t="s">
        <v>156</v>
      </c>
      <c r="D723" s="45">
        <v>4803202</v>
      </c>
      <c r="E723" s="29"/>
      <c r="F723" s="20">
        <f t="shared" si="13"/>
        <v>1943788.604572</v>
      </c>
    </row>
    <row r="724" spans="1:6" x14ac:dyDescent="0.2">
      <c r="A724" s="93">
        <v>2022</v>
      </c>
      <c r="B724" s="13" t="s">
        <v>144</v>
      </c>
      <c r="C724" s="13" t="s">
        <v>158</v>
      </c>
      <c r="D724" s="13" t="s">
        <v>193</v>
      </c>
      <c r="E724" s="29"/>
      <c r="F724" s="20">
        <f t="shared" si="13"/>
        <v>0</v>
      </c>
    </row>
    <row r="725" spans="1:6" x14ac:dyDescent="0.2">
      <c r="A725" s="93">
        <v>2022</v>
      </c>
      <c r="B725" s="13" t="s">
        <v>144</v>
      </c>
      <c r="C725" s="13" t="s">
        <v>177</v>
      </c>
      <c r="D725" s="45">
        <v>4146</v>
      </c>
      <c r="E725" s="29"/>
      <c r="F725" s="20">
        <f t="shared" si="13"/>
        <v>1677.828156</v>
      </c>
    </row>
    <row r="726" spans="1:6" x14ac:dyDescent="0.2">
      <c r="A726" s="93">
        <v>2022</v>
      </c>
      <c r="B726" s="13" t="s">
        <v>144</v>
      </c>
      <c r="C726" s="13" t="s">
        <v>159</v>
      </c>
      <c r="D726" s="45">
        <v>2682079</v>
      </c>
      <c r="E726" s="29"/>
      <c r="F726" s="20">
        <f t="shared" si="13"/>
        <v>1085399.822194</v>
      </c>
    </row>
    <row r="727" spans="1:6" x14ac:dyDescent="0.2">
      <c r="A727" s="93">
        <v>2022</v>
      </c>
      <c r="B727" s="13" t="s">
        <v>144</v>
      </c>
      <c r="C727" s="13" t="s">
        <v>160</v>
      </c>
      <c r="D727" s="45">
        <v>178515</v>
      </c>
      <c r="E727" s="29"/>
      <c r="F727" s="20">
        <f t="shared" si="13"/>
        <v>72242.521290000004</v>
      </c>
    </row>
    <row r="728" spans="1:6" x14ac:dyDescent="0.2">
      <c r="A728" s="93">
        <v>2022</v>
      </c>
      <c r="B728" s="13" t="s">
        <v>144</v>
      </c>
      <c r="C728" s="13" t="s">
        <v>174</v>
      </c>
      <c r="D728" s="45">
        <v>1449</v>
      </c>
      <c r="E728" s="29"/>
      <c r="F728" s="20">
        <f t="shared" si="13"/>
        <v>586.39001399999995</v>
      </c>
    </row>
    <row r="729" spans="1:6" x14ac:dyDescent="0.2">
      <c r="A729" s="93">
        <v>2022</v>
      </c>
      <c r="B729" s="13" t="s">
        <v>144</v>
      </c>
      <c r="C729" s="13" t="s">
        <v>161</v>
      </c>
      <c r="D729" s="13">
        <v>18</v>
      </c>
      <c r="E729" s="29"/>
      <c r="F729" s="20">
        <f t="shared" si="13"/>
        <v>7.2843479999999996</v>
      </c>
    </row>
    <row r="730" spans="1:6" x14ac:dyDescent="0.2">
      <c r="A730" s="93">
        <v>2022</v>
      </c>
      <c r="B730" s="13" t="s">
        <v>144</v>
      </c>
      <c r="C730" s="13" t="s">
        <v>186</v>
      </c>
      <c r="D730" s="45">
        <v>3018</v>
      </c>
      <c r="E730" s="29"/>
      <c r="F730" s="20">
        <f t="shared" si="13"/>
        <v>1221.3423479999999</v>
      </c>
    </row>
    <row r="731" spans="1:6" x14ac:dyDescent="0.2">
      <c r="A731" s="93">
        <v>2022</v>
      </c>
      <c r="B731" s="13" t="s">
        <v>144</v>
      </c>
      <c r="C731" s="13" t="s">
        <v>162</v>
      </c>
      <c r="D731" s="45">
        <v>38587</v>
      </c>
      <c r="E731" s="29"/>
      <c r="F731" s="20">
        <f t="shared" si="13"/>
        <v>15615.618682</v>
      </c>
    </row>
    <row r="732" spans="1:6" x14ac:dyDescent="0.2">
      <c r="A732" s="93">
        <v>2022</v>
      </c>
      <c r="B732" s="13" t="s">
        <v>144</v>
      </c>
      <c r="C732" s="13" t="s">
        <v>178</v>
      </c>
      <c r="D732" s="13" t="s">
        <v>193</v>
      </c>
      <c r="E732" s="29"/>
      <c r="F732" s="20">
        <f t="shared" si="13"/>
        <v>0</v>
      </c>
    </row>
    <row r="733" spans="1:6" x14ac:dyDescent="0.2">
      <c r="A733" s="93">
        <v>2022</v>
      </c>
      <c r="B733" s="13" t="s">
        <v>144</v>
      </c>
      <c r="C733" s="13" t="s">
        <v>178</v>
      </c>
      <c r="D733" s="13">
        <v>3</v>
      </c>
      <c r="E733" s="29"/>
      <c r="F733" s="20">
        <f t="shared" si="13"/>
        <v>1.2140580000000001</v>
      </c>
    </row>
    <row r="734" spans="1:6" x14ac:dyDescent="0.2">
      <c r="A734" s="93">
        <v>2022</v>
      </c>
      <c r="B734" s="13" t="s">
        <v>144</v>
      </c>
      <c r="C734" s="13" t="s">
        <v>163</v>
      </c>
      <c r="D734" s="45">
        <v>86114</v>
      </c>
      <c r="E734" s="29"/>
      <c r="F734" s="20">
        <f t="shared" si="13"/>
        <v>34849.130204000001</v>
      </c>
    </row>
    <row r="735" spans="1:6" x14ac:dyDescent="0.2">
      <c r="A735" s="93">
        <v>2022</v>
      </c>
      <c r="B735" s="13" t="s">
        <v>144</v>
      </c>
      <c r="C735" s="13" t="s">
        <v>166</v>
      </c>
      <c r="D735" s="45">
        <v>30774</v>
      </c>
      <c r="E735" s="29"/>
      <c r="F735" s="20">
        <f t="shared" si="13"/>
        <v>12453.806963999999</v>
      </c>
    </row>
    <row r="736" spans="1:6" x14ac:dyDescent="0.2">
      <c r="A736" s="93">
        <v>2022</v>
      </c>
      <c r="B736" s="13" t="s">
        <v>144</v>
      </c>
      <c r="C736" s="13" t="s">
        <v>180</v>
      </c>
      <c r="D736" s="45">
        <v>15233</v>
      </c>
      <c r="E736" s="29"/>
      <c r="F736" s="20">
        <f t="shared" si="13"/>
        <v>6164.5818380000001</v>
      </c>
    </row>
    <row r="737" spans="1:6" x14ac:dyDescent="0.2">
      <c r="A737" s="93">
        <v>2022</v>
      </c>
      <c r="B737" s="13" t="s">
        <v>144</v>
      </c>
      <c r="C737" s="13" t="s">
        <v>168</v>
      </c>
      <c r="D737" s="45">
        <v>191216</v>
      </c>
      <c r="E737" s="29"/>
      <c r="F737" s="20">
        <f t="shared" si="13"/>
        <v>77382.438175999996</v>
      </c>
    </row>
    <row r="738" spans="1:6" x14ac:dyDescent="0.2">
      <c r="A738" s="93">
        <v>2022</v>
      </c>
      <c r="B738" s="13" t="s">
        <v>144</v>
      </c>
      <c r="C738" s="13" t="s">
        <v>169</v>
      </c>
      <c r="D738" s="45">
        <v>4858553</v>
      </c>
      <c r="E738" s="29"/>
      <c r="F738" s="20">
        <f t="shared" si="13"/>
        <v>1966188.3793579999</v>
      </c>
    </row>
    <row r="739" spans="1:6" x14ac:dyDescent="0.2">
      <c r="A739" s="93">
        <v>2022</v>
      </c>
      <c r="B739" s="13" t="s">
        <v>144</v>
      </c>
      <c r="C739" s="13" t="s">
        <v>170</v>
      </c>
      <c r="D739" s="45">
        <v>589221</v>
      </c>
      <c r="E739" s="29"/>
      <c r="F739" s="20">
        <f t="shared" si="13"/>
        <v>238449.48960599999</v>
      </c>
    </row>
    <row r="740" spans="1:6" x14ac:dyDescent="0.2">
      <c r="A740" s="93">
        <v>2022</v>
      </c>
      <c r="B740" s="13" t="s">
        <v>144</v>
      </c>
      <c r="C740" s="13" t="s">
        <v>190</v>
      </c>
      <c r="D740" s="13" t="s">
        <v>193</v>
      </c>
      <c r="E740" s="29"/>
      <c r="F740" s="20">
        <f t="shared" si="13"/>
        <v>0</v>
      </c>
    </row>
    <row r="741" spans="1:6" x14ac:dyDescent="0.2">
      <c r="A741" s="93">
        <v>2022</v>
      </c>
      <c r="B741" s="13" t="s">
        <v>144</v>
      </c>
      <c r="C741" s="13" t="s">
        <v>171</v>
      </c>
      <c r="D741" s="45">
        <v>2321</v>
      </c>
      <c r="E741" s="29"/>
      <c r="F741" s="20">
        <f t="shared" si="13"/>
        <v>939.276206</v>
      </c>
    </row>
    <row r="742" spans="1:6" x14ac:dyDescent="0.2">
      <c r="A742" s="93">
        <v>2022</v>
      </c>
      <c r="B742" s="13" t="s">
        <v>144</v>
      </c>
      <c r="C742" s="13" t="s">
        <v>172</v>
      </c>
      <c r="D742" s="45">
        <v>1432701</v>
      </c>
      <c r="E742" s="29"/>
      <c r="F742" s="20">
        <f t="shared" si="13"/>
        <v>579794.03688599996</v>
      </c>
    </row>
    <row r="743" spans="1:6" x14ac:dyDescent="0.2">
      <c r="A743" s="93">
        <v>2022</v>
      </c>
      <c r="B743" s="13" t="s">
        <v>144</v>
      </c>
      <c r="C743" s="13" t="s">
        <v>172</v>
      </c>
      <c r="D743" s="13" t="s">
        <v>193</v>
      </c>
      <c r="E743" s="29"/>
      <c r="F743" s="20">
        <f t="shared" si="13"/>
        <v>0</v>
      </c>
    </row>
    <row r="744" spans="1:6" x14ac:dyDescent="0.2">
      <c r="A744" s="93">
        <v>2022</v>
      </c>
      <c r="B744" s="13" t="s">
        <v>145</v>
      </c>
      <c r="C744" s="13" t="s">
        <v>155</v>
      </c>
      <c r="D744" s="13">
        <v>841</v>
      </c>
      <c r="E744" s="29"/>
      <c r="F744" s="20">
        <f t="shared" si="13"/>
        <v>340.34092599999997</v>
      </c>
    </row>
    <row r="745" spans="1:6" x14ac:dyDescent="0.2">
      <c r="A745" s="93">
        <v>2022</v>
      </c>
      <c r="B745" s="13" t="s">
        <v>145</v>
      </c>
      <c r="C745" s="13" t="s">
        <v>185</v>
      </c>
      <c r="D745" s="45">
        <v>1041</v>
      </c>
      <c r="E745" s="29"/>
      <c r="F745" s="20">
        <f t="shared" si="13"/>
        <v>421.27812599999999</v>
      </c>
    </row>
    <row r="746" spans="1:6" x14ac:dyDescent="0.2">
      <c r="A746" s="93">
        <v>2022</v>
      </c>
      <c r="B746" s="13" t="s">
        <v>145</v>
      </c>
      <c r="C746" s="13" t="s">
        <v>156</v>
      </c>
      <c r="D746" s="45">
        <v>807824</v>
      </c>
      <c r="E746" s="29"/>
      <c r="F746" s="20">
        <f t="shared" si="13"/>
        <v>326915.063264</v>
      </c>
    </row>
    <row r="747" spans="1:6" x14ac:dyDescent="0.2">
      <c r="A747" s="93">
        <v>2022</v>
      </c>
      <c r="B747" s="13" t="s">
        <v>145</v>
      </c>
      <c r="C747" s="13" t="s">
        <v>157</v>
      </c>
      <c r="D747" s="45">
        <v>331791</v>
      </c>
      <c r="E747" s="29"/>
      <c r="F747" s="20">
        <f t="shared" si="13"/>
        <v>134271.17262599999</v>
      </c>
    </row>
    <row r="748" spans="1:6" x14ac:dyDescent="0.2">
      <c r="A748" s="93">
        <v>2022</v>
      </c>
      <c r="B748" s="13" t="s">
        <v>145</v>
      </c>
      <c r="C748" s="13" t="s">
        <v>158</v>
      </c>
      <c r="D748" s="13" t="s">
        <v>193</v>
      </c>
      <c r="E748" s="29"/>
      <c r="F748" s="20">
        <f t="shared" si="13"/>
        <v>0</v>
      </c>
    </row>
    <row r="749" spans="1:6" x14ac:dyDescent="0.2">
      <c r="A749" s="93">
        <v>2022</v>
      </c>
      <c r="B749" s="13" t="s">
        <v>145</v>
      </c>
      <c r="C749" s="13" t="s">
        <v>159</v>
      </c>
      <c r="D749" s="45">
        <v>1395576</v>
      </c>
      <c r="E749" s="29"/>
      <c r="F749" s="20">
        <f t="shared" si="13"/>
        <v>564770.06913600001</v>
      </c>
    </row>
    <row r="750" spans="1:6" x14ac:dyDescent="0.2">
      <c r="A750" s="93">
        <v>2022</v>
      </c>
      <c r="B750" s="13" t="s">
        <v>145</v>
      </c>
      <c r="C750" s="13" t="s">
        <v>160</v>
      </c>
      <c r="D750" s="45">
        <v>155120</v>
      </c>
      <c r="E750" s="29"/>
      <c r="F750" s="20">
        <f t="shared" si="13"/>
        <v>62774.892319999999</v>
      </c>
    </row>
    <row r="751" spans="1:6" x14ac:dyDescent="0.2">
      <c r="A751" s="93">
        <v>2022</v>
      </c>
      <c r="B751" s="13" t="s">
        <v>145</v>
      </c>
      <c r="C751" s="13" t="s">
        <v>174</v>
      </c>
      <c r="D751" s="13" t="s">
        <v>193</v>
      </c>
      <c r="E751" s="29"/>
      <c r="F751" s="20">
        <f t="shared" si="13"/>
        <v>0</v>
      </c>
    </row>
    <row r="752" spans="1:6" x14ac:dyDescent="0.2">
      <c r="A752" s="93">
        <v>2022</v>
      </c>
      <c r="B752" s="13" t="s">
        <v>145</v>
      </c>
      <c r="C752" s="13" t="s">
        <v>161</v>
      </c>
      <c r="D752" s="13">
        <v>14</v>
      </c>
      <c r="E752" s="29"/>
      <c r="F752" s="20">
        <f t="shared" si="13"/>
        <v>5.6656040000000001</v>
      </c>
    </row>
    <row r="753" spans="1:6" x14ac:dyDescent="0.2">
      <c r="A753" s="93">
        <v>2022</v>
      </c>
      <c r="B753" s="13" t="s">
        <v>145</v>
      </c>
      <c r="C753" s="13" t="s">
        <v>162</v>
      </c>
      <c r="D753" s="13" t="s">
        <v>193</v>
      </c>
      <c r="E753" s="29"/>
      <c r="F753" s="20">
        <f t="shared" si="13"/>
        <v>0</v>
      </c>
    </row>
    <row r="754" spans="1:6" x14ac:dyDescent="0.2">
      <c r="A754" s="93">
        <v>2022</v>
      </c>
      <c r="B754" s="13" t="s">
        <v>145</v>
      </c>
      <c r="C754" s="13" t="s">
        <v>178</v>
      </c>
      <c r="D754" s="13" t="s">
        <v>193</v>
      </c>
      <c r="E754" s="29"/>
      <c r="F754" s="20">
        <f t="shared" si="13"/>
        <v>0</v>
      </c>
    </row>
    <row r="755" spans="1:6" x14ac:dyDescent="0.2">
      <c r="A755" s="93">
        <v>2022</v>
      </c>
      <c r="B755" s="13" t="s">
        <v>145</v>
      </c>
      <c r="C755" s="13" t="s">
        <v>178</v>
      </c>
      <c r="D755" s="13">
        <v>3</v>
      </c>
      <c r="E755" s="29"/>
      <c r="F755" s="20">
        <f t="shared" si="13"/>
        <v>1.2140580000000001</v>
      </c>
    </row>
    <row r="756" spans="1:6" x14ac:dyDescent="0.2">
      <c r="A756" s="93">
        <v>2022</v>
      </c>
      <c r="B756" s="13" t="s">
        <v>145</v>
      </c>
      <c r="C756" s="13" t="s">
        <v>163</v>
      </c>
      <c r="D756" s="45">
        <v>1121</v>
      </c>
      <c r="E756" s="29"/>
      <c r="F756" s="20">
        <f t="shared" si="13"/>
        <v>453.653006</v>
      </c>
    </row>
    <row r="757" spans="1:6" x14ac:dyDescent="0.2">
      <c r="A757" s="93">
        <v>2022</v>
      </c>
      <c r="B757" s="13" t="s">
        <v>145</v>
      </c>
      <c r="C757" s="13" t="s">
        <v>164</v>
      </c>
      <c r="D757" s="13">
        <v>11</v>
      </c>
      <c r="E757" s="29"/>
      <c r="F757" s="20">
        <f t="shared" si="13"/>
        <v>4.4515459999999996</v>
      </c>
    </row>
    <row r="758" spans="1:6" x14ac:dyDescent="0.2">
      <c r="A758" s="93">
        <v>2022</v>
      </c>
      <c r="B758" s="13" t="s">
        <v>145</v>
      </c>
      <c r="C758" s="13" t="s">
        <v>188</v>
      </c>
      <c r="D758" s="45">
        <v>1076</v>
      </c>
      <c r="E758" s="29"/>
      <c r="F758" s="20">
        <f t="shared" si="13"/>
        <v>435.442136</v>
      </c>
    </row>
    <row r="759" spans="1:6" x14ac:dyDescent="0.2">
      <c r="A759" s="93">
        <v>2022</v>
      </c>
      <c r="B759" s="13" t="s">
        <v>145</v>
      </c>
      <c r="C759" s="13" t="s">
        <v>165</v>
      </c>
      <c r="D759" s="13" t="s">
        <v>193</v>
      </c>
      <c r="E759" s="29"/>
      <c r="F759" s="20">
        <f t="shared" si="13"/>
        <v>0</v>
      </c>
    </row>
    <row r="760" spans="1:6" x14ac:dyDescent="0.2">
      <c r="A760" s="93">
        <v>2022</v>
      </c>
      <c r="B760" s="13" t="s">
        <v>145</v>
      </c>
      <c r="C760" s="13" t="s">
        <v>166</v>
      </c>
      <c r="D760" s="13">
        <v>85</v>
      </c>
      <c r="E760" s="29"/>
      <c r="F760" s="20">
        <f t="shared" si="13"/>
        <v>34.398310000000002</v>
      </c>
    </row>
    <row r="761" spans="1:6" x14ac:dyDescent="0.2">
      <c r="A761" s="93">
        <v>2022</v>
      </c>
      <c r="B761" s="13" t="s">
        <v>145</v>
      </c>
      <c r="C761" s="13" t="s">
        <v>180</v>
      </c>
      <c r="D761" s="13" t="s">
        <v>193</v>
      </c>
      <c r="E761" s="29"/>
      <c r="F761" s="20">
        <f t="shared" si="13"/>
        <v>0</v>
      </c>
    </row>
    <row r="762" spans="1:6" x14ac:dyDescent="0.2">
      <c r="A762" s="93">
        <v>2022</v>
      </c>
      <c r="B762" s="13" t="s">
        <v>145</v>
      </c>
      <c r="C762" s="13" t="s">
        <v>167</v>
      </c>
      <c r="D762" s="13" t="s">
        <v>193</v>
      </c>
      <c r="E762" s="29"/>
      <c r="F762" s="20">
        <f t="shared" si="13"/>
        <v>0</v>
      </c>
    </row>
    <row r="763" spans="1:6" x14ac:dyDescent="0.2">
      <c r="A763" s="93">
        <v>2022</v>
      </c>
      <c r="B763" s="13" t="s">
        <v>145</v>
      </c>
      <c r="C763" s="13" t="s">
        <v>168</v>
      </c>
      <c r="D763" s="45">
        <v>4230</v>
      </c>
      <c r="E763" s="29"/>
      <c r="F763" s="20">
        <f t="shared" si="13"/>
        <v>1711.82178</v>
      </c>
    </row>
    <row r="764" spans="1:6" x14ac:dyDescent="0.2">
      <c r="A764" s="93">
        <v>2022</v>
      </c>
      <c r="B764" s="13" t="s">
        <v>145</v>
      </c>
      <c r="C764" s="13" t="s">
        <v>169</v>
      </c>
      <c r="D764" s="45">
        <v>1571542</v>
      </c>
      <c r="E764" s="29"/>
      <c r="F764" s="20">
        <f t="shared" si="13"/>
        <v>635981.04581199994</v>
      </c>
    </row>
    <row r="765" spans="1:6" x14ac:dyDescent="0.2">
      <c r="A765" s="93">
        <v>2022</v>
      </c>
      <c r="B765" s="13" t="s">
        <v>145</v>
      </c>
      <c r="C765" s="13" t="s">
        <v>170</v>
      </c>
      <c r="D765" s="13" t="s">
        <v>193</v>
      </c>
      <c r="E765" s="29"/>
      <c r="F765" s="20">
        <f t="shared" si="13"/>
        <v>0</v>
      </c>
    </row>
    <row r="766" spans="1:6" x14ac:dyDescent="0.2">
      <c r="A766" s="93">
        <v>2022</v>
      </c>
      <c r="B766" s="13" t="s">
        <v>145</v>
      </c>
      <c r="C766" s="13" t="s">
        <v>190</v>
      </c>
      <c r="D766" s="13">
        <v>458</v>
      </c>
      <c r="E766" s="29"/>
      <c r="F766" s="20">
        <f t="shared" si="13"/>
        <v>185.34618799999998</v>
      </c>
    </row>
    <row r="767" spans="1:6" x14ac:dyDescent="0.2">
      <c r="A767" s="93">
        <v>2022</v>
      </c>
      <c r="B767" s="13" t="s">
        <v>145</v>
      </c>
      <c r="C767" s="13" t="s">
        <v>187</v>
      </c>
      <c r="D767" s="45">
        <v>12377</v>
      </c>
      <c r="E767" s="29"/>
      <c r="F767" s="20">
        <f t="shared" si="13"/>
        <v>5008.7986220000003</v>
      </c>
    </row>
    <row r="768" spans="1:6" x14ac:dyDescent="0.2">
      <c r="A768" s="93">
        <v>2022</v>
      </c>
      <c r="B768" s="13" t="s">
        <v>145</v>
      </c>
      <c r="C768" s="13" t="s">
        <v>171</v>
      </c>
      <c r="D768" s="13">
        <v>283</v>
      </c>
      <c r="E768" s="29"/>
      <c r="F768" s="20">
        <f t="shared" si="13"/>
        <v>114.526138</v>
      </c>
    </row>
    <row r="769" spans="1:6" x14ac:dyDescent="0.2">
      <c r="A769" s="93">
        <v>2022</v>
      </c>
      <c r="B769" s="13" t="s">
        <v>145</v>
      </c>
      <c r="C769" s="13" t="s">
        <v>172</v>
      </c>
      <c r="D769" s="45">
        <v>345786</v>
      </c>
      <c r="E769" s="29"/>
      <c r="F769" s="20">
        <f t="shared" si="13"/>
        <v>139934.75319600001</v>
      </c>
    </row>
    <row r="770" spans="1:6" x14ac:dyDescent="0.2">
      <c r="A770" s="93">
        <v>2022</v>
      </c>
      <c r="B770" s="13" t="s">
        <v>146</v>
      </c>
      <c r="C770" s="13" t="s">
        <v>155</v>
      </c>
      <c r="D770" s="45">
        <v>6723</v>
      </c>
      <c r="E770" s="29"/>
      <c r="F770" s="20">
        <f t="shared" si="13"/>
        <v>2720.703978</v>
      </c>
    </row>
    <row r="771" spans="1:6" x14ac:dyDescent="0.2">
      <c r="A771" s="93">
        <v>2022</v>
      </c>
      <c r="B771" s="13" t="s">
        <v>146</v>
      </c>
      <c r="C771" s="13" t="s">
        <v>185</v>
      </c>
      <c r="D771" s="45">
        <v>1683</v>
      </c>
      <c r="E771" s="29"/>
      <c r="F771" s="20">
        <f t="shared" ref="F771:F834" si="14">IF(EXACT(D771,$D$8),0,D771*0.404686)</f>
        <v>681.08653800000002</v>
      </c>
    </row>
    <row r="772" spans="1:6" x14ac:dyDescent="0.2">
      <c r="A772" s="93">
        <v>2022</v>
      </c>
      <c r="B772" s="13" t="s">
        <v>146</v>
      </c>
      <c r="C772" s="13" t="s">
        <v>173</v>
      </c>
      <c r="D772" s="13">
        <v>576</v>
      </c>
      <c r="E772" s="29"/>
      <c r="F772" s="20">
        <f t="shared" si="14"/>
        <v>233.09913599999999</v>
      </c>
    </row>
    <row r="773" spans="1:6" x14ac:dyDescent="0.2">
      <c r="A773" s="93">
        <v>2022</v>
      </c>
      <c r="B773" s="13" t="s">
        <v>146</v>
      </c>
      <c r="C773" s="13" t="s">
        <v>156</v>
      </c>
      <c r="D773" s="45">
        <v>1680377</v>
      </c>
      <c r="E773" s="29"/>
      <c r="F773" s="20">
        <f t="shared" si="14"/>
        <v>680025.04662199994</v>
      </c>
    </row>
    <row r="774" spans="1:6" x14ac:dyDescent="0.2">
      <c r="A774" s="93">
        <v>2022</v>
      </c>
      <c r="B774" s="13" t="s">
        <v>146</v>
      </c>
      <c r="C774" s="13" t="s">
        <v>157</v>
      </c>
      <c r="D774" s="45">
        <v>2337631</v>
      </c>
      <c r="E774" s="29"/>
      <c r="F774" s="20">
        <f t="shared" si="14"/>
        <v>946006.53886600002</v>
      </c>
    </row>
    <row r="775" spans="1:6" x14ac:dyDescent="0.2">
      <c r="A775" s="93">
        <v>2022</v>
      </c>
      <c r="B775" s="13" t="s">
        <v>146</v>
      </c>
      <c r="C775" s="13" t="s">
        <v>158</v>
      </c>
      <c r="D775" s="13">
        <v>837</v>
      </c>
      <c r="E775" s="29"/>
      <c r="F775" s="20">
        <f t="shared" si="14"/>
        <v>338.72218199999998</v>
      </c>
    </row>
    <row r="776" spans="1:6" x14ac:dyDescent="0.2">
      <c r="A776" s="93">
        <v>2022</v>
      </c>
      <c r="B776" s="13" t="s">
        <v>146</v>
      </c>
      <c r="C776" s="13" t="s">
        <v>191</v>
      </c>
      <c r="D776" s="13">
        <v>3</v>
      </c>
      <c r="E776" s="29"/>
      <c r="F776" s="20">
        <f t="shared" si="14"/>
        <v>1.2140580000000001</v>
      </c>
    </row>
    <row r="777" spans="1:6" x14ac:dyDescent="0.2">
      <c r="A777" s="93">
        <v>2022</v>
      </c>
      <c r="B777" s="13" t="s">
        <v>146</v>
      </c>
      <c r="C777" s="13" t="s">
        <v>159</v>
      </c>
      <c r="D777" s="45">
        <v>3953582</v>
      </c>
      <c r="E777" s="29"/>
      <c r="F777" s="20">
        <f t="shared" si="14"/>
        <v>1599959.285252</v>
      </c>
    </row>
    <row r="778" spans="1:6" x14ac:dyDescent="0.2">
      <c r="A778" s="93">
        <v>2022</v>
      </c>
      <c r="B778" s="13" t="s">
        <v>146</v>
      </c>
      <c r="C778" s="13" t="s">
        <v>160</v>
      </c>
      <c r="D778" s="45">
        <v>525633</v>
      </c>
      <c r="E778" s="29"/>
      <c r="F778" s="20">
        <f t="shared" si="14"/>
        <v>212716.316238</v>
      </c>
    </row>
    <row r="779" spans="1:6" x14ac:dyDescent="0.2">
      <c r="A779" s="93">
        <v>2022</v>
      </c>
      <c r="B779" s="13" t="s">
        <v>146</v>
      </c>
      <c r="C779" s="13" t="s">
        <v>174</v>
      </c>
      <c r="D779" s="13">
        <v>150</v>
      </c>
      <c r="E779" s="29"/>
      <c r="F779" s="20">
        <f t="shared" si="14"/>
        <v>60.7029</v>
      </c>
    </row>
    <row r="780" spans="1:6" x14ac:dyDescent="0.2">
      <c r="A780" s="93">
        <v>2022</v>
      </c>
      <c r="B780" s="13" t="s">
        <v>146</v>
      </c>
      <c r="C780" s="13" t="s">
        <v>161</v>
      </c>
      <c r="D780" s="13" t="s">
        <v>193</v>
      </c>
      <c r="E780" s="29"/>
      <c r="F780" s="20">
        <f t="shared" si="14"/>
        <v>0</v>
      </c>
    </row>
    <row r="781" spans="1:6" x14ac:dyDescent="0.2">
      <c r="A781" s="93">
        <v>2022</v>
      </c>
      <c r="B781" s="13" t="s">
        <v>146</v>
      </c>
      <c r="C781" s="13" t="s">
        <v>162</v>
      </c>
      <c r="D781" s="13" t="s">
        <v>193</v>
      </c>
      <c r="E781" s="29"/>
      <c r="F781" s="20">
        <f t="shared" si="14"/>
        <v>0</v>
      </c>
    </row>
    <row r="782" spans="1:6" x14ac:dyDescent="0.2">
      <c r="A782" s="93">
        <v>2022</v>
      </c>
      <c r="B782" s="13" t="s">
        <v>146</v>
      </c>
      <c r="C782" s="13" t="s">
        <v>178</v>
      </c>
      <c r="D782" s="13" t="s">
        <v>193</v>
      </c>
      <c r="E782" s="29"/>
      <c r="F782" s="20">
        <f t="shared" si="14"/>
        <v>0</v>
      </c>
    </row>
    <row r="783" spans="1:6" x14ac:dyDescent="0.2">
      <c r="A783" s="93">
        <v>2022</v>
      </c>
      <c r="B783" s="13" t="s">
        <v>146</v>
      </c>
      <c r="C783" s="13" t="s">
        <v>178</v>
      </c>
      <c r="D783" s="45">
        <v>1345</v>
      </c>
      <c r="E783" s="29"/>
      <c r="F783" s="20">
        <f t="shared" si="14"/>
        <v>544.30267000000003</v>
      </c>
    </row>
    <row r="784" spans="1:6" x14ac:dyDescent="0.2">
      <c r="A784" s="93">
        <v>2022</v>
      </c>
      <c r="B784" s="13" t="s">
        <v>146</v>
      </c>
      <c r="C784" s="13" t="s">
        <v>189</v>
      </c>
      <c r="D784" s="13" t="s">
        <v>193</v>
      </c>
      <c r="E784" s="29"/>
      <c r="F784" s="20">
        <f t="shared" si="14"/>
        <v>0</v>
      </c>
    </row>
    <row r="785" spans="1:6" x14ac:dyDescent="0.2">
      <c r="A785" s="93">
        <v>2022</v>
      </c>
      <c r="B785" s="13" t="s">
        <v>146</v>
      </c>
      <c r="C785" s="13" t="s">
        <v>163</v>
      </c>
      <c r="D785" s="45">
        <v>52833</v>
      </c>
      <c r="E785" s="29"/>
      <c r="F785" s="20">
        <f t="shared" si="14"/>
        <v>21380.775438000001</v>
      </c>
    </row>
    <row r="786" spans="1:6" x14ac:dyDescent="0.2">
      <c r="A786" s="93">
        <v>2022</v>
      </c>
      <c r="B786" s="13" t="s">
        <v>146</v>
      </c>
      <c r="C786" s="13" t="s">
        <v>164</v>
      </c>
      <c r="D786" s="45">
        <v>118260</v>
      </c>
      <c r="E786" s="29"/>
      <c r="F786" s="20">
        <f t="shared" si="14"/>
        <v>47858.166359999996</v>
      </c>
    </row>
    <row r="787" spans="1:6" x14ac:dyDescent="0.2">
      <c r="A787" s="93">
        <v>2022</v>
      </c>
      <c r="B787" s="13" t="s">
        <v>146</v>
      </c>
      <c r="C787" s="13" t="s">
        <v>165</v>
      </c>
      <c r="D787" s="45">
        <v>193438</v>
      </c>
      <c r="E787" s="29"/>
      <c r="F787" s="20">
        <f t="shared" si="14"/>
        <v>78281.650467999993</v>
      </c>
    </row>
    <row r="788" spans="1:6" x14ac:dyDescent="0.2">
      <c r="A788" s="93">
        <v>2022</v>
      </c>
      <c r="B788" s="13" t="s">
        <v>146</v>
      </c>
      <c r="C788" s="13" t="s">
        <v>166</v>
      </c>
      <c r="D788" s="45">
        <v>18002</v>
      </c>
      <c r="E788" s="29"/>
      <c r="F788" s="20">
        <f t="shared" si="14"/>
        <v>7285.1573719999997</v>
      </c>
    </row>
    <row r="789" spans="1:6" x14ac:dyDescent="0.2">
      <c r="A789" s="93">
        <v>2022</v>
      </c>
      <c r="B789" s="13" t="s">
        <v>146</v>
      </c>
      <c r="C789" s="13" t="s">
        <v>167</v>
      </c>
      <c r="D789" s="45">
        <v>22505</v>
      </c>
      <c r="E789" s="29"/>
      <c r="F789" s="20">
        <f t="shared" si="14"/>
        <v>9107.4584300000006</v>
      </c>
    </row>
    <row r="790" spans="1:6" x14ac:dyDescent="0.2">
      <c r="A790" s="93">
        <v>2022</v>
      </c>
      <c r="B790" s="13" t="s">
        <v>146</v>
      </c>
      <c r="C790" s="13" t="s">
        <v>168</v>
      </c>
      <c r="D790" s="45">
        <v>994977</v>
      </c>
      <c r="E790" s="29"/>
      <c r="F790" s="20">
        <f t="shared" si="14"/>
        <v>402653.26222199999</v>
      </c>
    </row>
    <row r="791" spans="1:6" x14ac:dyDescent="0.2">
      <c r="A791" s="93">
        <v>2022</v>
      </c>
      <c r="B791" s="13" t="s">
        <v>146</v>
      </c>
      <c r="C791" s="13" t="s">
        <v>169</v>
      </c>
      <c r="D791" s="45">
        <v>97284</v>
      </c>
      <c r="E791" s="29"/>
      <c r="F791" s="20">
        <f t="shared" si="14"/>
        <v>39369.472823999997</v>
      </c>
    </row>
    <row r="792" spans="1:6" x14ac:dyDescent="0.2">
      <c r="A792" s="93">
        <v>2022</v>
      </c>
      <c r="B792" s="13" t="s">
        <v>146</v>
      </c>
      <c r="C792" s="13" t="s">
        <v>170</v>
      </c>
      <c r="D792" s="45">
        <v>41513</v>
      </c>
      <c r="E792" s="29"/>
      <c r="F792" s="20">
        <f t="shared" si="14"/>
        <v>16799.729918000001</v>
      </c>
    </row>
    <row r="793" spans="1:6" x14ac:dyDescent="0.2">
      <c r="A793" s="93">
        <v>2022</v>
      </c>
      <c r="B793" s="13" t="s">
        <v>146</v>
      </c>
      <c r="C793" s="13" t="s">
        <v>182</v>
      </c>
      <c r="D793" s="13" t="s">
        <v>193</v>
      </c>
      <c r="E793" s="29"/>
      <c r="F793" s="20">
        <f t="shared" si="14"/>
        <v>0</v>
      </c>
    </row>
    <row r="794" spans="1:6" x14ac:dyDescent="0.2">
      <c r="A794" s="93">
        <v>2022</v>
      </c>
      <c r="B794" s="13" t="s">
        <v>146</v>
      </c>
      <c r="C794" s="13" t="s">
        <v>171</v>
      </c>
      <c r="D794" s="45">
        <v>15095</v>
      </c>
      <c r="E794" s="29"/>
      <c r="F794" s="20">
        <f t="shared" si="14"/>
        <v>6108.7351699999999</v>
      </c>
    </row>
    <row r="795" spans="1:6" x14ac:dyDescent="0.2">
      <c r="A795" s="93">
        <v>2022</v>
      </c>
      <c r="B795" s="13" t="s">
        <v>146</v>
      </c>
      <c r="C795" s="13" t="s">
        <v>172</v>
      </c>
      <c r="D795" s="45">
        <v>1749339</v>
      </c>
      <c r="E795" s="29"/>
      <c r="F795" s="20">
        <f t="shared" si="14"/>
        <v>707933.00255400001</v>
      </c>
    </row>
    <row r="796" spans="1:6" x14ac:dyDescent="0.2">
      <c r="A796" s="93">
        <v>2022</v>
      </c>
      <c r="B796" s="13" t="s">
        <v>147</v>
      </c>
      <c r="C796" s="13" t="s">
        <v>155</v>
      </c>
      <c r="D796" s="45">
        <v>14635</v>
      </c>
      <c r="E796" s="29"/>
      <c r="F796" s="20">
        <f t="shared" si="14"/>
        <v>5922.5796099999998</v>
      </c>
    </row>
    <row r="797" spans="1:6" x14ac:dyDescent="0.2">
      <c r="A797" s="93">
        <v>2022</v>
      </c>
      <c r="B797" s="13" t="s">
        <v>147</v>
      </c>
      <c r="C797" s="13" t="s">
        <v>176</v>
      </c>
      <c r="D797" s="13">
        <v>6</v>
      </c>
      <c r="E797" s="29"/>
      <c r="F797" s="20">
        <f t="shared" si="14"/>
        <v>2.4281160000000002</v>
      </c>
    </row>
    <row r="798" spans="1:6" x14ac:dyDescent="0.2">
      <c r="A798" s="93">
        <v>2022</v>
      </c>
      <c r="B798" s="13" t="s">
        <v>147</v>
      </c>
      <c r="C798" s="13" t="s">
        <v>173</v>
      </c>
      <c r="D798" s="13" t="s">
        <v>193</v>
      </c>
      <c r="E798" s="29"/>
      <c r="F798" s="20">
        <f t="shared" si="14"/>
        <v>0</v>
      </c>
    </row>
    <row r="799" spans="1:6" x14ac:dyDescent="0.2">
      <c r="A799" s="93">
        <v>2022</v>
      </c>
      <c r="B799" s="13" t="s">
        <v>147</v>
      </c>
      <c r="C799" s="13" t="s">
        <v>156</v>
      </c>
      <c r="D799" s="45">
        <v>24830</v>
      </c>
      <c r="E799" s="29"/>
      <c r="F799" s="20">
        <f t="shared" si="14"/>
        <v>10048.35338</v>
      </c>
    </row>
    <row r="800" spans="1:6" x14ac:dyDescent="0.2">
      <c r="A800" s="93">
        <v>2022</v>
      </c>
      <c r="B800" s="13" t="s">
        <v>147</v>
      </c>
      <c r="C800" s="13" t="s">
        <v>158</v>
      </c>
      <c r="D800" s="13" t="s">
        <v>193</v>
      </c>
      <c r="E800" s="29"/>
      <c r="F800" s="20">
        <f t="shared" si="14"/>
        <v>0</v>
      </c>
    </row>
    <row r="801" spans="1:6" x14ac:dyDescent="0.2">
      <c r="A801" s="93">
        <v>2022</v>
      </c>
      <c r="B801" s="13" t="s">
        <v>147</v>
      </c>
      <c r="C801" s="13" t="s">
        <v>159</v>
      </c>
      <c r="D801" s="45">
        <v>588939</v>
      </c>
      <c r="E801" s="29"/>
      <c r="F801" s="20">
        <f t="shared" si="14"/>
        <v>238335.368154</v>
      </c>
    </row>
    <row r="802" spans="1:6" x14ac:dyDescent="0.2">
      <c r="A802" s="93">
        <v>2022</v>
      </c>
      <c r="B802" s="13" t="s">
        <v>147</v>
      </c>
      <c r="C802" s="13" t="s">
        <v>160</v>
      </c>
      <c r="D802" s="45">
        <v>53724</v>
      </c>
      <c r="E802" s="29"/>
      <c r="F802" s="20">
        <f t="shared" si="14"/>
        <v>21741.350663999998</v>
      </c>
    </row>
    <row r="803" spans="1:6" x14ac:dyDescent="0.2">
      <c r="A803" s="93">
        <v>2022</v>
      </c>
      <c r="B803" s="13" t="s">
        <v>147</v>
      </c>
      <c r="C803" s="13" t="s">
        <v>178</v>
      </c>
      <c r="D803" s="13">
        <v>496</v>
      </c>
      <c r="E803" s="29"/>
      <c r="F803" s="20">
        <f t="shared" si="14"/>
        <v>200.724256</v>
      </c>
    </row>
    <row r="804" spans="1:6" x14ac:dyDescent="0.2">
      <c r="A804" s="93">
        <v>2022</v>
      </c>
      <c r="B804" s="13" t="s">
        <v>147</v>
      </c>
      <c r="C804" s="13" t="s">
        <v>163</v>
      </c>
      <c r="D804" s="13">
        <v>510</v>
      </c>
      <c r="E804" s="29"/>
      <c r="F804" s="20">
        <f t="shared" si="14"/>
        <v>206.38986</v>
      </c>
    </row>
    <row r="805" spans="1:6" x14ac:dyDescent="0.2">
      <c r="A805" s="93">
        <v>2022</v>
      </c>
      <c r="B805" s="13" t="s">
        <v>147</v>
      </c>
      <c r="C805" s="13" t="s">
        <v>166</v>
      </c>
      <c r="D805" s="13" t="s">
        <v>193</v>
      </c>
      <c r="E805" s="29"/>
      <c r="F805" s="20">
        <f t="shared" si="14"/>
        <v>0</v>
      </c>
    </row>
    <row r="806" spans="1:6" x14ac:dyDescent="0.2">
      <c r="A806" s="93">
        <v>2022</v>
      </c>
      <c r="B806" s="13" t="s">
        <v>147</v>
      </c>
      <c r="C806" s="13" t="s">
        <v>180</v>
      </c>
      <c r="D806" s="45">
        <v>14145</v>
      </c>
      <c r="E806" s="29"/>
      <c r="F806" s="20">
        <f t="shared" si="14"/>
        <v>5724.2834700000003</v>
      </c>
    </row>
    <row r="807" spans="1:6" x14ac:dyDescent="0.2">
      <c r="A807" s="93">
        <v>2022</v>
      </c>
      <c r="B807" s="13" t="s">
        <v>147</v>
      </c>
      <c r="C807" s="13" t="s">
        <v>168</v>
      </c>
      <c r="D807" s="13">
        <v>262</v>
      </c>
      <c r="E807" s="29"/>
      <c r="F807" s="20">
        <f t="shared" si="14"/>
        <v>106.027732</v>
      </c>
    </row>
    <row r="808" spans="1:6" x14ac:dyDescent="0.2">
      <c r="A808" s="93">
        <v>2022</v>
      </c>
      <c r="B808" s="13" t="s">
        <v>147</v>
      </c>
      <c r="C808" s="13" t="s">
        <v>169</v>
      </c>
      <c r="D808" s="13" t="s">
        <v>193</v>
      </c>
      <c r="E808" s="29"/>
      <c r="F808" s="20">
        <f t="shared" si="14"/>
        <v>0</v>
      </c>
    </row>
    <row r="809" spans="1:6" x14ac:dyDescent="0.2">
      <c r="A809" s="93">
        <v>2022</v>
      </c>
      <c r="B809" s="13" t="s">
        <v>147</v>
      </c>
      <c r="C809" s="13" t="s">
        <v>170</v>
      </c>
      <c r="D809" s="13">
        <v>14</v>
      </c>
      <c r="E809" s="29"/>
      <c r="F809" s="20">
        <f t="shared" si="14"/>
        <v>5.6656040000000001</v>
      </c>
    </row>
    <row r="810" spans="1:6" x14ac:dyDescent="0.2">
      <c r="A810" s="93">
        <v>2022</v>
      </c>
      <c r="B810" s="13" t="s">
        <v>147</v>
      </c>
      <c r="C810" s="13" t="s">
        <v>171</v>
      </c>
      <c r="D810" s="45">
        <v>2621</v>
      </c>
      <c r="E810" s="29"/>
      <c r="F810" s="20">
        <f t="shared" si="14"/>
        <v>1060.682006</v>
      </c>
    </row>
    <row r="811" spans="1:6" x14ac:dyDescent="0.2">
      <c r="A811" s="93">
        <v>2022</v>
      </c>
      <c r="B811" s="13" t="s">
        <v>147</v>
      </c>
      <c r="C811" s="13" t="s">
        <v>172</v>
      </c>
      <c r="D811" s="45">
        <v>99102</v>
      </c>
      <c r="E811" s="29"/>
      <c r="F811" s="20">
        <f t="shared" si="14"/>
        <v>40105.191972000001</v>
      </c>
    </row>
    <row r="812" spans="1:6" x14ac:dyDescent="0.2">
      <c r="A812" s="93">
        <v>2022</v>
      </c>
      <c r="B812" s="13" t="s">
        <v>148</v>
      </c>
      <c r="C812" s="13" t="s">
        <v>155</v>
      </c>
      <c r="D812" s="13">
        <v>210</v>
      </c>
      <c r="E812" s="29"/>
      <c r="F812" s="20">
        <f t="shared" si="14"/>
        <v>84.984059999999999</v>
      </c>
    </row>
    <row r="813" spans="1:6" x14ac:dyDescent="0.2">
      <c r="A813" s="93">
        <v>2022</v>
      </c>
      <c r="B813" s="13" t="s">
        <v>148</v>
      </c>
      <c r="C813" s="13" t="s">
        <v>156</v>
      </c>
      <c r="D813" s="45">
        <v>12028</v>
      </c>
      <c r="E813" s="29"/>
      <c r="F813" s="20">
        <f t="shared" si="14"/>
        <v>4867.5632079999996</v>
      </c>
    </row>
    <row r="814" spans="1:6" x14ac:dyDescent="0.2">
      <c r="A814" s="93">
        <v>2022</v>
      </c>
      <c r="B814" s="13" t="s">
        <v>148</v>
      </c>
      <c r="C814" s="13" t="s">
        <v>158</v>
      </c>
      <c r="D814" s="13" t="s">
        <v>193</v>
      </c>
      <c r="E814" s="29"/>
      <c r="F814" s="20">
        <f t="shared" si="14"/>
        <v>0</v>
      </c>
    </row>
    <row r="815" spans="1:6" x14ac:dyDescent="0.2">
      <c r="A815" s="93">
        <v>2022</v>
      </c>
      <c r="B815" s="13" t="s">
        <v>148</v>
      </c>
      <c r="C815" s="13" t="s">
        <v>159</v>
      </c>
      <c r="D815" s="45">
        <v>130608</v>
      </c>
      <c r="E815" s="29"/>
      <c r="F815" s="20">
        <f t="shared" si="14"/>
        <v>52855.229088</v>
      </c>
    </row>
    <row r="816" spans="1:6" x14ac:dyDescent="0.2">
      <c r="A816" s="93">
        <v>2022</v>
      </c>
      <c r="B816" s="13" t="s">
        <v>148</v>
      </c>
      <c r="C816" s="13" t="s">
        <v>160</v>
      </c>
      <c r="D816" s="45">
        <v>158680</v>
      </c>
      <c r="E816" s="29"/>
      <c r="F816" s="20">
        <f t="shared" si="14"/>
        <v>64215.574479999996</v>
      </c>
    </row>
    <row r="817" spans="1:6" x14ac:dyDescent="0.2">
      <c r="A817" s="93">
        <v>2022</v>
      </c>
      <c r="B817" s="13" t="s">
        <v>148</v>
      </c>
      <c r="C817" s="13" t="s">
        <v>161</v>
      </c>
      <c r="D817" s="13" t="s">
        <v>193</v>
      </c>
      <c r="E817" s="29"/>
      <c r="F817" s="20">
        <f t="shared" si="14"/>
        <v>0</v>
      </c>
    </row>
    <row r="818" spans="1:6" x14ac:dyDescent="0.2">
      <c r="A818" s="93">
        <v>2022</v>
      </c>
      <c r="B818" s="13" t="s">
        <v>148</v>
      </c>
      <c r="C818" s="13" t="s">
        <v>178</v>
      </c>
      <c r="D818" s="13">
        <v>6</v>
      </c>
      <c r="E818" s="29"/>
      <c r="F818" s="20">
        <f t="shared" si="14"/>
        <v>2.4281160000000002</v>
      </c>
    </row>
    <row r="819" spans="1:6" x14ac:dyDescent="0.2">
      <c r="A819" s="93">
        <v>2022</v>
      </c>
      <c r="B819" s="13" t="s">
        <v>148</v>
      </c>
      <c r="C819" s="13" t="s">
        <v>163</v>
      </c>
      <c r="D819" s="13">
        <v>91</v>
      </c>
      <c r="E819" s="29"/>
      <c r="F819" s="20">
        <f t="shared" si="14"/>
        <v>36.826425999999998</v>
      </c>
    </row>
    <row r="820" spans="1:6" x14ac:dyDescent="0.2">
      <c r="A820" s="93">
        <v>2022</v>
      </c>
      <c r="B820" s="13" t="s">
        <v>148</v>
      </c>
      <c r="C820" s="13" t="s">
        <v>166</v>
      </c>
      <c r="D820" s="13">
        <v>241</v>
      </c>
      <c r="E820" s="29"/>
      <c r="F820" s="20">
        <f t="shared" si="14"/>
        <v>97.529325999999998</v>
      </c>
    </row>
    <row r="821" spans="1:6" x14ac:dyDescent="0.2">
      <c r="A821" s="93">
        <v>2022</v>
      </c>
      <c r="B821" s="13" t="s">
        <v>148</v>
      </c>
      <c r="C821" s="13" t="s">
        <v>169</v>
      </c>
      <c r="D821" s="45">
        <v>5876</v>
      </c>
      <c r="E821" s="29"/>
      <c r="F821" s="20">
        <f t="shared" si="14"/>
        <v>2377.9349360000001</v>
      </c>
    </row>
    <row r="822" spans="1:6" x14ac:dyDescent="0.2">
      <c r="A822" s="93">
        <v>2022</v>
      </c>
      <c r="B822" s="13" t="s">
        <v>148</v>
      </c>
      <c r="C822" s="13" t="s">
        <v>170</v>
      </c>
      <c r="D822" s="13">
        <v>4</v>
      </c>
      <c r="E822" s="29"/>
      <c r="F822" s="20">
        <f t="shared" si="14"/>
        <v>1.618744</v>
      </c>
    </row>
    <row r="823" spans="1:6" x14ac:dyDescent="0.2">
      <c r="A823" s="93">
        <v>2022</v>
      </c>
      <c r="B823" s="13" t="s">
        <v>148</v>
      </c>
      <c r="C823" s="13" t="s">
        <v>172</v>
      </c>
      <c r="D823" s="45">
        <v>1216</v>
      </c>
      <c r="E823" s="29"/>
      <c r="F823" s="20">
        <f t="shared" si="14"/>
        <v>492.09817599999997</v>
      </c>
    </row>
    <row r="824" spans="1:6" x14ac:dyDescent="0.2">
      <c r="A824" s="93">
        <v>2022</v>
      </c>
      <c r="B824" s="13" t="s">
        <v>149</v>
      </c>
      <c r="C824" s="13" t="s">
        <v>155</v>
      </c>
      <c r="D824" s="45">
        <v>11016</v>
      </c>
      <c r="E824" s="29"/>
      <c r="F824" s="20">
        <f t="shared" si="14"/>
        <v>4458.0209759999998</v>
      </c>
    </row>
    <row r="825" spans="1:6" x14ac:dyDescent="0.2">
      <c r="A825" s="93">
        <v>2022</v>
      </c>
      <c r="B825" s="13" t="s">
        <v>149</v>
      </c>
      <c r="C825" s="13" t="s">
        <v>184</v>
      </c>
      <c r="D825" s="13" t="s">
        <v>193</v>
      </c>
      <c r="E825" s="29"/>
      <c r="F825" s="20">
        <f t="shared" si="14"/>
        <v>0</v>
      </c>
    </row>
    <row r="826" spans="1:6" x14ac:dyDescent="0.2">
      <c r="A826" s="93">
        <v>2022</v>
      </c>
      <c r="B826" s="13" t="s">
        <v>149</v>
      </c>
      <c r="C826" s="13" t="s">
        <v>185</v>
      </c>
      <c r="D826" s="13" t="s">
        <v>193</v>
      </c>
      <c r="E826" s="29"/>
      <c r="F826" s="20">
        <f t="shared" si="14"/>
        <v>0</v>
      </c>
    </row>
    <row r="827" spans="1:6" x14ac:dyDescent="0.2">
      <c r="A827" s="93">
        <v>2022</v>
      </c>
      <c r="B827" s="13" t="s">
        <v>149</v>
      </c>
      <c r="C827" s="13" t="s">
        <v>156</v>
      </c>
      <c r="D827" s="45">
        <v>384337</v>
      </c>
      <c r="E827" s="29"/>
      <c r="F827" s="20">
        <f t="shared" si="14"/>
        <v>155535.803182</v>
      </c>
    </row>
    <row r="828" spans="1:6" x14ac:dyDescent="0.2">
      <c r="A828" s="93">
        <v>2022</v>
      </c>
      <c r="B828" s="13" t="s">
        <v>149</v>
      </c>
      <c r="C828" s="13" t="s">
        <v>157</v>
      </c>
      <c r="D828" s="45">
        <v>91073</v>
      </c>
      <c r="E828" s="29"/>
      <c r="F828" s="20">
        <f t="shared" si="14"/>
        <v>36855.968077999998</v>
      </c>
    </row>
    <row r="829" spans="1:6" x14ac:dyDescent="0.2">
      <c r="A829" s="93">
        <v>2022</v>
      </c>
      <c r="B829" s="13" t="s">
        <v>149</v>
      </c>
      <c r="C829" s="13" t="s">
        <v>158</v>
      </c>
      <c r="D829" s="13">
        <v>305</v>
      </c>
      <c r="E829" s="29"/>
      <c r="F829" s="20">
        <f t="shared" si="14"/>
        <v>123.42923</v>
      </c>
    </row>
    <row r="830" spans="1:6" x14ac:dyDescent="0.2">
      <c r="A830" s="93">
        <v>2022</v>
      </c>
      <c r="B830" s="13" t="s">
        <v>149</v>
      </c>
      <c r="C830" s="13" t="s">
        <v>159</v>
      </c>
      <c r="D830" s="45">
        <v>984017</v>
      </c>
      <c r="E830" s="29"/>
      <c r="F830" s="20">
        <f t="shared" si="14"/>
        <v>398217.90366199997</v>
      </c>
    </row>
    <row r="831" spans="1:6" x14ac:dyDescent="0.2">
      <c r="A831" s="93">
        <v>2022</v>
      </c>
      <c r="B831" s="13" t="s">
        <v>149</v>
      </c>
      <c r="C831" s="13" t="s">
        <v>160</v>
      </c>
      <c r="D831" s="45">
        <v>157046</v>
      </c>
      <c r="E831" s="29"/>
      <c r="F831" s="20">
        <f t="shared" si="14"/>
        <v>63554.317556000002</v>
      </c>
    </row>
    <row r="832" spans="1:6" x14ac:dyDescent="0.2">
      <c r="A832" s="93">
        <v>2022</v>
      </c>
      <c r="B832" s="13" t="s">
        <v>149</v>
      </c>
      <c r="C832" s="13" t="s">
        <v>174</v>
      </c>
      <c r="D832" s="13" t="s">
        <v>193</v>
      </c>
      <c r="E832" s="29"/>
      <c r="F832" s="20">
        <f t="shared" si="14"/>
        <v>0</v>
      </c>
    </row>
    <row r="833" spans="1:6" x14ac:dyDescent="0.2">
      <c r="A833" s="93">
        <v>2022</v>
      </c>
      <c r="B833" s="13" t="s">
        <v>149</v>
      </c>
      <c r="C833" s="13" t="s">
        <v>161</v>
      </c>
      <c r="D833" s="13">
        <v>17</v>
      </c>
      <c r="E833" s="29"/>
      <c r="F833" s="20">
        <f t="shared" si="14"/>
        <v>6.8796619999999997</v>
      </c>
    </row>
    <row r="834" spans="1:6" x14ac:dyDescent="0.2">
      <c r="A834" s="93">
        <v>2022</v>
      </c>
      <c r="B834" s="13" t="s">
        <v>149</v>
      </c>
      <c r="C834" s="13" t="s">
        <v>162</v>
      </c>
      <c r="D834" s="13" t="s">
        <v>193</v>
      </c>
      <c r="E834" s="29"/>
      <c r="F834" s="20">
        <f t="shared" si="14"/>
        <v>0</v>
      </c>
    </row>
    <row r="835" spans="1:6" x14ac:dyDescent="0.2">
      <c r="A835" s="93">
        <v>2022</v>
      </c>
      <c r="B835" s="13" t="s">
        <v>149</v>
      </c>
      <c r="C835" s="13" t="s">
        <v>163</v>
      </c>
      <c r="D835" s="45">
        <v>1427</v>
      </c>
      <c r="E835" s="29"/>
      <c r="F835" s="20">
        <f t="shared" ref="F835:F898" si="15">IF(EXACT(D835,$D$8),0,D835*0.404686)</f>
        <v>577.48692199999994</v>
      </c>
    </row>
    <row r="836" spans="1:6" x14ac:dyDescent="0.2">
      <c r="A836" s="93">
        <v>2022</v>
      </c>
      <c r="B836" s="13" t="s">
        <v>149</v>
      </c>
      <c r="C836" s="13" t="s">
        <v>164</v>
      </c>
      <c r="D836" s="45">
        <v>28304</v>
      </c>
      <c r="E836" s="29"/>
      <c r="F836" s="20">
        <f t="shared" si="15"/>
        <v>11454.232544</v>
      </c>
    </row>
    <row r="837" spans="1:6" x14ac:dyDescent="0.2">
      <c r="A837" s="93">
        <v>2022</v>
      </c>
      <c r="B837" s="13" t="s">
        <v>149</v>
      </c>
      <c r="C837" s="13" t="s">
        <v>188</v>
      </c>
      <c r="D837" s="45">
        <v>1326</v>
      </c>
      <c r="E837" s="29"/>
      <c r="F837" s="20">
        <f t="shared" si="15"/>
        <v>536.61363600000004</v>
      </c>
    </row>
    <row r="838" spans="1:6" x14ac:dyDescent="0.2">
      <c r="A838" s="93">
        <v>2022</v>
      </c>
      <c r="B838" s="13" t="s">
        <v>149</v>
      </c>
      <c r="C838" s="13" t="s">
        <v>166</v>
      </c>
      <c r="D838" s="45">
        <v>7963</v>
      </c>
      <c r="E838" s="29"/>
      <c r="F838" s="20">
        <f t="shared" si="15"/>
        <v>3222.5146179999997</v>
      </c>
    </row>
    <row r="839" spans="1:6" x14ac:dyDescent="0.2">
      <c r="A839" s="93">
        <v>2022</v>
      </c>
      <c r="B839" s="13" t="s">
        <v>149</v>
      </c>
      <c r="C839" s="13" t="s">
        <v>168</v>
      </c>
      <c r="D839" s="45">
        <v>5032</v>
      </c>
      <c r="E839" s="29"/>
      <c r="F839" s="20">
        <f t="shared" si="15"/>
        <v>2036.379952</v>
      </c>
    </row>
    <row r="840" spans="1:6" x14ac:dyDescent="0.2">
      <c r="A840" s="93">
        <v>2022</v>
      </c>
      <c r="B840" s="13" t="s">
        <v>149</v>
      </c>
      <c r="C840" s="13" t="s">
        <v>169</v>
      </c>
      <c r="D840" s="45">
        <v>610605</v>
      </c>
      <c r="E840" s="29"/>
      <c r="F840" s="20">
        <f t="shared" si="15"/>
        <v>247103.29503000001</v>
      </c>
    </row>
    <row r="841" spans="1:6" x14ac:dyDescent="0.2">
      <c r="A841" s="93">
        <v>2022</v>
      </c>
      <c r="B841" s="13" t="s">
        <v>149</v>
      </c>
      <c r="C841" s="13" t="s">
        <v>170</v>
      </c>
      <c r="D841" s="13">
        <v>199</v>
      </c>
      <c r="E841" s="29"/>
      <c r="F841" s="20">
        <f t="shared" si="15"/>
        <v>80.532513999999992</v>
      </c>
    </row>
    <row r="842" spans="1:6" x14ac:dyDescent="0.2">
      <c r="A842" s="93">
        <v>2022</v>
      </c>
      <c r="B842" s="13" t="s">
        <v>149</v>
      </c>
      <c r="C842" s="13" t="s">
        <v>190</v>
      </c>
      <c r="D842" s="13" t="s">
        <v>193</v>
      </c>
      <c r="E842" s="29"/>
      <c r="F842" s="20">
        <f t="shared" si="15"/>
        <v>0</v>
      </c>
    </row>
    <row r="843" spans="1:6" x14ac:dyDescent="0.2">
      <c r="A843" s="93">
        <v>2022</v>
      </c>
      <c r="B843" s="13" t="s">
        <v>149</v>
      </c>
      <c r="C843" s="13" t="s">
        <v>187</v>
      </c>
      <c r="D843" s="45">
        <v>12634</v>
      </c>
      <c r="E843" s="29"/>
      <c r="F843" s="20">
        <f t="shared" si="15"/>
        <v>5112.8029239999996</v>
      </c>
    </row>
    <row r="844" spans="1:6" x14ac:dyDescent="0.2">
      <c r="A844" s="93">
        <v>2022</v>
      </c>
      <c r="B844" s="13" t="s">
        <v>149</v>
      </c>
      <c r="C844" s="13" t="s">
        <v>171</v>
      </c>
      <c r="D844" s="13">
        <v>965</v>
      </c>
      <c r="E844" s="29"/>
      <c r="F844" s="20">
        <f t="shared" si="15"/>
        <v>390.52199000000002</v>
      </c>
    </row>
    <row r="845" spans="1:6" x14ac:dyDescent="0.2">
      <c r="A845" s="93">
        <v>2022</v>
      </c>
      <c r="B845" s="13" t="s">
        <v>149</v>
      </c>
      <c r="C845" s="13" t="s">
        <v>172</v>
      </c>
      <c r="D845" s="45">
        <v>165415</v>
      </c>
      <c r="E845" s="29"/>
      <c r="F845" s="20">
        <f t="shared" si="15"/>
        <v>66941.134689999992</v>
      </c>
    </row>
    <row r="846" spans="1:6" x14ac:dyDescent="0.2">
      <c r="A846" s="93">
        <v>2022</v>
      </c>
      <c r="B846" s="13" t="s">
        <v>150</v>
      </c>
      <c r="C846" s="13" t="s">
        <v>155</v>
      </c>
      <c r="D846" s="45">
        <v>62399</v>
      </c>
      <c r="E846" s="29"/>
      <c r="F846" s="20">
        <f t="shared" si="15"/>
        <v>25252.001713999998</v>
      </c>
    </row>
    <row r="847" spans="1:6" x14ac:dyDescent="0.2">
      <c r="A847" s="93">
        <v>2022</v>
      </c>
      <c r="B847" s="13" t="s">
        <v>150</v>
      </c>
      <c r="C847" s="13" t="s">
        <v>184</v>
      </c>
      <c r="D847" s="45">
        <v>7738</v>
      </c>
      <c r="E847" s="29"/>
      <c r="F847" s="20">
        <f t="shared" si="15"/>
        <v>3131.4602679999998</v>
      </c>
    </row>
    <row r="848" spans="1:6" x14ac:dyDescent="0.2">
      <c r="A848" s="93">
        <v>2022</v>
      </c>
      <c r="B848" s="13" t="s">
        <v>150</v>
      </c>
      <c r="C848" s="13" t="s">
        <v>176</v>
      </c>
      <c r="D848" s="13">
        <v>979</v>
      </c>
      <c r="E848" s="29"/>
      <c r="F848" s="20">
        <f t="shared" si="15"/>
        <v>396.18759399999999</v>
      </c>
    </row>
    <row r="849" spans="1:6" x14ac:dyDescent="0.2">
      <c r="A849" s="93">
        <v>2022</v>
      </c>
      <c r="B849" s="13" t="s">
        <v>150</v>
      </c>
      <c r="C849" s="13" t="s">
        <v>185</v>
      </c>
      <c r="D849" s="45">
        <v>121394</v>
      </c>
      <c r="E849" s="29"/>
      <c r="F849" s="20">
        <f t="shared" si="15"/>
        <v>49126.452283999999</v>
      </c>
    </row>
    <row r="850" spans="1:6" x14ac:dyDescent="0.2">
      <c r="A850" s="93">
        <v>2022</v>
      </c>
      <c r="B850" s="13" t="s">
        <v>150</v>
      </c>
      <c r="C850" s="13" t="s">
        <v>173</v>
      </c>
      <c r="D850" s="45">
        <v>93109</v>
      </c>
      <c r="E850" s="29"/>
      <c r="F850" s="20">
        <f t="shared" si="15"/>
        <v>37679.908773999996</v>
      </c>
    </row>
    <row r="851" spans="1:6" x14ac:dyDescent="0.2">
      <c r="A851" s="93">
        <v>2022</v>
      </c>
      <c r="B851" s="13" t="s">
        <v>150</v>
      </c>
      <c r="C851" s="13" t="s">
        <v>156</v>
      </c>
      <c r="D851" s="45">
        <v>103272</v>
      </c>
      <c r="E851" s="29"/>
      <c r="F851" s="20">
        <f t="shared" si="15"/>
        <v>41792.732592</v>
      </c>
    </row>
    <row r="852" spans="1:6" x14ac:dyDescent="0.2">
      <c r="A852" s="93">
        <v>2022</v>
      </c>
      <c r="B852" s="13" t="s">
        <v>150</v>
      </c>
      <c r="C852" s="13" t="s">
        <v>158</v>
      </c>
      <c r="D852" s="13">
        <v>249</v>
      </c>
      <c r="E852" s="29"/>
      <c r="F852" s="20">
        <f t="shared" si="15"/>
        <v>100.766814</v>
      </c>
    </row>
    <row r="853" spans="1:6" x14ac:dyDescent="0.2">
      <c r="A853" s="93">
        <v>2022</v>
      </c>
      <c r="B853" s="13" t="s">
        <v>150</v>
      </c>
      <c r="C853" s="13" t="s">
        <v>177</v>
      </c>
      <c r="D853" s="13" t="s">
        <v>193</v>
      </c>
      <c r="E853" s="29"/>
      <c r="F853" s="20">
        <f t="shared" si="15"/>
        <v>0</v>
      </c>
    </row>
    <row r="854" spans="1:6" x14ac:dyDescent="0.2">
      <c r="A854" s="93">
        <v>2022</v>
      </c>
      <c r="B854" s="13" t="s">
        <v>150</v>
      </c>
      <c r="C854" s="13" t="s">
        <v>159</v>
      </c>
      <c r="D854" s="45">
        <v>641384</v>
      </c>
      <c r="E854" s="29"/>
      <c r="F854" s="20">
        <f t="shared" si="15"/>
        <v>259559.125424</v>
      </c>
    </row>
    <row r="855" spans="1:6" x14ac:dyDescent="0.2">
      <c r="A855" s="93">
        <v>2022</v>
      </c>
      <c r="B855" s="13" t="s">
        <v>150</v>
      </c>
      <c r="C855" s="13" t="s">
        <v>160</v>
      </c>
      <c r="D855" s="45">
        <v>142163</v>
      </c>
      <c r="E855" s="29"/>
      <c r="F855" s="20">
        <f t="shared" si="15"/>
        <v>57531.375818</v>
      </c>
    </row>
    <row r="856" spans="1:6" x14ac:dyDescent="0.2">
      <c r="A856" s="93">
        <v>2022</v>
      </c>
      <c r="B856" s="13" t="s">
        <v>150</v>
      </c>
      <c r="C856" s="13" t="s">
        <v>174</v>
      </c>
      <c r="D856" s="13">
        <v>31</v>
      </c>
      <c r="E856" s="29"/>
      <c r="F856" s="20">
        <f t="shared" si="15"/>
        <v>12.545266</v>
      </c>
    </row>
    <row r="857" spans="1:6" x14ac:dyDescent="0.2">
      <c r="A857" s="93">
        <v>2022</v>
      </c>
      <c r="B857" s="13" t="s">
        <v>150</v>
      </c>
      <c r="C857" s="13" t="s">
        <v>161</v>
      </c>
      <c r="D857" s="45">
        <v>43079</v>
      </c>
      <c r="E857" s="29"/>
      <c r="F857" s="20">
        <f t="shared" si="15"/>
        <v>17433.468194000001</v>
      </c>
    </row>
    <row r="858" spans="1:6" x14ac:dyDescent="0.2">
      <c r="A858" s="93">
        <v>2022</v>
      </c>
      <c r="B858" s="13" t="s">
        <v>150</v>
      </c>
      <c r="C858" s="13" t="s">
        <v>186</v>
      </c>
      <c r="D858" s="45">
        <v>44333</v>
      </c>
      <c r="E858" s="29"/>
      <c r="F858" s="20">
        <f t="shared" si="15"/>
        <v>17940.944437999999</v>
      </c>
    </row>
    <row r="859" spans="1:6" x14ac:dyDescent="0.2">
      <c r="A859" s="93">
        <v>2022</v>
      </c>
      <c r="B859" s="13" t="s">
        <v>150</v>
      </c>
      <c r="C859" s="13" t="s">
        <v>178</v>
      </c>
      <c r="D859" s="45">
        <v>13210</v>
      </c>
      <c r="E859" s="29"/>
      <c r="F859" s="20">
        <f t="shared" si="15"/>
        <v>5345.9020599999994</v>
      </c>
    </row>
    <row r="860" spans="1:6" x14ac:dyDescent="0.2">
      <c r="A860" s="93">
        <v>2022</v>
      </c>
      <c r="B860" s="13" t="s">
        <v>150</v>
      </c>
      <c r="C860" s="13" t="s">
        <v>178</v>
      </c>
      <c r="D860" s="13" t="s">
        <v>193</v>
      </c>
      <c r="E860" s="29"/>
      <c r="F860" s="20">
        <f t="shared" si="15"/>
        <v>0</v>
      </c>
    </row>
    <row r="861" spans="1:6" x14ac:dyDescent="0.2">
      <c r="A861" s="93">
        <v>2022</v>
      </c>
      <c r="B861" s="13" t="s">
        <v>150</v>
      </c>
      <c r="C861" s="13" t="s">
        <v>163</v>
      </c>
      <c r="D861" s="45">
        <v>3455</v>
      </c>
      <c r="E861" s="29"/>
      <c r="F861" s="20">
        <f t="shared" si="15"/>
        <v>1398.19013</v>
      </c>
    </row>
    <row r="862" spans="1:6" x14ac:dyDescent="0.2">
      <c r="A862" s="93">
        <v>2022</v>
      </c>
      <c r="B862" s="13" t="s">
        <v>150</v>
      </c>
      <c r="C862" s="13" t="s">
        <v>179</v>
      </c>
      <c r="D862" s="45">
        <v>1538</v>
      </c>
      <c r="E862" s="29"/>
      <c r="F862" s="20">
        <f t="shared" si="15"/>
        <v>622.40706799999998</v>
      </c>
    </row>
    <row r="863" spans="1:6" x14ac:dyDescent="0.2">
      <c r="A863" s="93">
        <v>2022</v>
      </c>
      <c r="B863" s="13" t="s">
        <v>150</v>
      </c>
      <c r="C863" s="13" t="s">
        <v>188</v>
      </c>
      <c r="D863" s="13" t="s">
        <v>193</v>
      </c>
      <c r="E863" s="29"/>
      <c r="F863" s="20">
        <f t="shared" si="15"/>
        <v>0</v>
      </c>
    </row>
    <row r="864" spans="1:6" x14ac:dyDescent="0.2">
      <c r="A864" s="93">
        <v>2022</v>
      </c>
      <c r="B864" s="13" t="s">
        <v>150</v>
      </c>
      <c r="C864" s="13" t="s">
        <v>166</v>
      </c>
      <c r="D864" s="45">
        <v>2170</v>
      </c>
      <c r="E864" s="29"/>
      <c r="F864" s="20">
        <f t="shared" si="15"/>
        <v>878.16862000000003</v>
      </c>
    </row>
    <row r="865" spans="1:6" x14ac:dyDescent="0.2">
      <c r="A865" s="93">
        <v>2022</v>
      </c>
      <c r="B865" s="13" t="s">
        <v>150</v>
      </c>
      <c r="C865" s="13" t="s">
        <v>168</v>
      </c>
      <c r="D865" s="13" t="s">
        <v>193</v>
      </c>
      <c r="E865" s="29"/>
      <c r="F865" s="20">
        <f t="shared" si="15"/>
        <v>0</v>
      </c>
    </row>
    <row r="866" spans="1:6" x14ac:dyDescent="0.2">
      <c r="A866" s="93">
        <v>2022</v>
      </c>
      <c r="B866" s="13" t="s">
        <v>150</v>
      </c>
      <c r="C866" s="13" t="s">
        <v>169</v>
      </c>
      <c r="D866" s="13">
        <v>22</v>
      </c>
      <c r="E866" s="29"/>
      <c r="F866" s="20">
        <f t="shared" si="15"/>
        <v>8.9030919999999991</v>
      </c>
    </row>
    <row r="867" spans="1:6" x14ac:dyDescent="0.2">
      <c r="A867" s="93">
        <v>2022</v>
      </c>
      <c r="B867" s="13" t="s">
        <v>150</v>
      </c>
      <c r="C867" s="13" t="s">
        <v>181</v>
      </c>
      <c r="D867" s="45">
        <v>1929</v>
      </c>
      <c r="E867" s="29"/>
      <c r="F867" s="20">
        <f t="shared" si="15"/>
        <v>780.63929399999995</v>
      </c>
    </row>
    <row r="868" spans="1:6" x14ac:dyDescent="0.2">
      <c r="A868" s="93">
        <v>2022</v>
      </c>
      <c r="B868" s="13" t="s">
        <v>150</v>
      </c>
      <c r="C868" s="13" t="s">
        <v>170</v>
      </c>
      <c r="D868" s="45">
        <v>5713</v>
      </c>
      <c r="E868" s="29"/>
      <c r="F868" s="20">
        <f t="shared" si="15"/>
        <v>2311.9711179999999</v>
      </c>
    </row>
    <row r="869" spans="1:6" x14ac:dyDescent="0.2">
      <c r="A869" s="93">
        <v>2022</v>
      </c>
      <c r="B869" s="13" t="s">
        <v>150</v>
      </c>
      <c r="C869" s="13" t="s">
        <v>171</v>
      </c>
      <c r="D869" s="45">
        <v>5047</v>
      </c>
      <c r="E869" s="29"/>
      <c r="F869" s="20">
        <f t="shared" si="15"/>
        <v>2042.4502419999999</v>
      </c>
    </row>
    <row r="870" spans="1:6" x14ac:dyDescent="0.2">
      <c r="A870" s="93">
        <v>2022</v>
      </c>
      <c r="B870" s="13" t="s">
        <v>150</v>
      </c>
      <c r="C870" s="13" t="s">
        <v>172</v>
      </c>
      <c r="D870" s="45">
        <v>2375158</v>
      </c>
      <c r="E870" s="29"/>
      <c r="F870" s="20">
        <f t="shared" si="15"/>
        <v>961193.19038799999</v>
      </c>
    </row>
    <row r="871" spans="1:6" x14ac:dyDescent="0.2">
      <c r="A871" s="93">
        <v>2022</v>
      </c>
      <c r="B871" s="13" t="s">
        <v>151</v>
      </c>
      <c r="C871" s="13" t="s">
        <v>155</v>
      </c>
      <c r="D871" s="13">
        <v>429</v>
      </c>
      <c r="E871" s="29"/>
      <c r="F871" s="20">
        <f t="shared" si="15"/>
        <v>173.61029399999998</v>
      </c>
    </row>
    <row r="872" spans="1:6" x14ac:dyDescent="0.2">
      <c r="A872" s="93">
        <v>2022</v>
      </c>
      <c r="B872" s="13" t="s">
        <v>151</v>
      </c>
      <c r="C872" s="13" t="s">
        <v>185</v>
      </c>
      <c r="D872" s="13" t="s">
        <v>193</v>
      </c>
      <c r="E872" s="29"/>
      <c r="F872" s="20">
        <f t="shared" si="15"/>
        <v>0</v>
      </c>
    </row>
    <row r="873" spans="1:6" x14ac:dyDescent="0.2">
      <c r="A873" s="93">
        <v>2022</v>
      </c>
      <c r="B873" s="13" t="s">
        <v>151</v>
      </c>
      <c r="C873" s="13" t="s">
        <v>156</v>
      </c>
      <c r="D873" s="45">
        <v>34882</v>
      </c>
      <c r="E873" s="29"/>
      <c r="F873" s="20">
        <f t="shared" si="15"/>
        <v>14116.257051999999</v>
      </c>
    </row>
    <row r="874" spans="1:6" x14ac:dyDescent="0.2">
      <c r="A874" s="93">
        <v>2022</v>
      </c>
      <c r="B874" s="13" t="s">
        <v>151</v>
      </c>
      <c r="C874" s="13" t="s">
        <v>158</v>
      </c>
      <c r="D874" s="13">
        <v>22</v>
      </c>
      <c r="E874" s="29"/>
      <c r="F874" s="20">
        <f t="shared" si="15"/>
        <v>8.9030919999999991</v>
      </c>
    </row>
    <row r="875" spans="1:6" x14ac:dyDescent="0.2">
      <c r="A875" s="93">
        <v>2022</v>
      </c>
      <c r="B875" s="13" t="s">
        <v>151</v>
      </c>
      <c r="C875" s="13" t="s">
        <v>159</v>
      </c>
      <c r="D875" s="45">
        <v>467620</v>
      </c>
      <c r="E875" s="29"/>
      <c r="F875" s="20">
        <f t="shared" si="15"/>
        <v>189239.26731999998</v>
      </c>
    </row>
    <row r="876" spans="1:6" x14ac:dyDescent="0.2">
      <c r="A876" s="93">
        <v>2022</v>
      </c>
      <c r="B876" s="13" t="s">
        <v>151</v>
      </c>
      <c r="C876" s="13" t="s">
        <v>160</v>
      </c>
      <c r="D876" s="45">
        <v>148854</v>
      </c>
      <c r="E876" s="29"/>
      <c r="F876" s="20">
        <f t="shared" si="15"/>
        <v>60239.129843999996</v>
      </c>
    </row>
    <row r="877" spans="1:6" x14ac:dyDescent="0.2">
      <c r="A877" s="93">
        <v>2022</v>
      </c>
      <c r="B877" s="13" t="s">
        <v>151</v>
      </c>
      <c r="C877" s="13" t="s">
        <v>161</v>
      </c>
      <c r="D877" s="13" t="s">
        <v>193</v>
      </c>
      <c r="E877" s="29"/>
      <c r="F877" s="20">
        <f t="shared" si="15"/>
        <v>0</v>
      </c>
    </row>
    <row r="878" spans="1:6" x14ac:dyDescent="0.2">
      <c r="A878" s="93">
        <v>2022</v>
      </c>
      <c r="B878" s="13" t="s">
        <v>151</v>
      </c>
      <c r="C878" s="13" t="s">
        <v>178</v>
      </c>
      <c r="D878" s="13">
        <v>16</v>
      </c>
      <c r="E878" s="29"/>
      <c r="F878" s="20">
        <f t="shared" si="15"/>
        <v>6.4749759999999998</v>
      </c>
    </row>
    <row r="879" spans="1:6" x14ac:dyDescent="0.2">
      <c r="A879" s="93">
        <v>2022</v>
      </c>
      <c r="B879" s="13" t="s">
        <v>151</v>
      </c>
      <c r="C879" s="13" t="s">
        <v>163</v>
      </c>
      <c r="D879" s="13">
        <v>369</v>
      </c>
      <c r="E879" s="29"/>
      <c r="F879" s="20">
        <f t="shared" si="15"/>
        <v>149.32913400000001</v>
      </c>
    </row>
    <row r="880" spans="1:6" x14ac:dyDescent="0.2">
      <c r="A880" s="93">
        <v>2022</v>
      </c>
      <c r="B880" s="13" t="s">
        <v>151</v>
      </c>
      <c r="C880" s="13" t="s">
        <v>166</v>
      </c>
      <c r="D880" s="13">
        <v>100</v>
      </c>
      <c r="E880" s="29"/>
      <c r="F880" s="20">
        <f t="shared" si="15"/>
        <v>40.468600000000002</v>
      </c>
    </row>
    <row r="881" spans="1:6" x14ac:dyDescent="0.2">
      <c r="A881" s="93">
        <v>2022</v>
      </c>
      <c r="B881" s="13" t="s">
        <v>151</v>
      </c>
      <c r="C881" s="13" t="s">
        <v>169</v>
      </c>
      <c r="D881" s="45">
        <v>25189</v>
      </c>
      <c r="E881" s="29"/>
      <c r="F881" s="20">
        <f t="shared" si="15"/>
        <v>10193.635654</v>
      </c>
    </row>
    <row r="882" spans="1:6" x14ac:dyDescent="0.2">
      <c r="A882" s="93">
        <v>2022</v>
      </c>
      <c r="B882" s="13" t="s">
        <v>151</v>
      </c>
      <c r="C882" s="13" t="s">
        <v>170</v>
      </c>
      <c r="D882" s="13">
        <v>15</v>
      </c>
      <c r="E882" s="29"/>
      <c r="F882" s="20">
        <f t="shared" si="15"/>
        <v>6.07029</v>
      </c>
    </row>
    <row r="883" spans="1:6" x14ac:dyDescent="0.2">
      <c r="A883" s="93">
        <v>2022</v>
      </c>
      <c r="B883" s="13" t="s">
        <v>151</v>
      </c>
      <c r="C883" s="13" t="s">
        <v>187</v>
      </c>
      <c r="D883" s="13" t="s">
        <v>193</v>
      </c>
      <c r="E883" s="29"/>
      <c r="F883" s="20">
        <f t="shared" si="15"/>
        <v>0</v>
      </c>
    </row>
    <row r="884" spans="1:6" x14ac:dyDescent="0.2">
      <c r="A884" s="93">
        <v>2022</v>
      </c>
      <c r="B884" s="13" t="s">
        <v>151</v>
      </c>
      <c r="C884" s="13" t="s">
        <v>171</v>
      </c>
      <c r="D884" s="13" t="s">
        <v>193</v>
      </c>
      <c r="E884" s="29"/>
      <c r="F884" s="20">
        <f t="shared" si="15"/>
        <v>0</v>
      </c>
    </row>
    <row r="885" spans="1:6" x14ac:dyDescent="0.2">
      <c r="A885" s="93">
        <v>2022</v>
      </c>
      <c r="B885" s="13" t="s">
        <v>151</v>
      </c>
      <c r="C885" s="13" t="s">
        <v>172</v>
      </c>
      <c r="D885" s="45">
        <v>3411</v>
      </c>
      <c r="E885" s="29"/>
      <c r="F885" s="20">
        <f t="shared" si="15"/>
        <v>1380.3839459999999</v>
      </c>
    </row>
    <row r="886" spans="1:6" x14ac:dyDescent="0.2">
      <c r="A886" s="93">
        <v>2022</v>
      </c>
      <c r="B886" s="13" t="s">
        <v>152</v>
      </c>
      <c r="C886" s="13" t="s">
        <v>155</v>
      </c>
      <c r="D886" s="45">
        <v>3944</v>
      </c>
      <c r="E886" s="29"/>
      <c r="F886" s="20">
        <f t="shared" si="15"/>
        <v>1596.081584</v>
      </c>
    </row>
    <row r="887" spans="1:6" x14ac:dyDescent="0.2">
      <c r="A887" s="93">
        <v>2022</v>
      </c>
      <c r="B887" s="13" t="s">
        <v>152</v>
      </c>
      <c r="C887" s="13" t="s">
        <v>184</v>
      </c>
      <c r="D887" s="13">
        <v>51</v>
      </c>
      <c r="E887" s="29"/>
      <c r="F887" s="20">
        <f t="shared" si="15"/>
        <v>20.638985999999999</v>
      </c>
    </row>
    <row r="888" spans="1:6" x14ac:dyDescent="0.2">
      <c r="A888" s="93">
        <v>2022</v>
      </c>
      <c r="B888" s="13" t="s">
        <v>152</v>
      </c>
      <c r="C888" s="13" t="s">
        <v>185</v>
      </c>
      <c r="D888" s="13">
        <v>94</v>
      </c>
      <c r="E888" s="29"/>
      <c r="F888" s="20">
        <f t="shared" si="15"/>
        <v>38.040483999999999</v>
      </c>
    </row>
    <row r="889" spans="1:6" x14ac:dyDescent="0.2">
      <c r="A889" s="93">
        <v>2022</v>
      </c>
      <c r="B889" s="13" t="s">
        <v>152</v>
      </c>
      <c r="C889" s="13" t="s">
        <v>156</v>
      </c>
      <c r="D889" s="45">
        <v>3065380</v>
      </c>
      <c r="E889" s="29"/>
      <c r="F889" s="20">
        <f t="shared" si="15"/>
        <v>1240516.3706799999</v>
      </c>
    </row>
    <row r="890" spans="1:6" x14ac:dyDescent="0.2">
      <c r="A890" s="93">
        <v>2022</v>
      </c>
      <c r="B890" s="13" t="s">
        <v>152</v>
      </c>
      <c r="C890" s="13" t="s">
        <v>158</v>
      </c>
      <c r="D890" s="45">
        <v>1197</v>
      </c>
      <c r="E890" s="29"/>
      <c r="F890" s="20">
        <f t="shared" si="15"/>
        <v>484.40914199999997</v>
      </c>
    </row>
    <row r="891" spans="1:6" x14ac:dyDescent="0.2">
      <c r="A891" s="93">
        <v>2022</v>
      </c>
      <c r="B891" s="13" t="s">
        <v>152</v>
      </c>
      <c r="C891" s="13" t="s">
        <v>177</v>
      </c>
      <c r="D891" s="13" t="s">
        <v>193</v>
      </c>
      <c r="E891" s="29"/>
      <c r="F891" s="20">
        <f t="shared" si="15"/>
        <v>0</v>
      </c>
    </row>
    <row r="892" spans="1:6" x14ac:dyDescent="0.2">
      <c r="A892" s="93">
        <v>2022</v>
      </c>
      <c r="B892" s="13" t="s">
        <v>152</v>
      </c>
      <c r="C892" s="13" t="s">
        <v>159</v>
      </c>
      <c r="D892" s="45">
        <v>1232624</v>
      </c>
      <c r="E892" s="29"/>
      <c r="F892" s="20">
        <f t="shared" si="15"/>
        <v>498825.676064</v>
      </c>
    </row>
    <row r="893" spans="1:6" x14ac:dyDescent="0.2">
      <c r="A893" s="93">
        <v>2022</v>
      </c>
      <c r="B893" s="13" t="s">
        <v>152</v>
      </c>
      <c r="C893" s="13" t="s">
        <v>160</v>
      </c>
      <c r="D893" s="45">
        <v>1024821</v>
      </c>
      <c r="E893" s="29"/>
      <c r="F893" s="20">
        <f t="shared" si="15"/>
        <v>414730.71120600001</v>
      </c>
    </row>
    <row r="894" spans="1:6" x14ac:dyDescent="0.2">
      <c r="A894" s="93">
        <v>2022</v>
      </c>
      <c r="B894" s="13" t="s">
        <v>152</v>
      </c>
      <c r="C894" s="13" t="s">
        <v>161</v>
      </c>
      <c r="D894" s="13">
        <v>90</v>
      </c>
      <c r="E894" s="29"/>
      <c r="F894" s="20">
        <f t="shared" si="15"/>
        <v>36.42174</v>
      </c>
    </row>
    <row r="895" spans="1:6" x14ac:dyDescent="0.2">
      <c r="A895" s="93">
        <v>2022</v>
      </c>
      <c r="B895" s="13" t="s">
        <v>152</v>
      </c>
      <c r="C895" s="13" t="s">
        <v>178</v>
      </c>
      <c r="D895" s="45">
        <v>1889</v>
      </c>
      <c r="E895" s="29"/>
      <c r="F895" s="20">
        <f t="shared" si="15"/>
        <v>764.45185400000003</v>
      </c>
    </row>
    <row r="896" spans="1:6" x14ac:dyDescent="0.2">
      <c r="A896" s="93">
        <v>2022</v>
      </c>
      <c r="B896" s="13" t="s">
        <v>152</v>
      </c>
      <c r="C896" s="13" t="s">
        <v>163</v>
      </c>
      <c r="D896" s="45">
        <v>64593</v>
      </c>
      <c r="E896" s="29"/>
      <c r="F896" s="20">
        <f t="shared" si="15"/>
        <v>26139.882797999999</v>
      </c>
    </row>
    <row r="897" spans="1:6" x14ac:dyDescent="0.2">
      <c r="A897" s="93">
        <v>2022</v>
      </c>
      <c r="B897" s="13" t="s">
        <v>152</v>
      </c>
      <c r="C897" s="13" t="s">
        <v>165</v>
      </c>
      <c r="D897" s="13">
        <v>5</v>
      </c>
      <c r="E897" s="29"/>
      <c r="F897" s="20">
        <f t="shared" si="15"/>
        <v>2.0234299999999998</v>
      </c>
    </row>
    <row r="898" spans="1:6" x14ac:dyDescent="0.2">
      <c r="A898" s="93">
        <v>2022</v>
      </c>
      <c r="B898" s="13" t="s">
        <v>152</v>
      </c>
      <c r="C898" s="13" t="s">
        <v>166</v>
      </c>
      <c r="D898" s="45">
        <v>24351</v>
      </c>
      <c r="E898" s="29"/>
      <c r="F898" s="20">
        <f t="shared" si="15"/>
        <v>9854.5087860000003</v>
      </c>
    </row>
    <row r="899" spans="1:6" x14ac:dyDescent="0.2">
      <c r="A899" s="93">
        <v>2022</v>
      </c>
      <c r="B899" s="13" t="s">
        <v>152</v>
      </c>
      <c r="C899" s="13" t="s">
        <v>180</v>
      </c>
      <c r="D899" s="13" t="s">
        <v>193</v>
      </c>
      <c r="E899" s="29"/>
      <c r="F899" s="20">
        <f t="shared" ref="F899:F962" si="16">IF(EXACT(D899,$D$8),0,D899*0.404686)</f>
        <v>0</v>
      </c>
    </row>
    <row r="900" spans="1:6" x14ac:dyDescent="0.2">
      <c r="A900" s="93">
        <v>2022</v>
      </c>
      <c r="B900" s="13" t="s">
        <v>152</v>
      </c>
      <c r="C900" s="13" t="s">
        <v>168</v>
      </c>
      <c r="D900" s="13">
        <v>921</v>
      </c>
      <c r="E900" s="29"/>
      <c r="F900" s="20">
        <f t="shared" si="16"/>
        <v>372.71580599999999</v>
      </c>
    </row>
    <row r="901" spans="1:6" x14ac:dyDescent="0.2">
      <c r="A901" s="93">
        <v>2022</v>
      </c>
      <c r="B901" s="13" t="s">
        <v>152</v>
      </c>
      <c r="C901" s="13" t="s">
        <v>169</v>
      </c>
      <c r="D901" s="45">
        <v>2144830</v>
      </c>
      <c r="E901" s="29"/>
      <c r="F901" s="20">
        <f t="shared" si="16"/>
        <v>867982.67337999993</v>
      </c>
    </row>
    <row r="902" spans="1:6" x14ac:dyDescent="0.2">
      <c r="A902" s="93">
        <v>2022</v>
      </c>
      <c r="B902" s="13" t="s">
        <v>152</v>
      </c>
      <c r="C902" s="13" t="s">
        <v>170</v>
      </c>
      <c r="D902" s="45">
        <v>1546</v>
      </c>
      <c r="E902" s="29"/>
      <c r="F902" s="20">
        <f t="shared" si="16"/>
        <v>625.64455599999997</v>
      </c>
    </row>
    <row r="903" spans="1:6" x14ac:dyDescent="0.2">
      <c r="A903" s="93">
        <v>2022</v>
      </c>
      <c r="B903" s="13" t="s">
        <v>152</v>
      </c>
      <c r="C903" s="13" t="s">
        <v>190</v>
      </c>
      <c r="D903" s="13" t="s">
        <v>193</v>
      </c>
      <c r="E903" s="29"/>
      <c r="F903" s="20">
        <f t="shared" si="16"/>
        <v>0</v>
      </c>
    </row>
    <row r="904" spans="1:6" x14ac:dyDescent="0.2">
      <c r="A904" s="93">
        <v>2022</v>
      </c>
      <c r="B904" s="13" t="s">
        <v>152</v>
      </c>
      <c r="C904" s="13" t="s">
        <v>187</v>
      </c>
      <c r="D904" s="13">
        <v>413</v>
      </c>
      <c r="E904" s="29"/>
      <c r="F904" s="20">
        <f t="shared" si="16"/>
        <v>167.13531799999998</v>
      </c>
    </row>
    <row r="905" spans="1:6" x14ac:dyDescent="0.2">
      <c r="A905" s="93">
        <v>2022</v>
      </c>
      <c r="B905" s="13" t="s">
        <v>152</v>
      </c>
      <c r="C905" s="13" t="s">
        <v>171</v>
      </c>
      <c r="D905" s="45">
        <v>1275</v>
      </c>
      <c r="E905" s="29"/>
      <c r="F905" s="20">
        <f t="shared" si="16"/>
        <v>515.97465</v>
      </c>
    </row>
    <row r="906" spans="1:6" x14ac:dyDescent="0.2">
      <c r="A906" s="93">
        <v>2022</v>
      </c>
      <c r="B906" s="13" t="s">
        <v>152</v>
      </c>
      <c r="C906" s="13" t="s">
        <v>172</v>
      </c>
      <c r="D906" s="45">
        <v>240287</v>
      </c>
      <c r="E906" s="29"/>
      <c r="F906" s="20">
        <f t="shared" si="16"/>
        <v>97240.784881999993</v>
      </c>
    </row>
    <row r="907" spans="1:6" x14ac:dyDescent="0.2">
      <c r="A907" s="93">
        <v>2022</v>
      </c>
      <c r="B907" s="13" t="s">
        <v>152</v>
      </c>
      <c r="C907" s="13" t="s">
        <v>172</v>
      </c>
      <c r="D907" s="13" t="s">
        <v>193</v>
      </c>
      <c r="E907" s="29"/>
      <c r="F907" s="20">
        <f t="shared" si="16"/>
        <v>0</v>
      </c>
    </row>
    <row r="908" spans="1:6" x14ac:dyDescent="0.2">
      <c r="A908" s="93">
        <v>2022</v>
      </c>
      <c r="B908" s="13" t="s">
        <v>152</v>
      </c>
      <c r="C908" s="13" t="s">
        <v>183</v>
      </c>
      <c r="D908" s="13" t="s">
        <v>193</v>
      </c>
      <c r="E908" s="29"/>
      <c r="F908" s="20">
        <f t="shared" si="16"/>
        <v>0</v>
      </c>
    </row>
    <row r="909" spans="1:6" x14ac:dyDescent="0.2">
      <c r="A909" s="93">
        <v>2022</v>
      </c>
      <c r="B909" s="13" t="s">
        <v>153</v>
      </c>
      <c r="C909" s="13" t="s">
        <v>155</v>
      </c>
      <c r="D909" s="45">
        <v>61336</v>
      </c>
      <c r="E909" s="29"/>
      <c r="F909" s="20">
        <f t="shared" si="16"/>
        <v>24821.820496</v>
      </c>
    </row>
    <row r="910" spans="1:6" x14ac:dyDescent="0.2">
      <c r="A910" s="93">
        <v>2022</v>
      </c>
      <c r="B910" s="13" t="s">
        <v>153</v>
      </c>
      <c r="C910" s="13" t="s">
        <v>184</v>
      </c>
      <c r="D910" s="13" t="s">
        <v>193</v>
      </c>
      <c r="E910" s="29"/>
      <c r="F910" s="20">
        <f t="shared" si="16"/>
        <v>0</v>
      </c>
    </row>
    <row r="911" spans="1:6" x14ac:dyDescent="0.2">
      <c r="A911" s="93">
        <v>2022</v>
      </c>
      <c r="B911" s="13" t="s">
        <v>153</v>
      </c>
      <c r="C911" s="13" t="s">
        <v>173</v>
      </c>
      <c r="D911" s="13" t="s">
        <v>193</v>
      </c>
      <c r="E911" s="29"/>
      <c r="F911" s="20">
        <f t="shared" si="16"/>
        <v>0</v>
      </c>
    </row>
    <row r="912" spans="1:6" x14ac:dyDescent="0.2">
      <c r="A912" s="93">
        <v>2022</v>
      </c>
      <c r="B912" s="13" t="s">
        <v>153</v>
      </c>
      <c r="C912" s="13" t="s">
        <v>156</v>
      </c>
      <c r="D912" s="45">
        <v>57975</v>
      </c>
      <c r="E912" s="29"/>
      <c r="F912" s="20">
        <f t="shared" si="16"/>
        <v>23461.670849999999</v>
      </c>
    </row>
    <row r="913" spans="1:6" x14ac:dyDescent="0.2">
      <c r="A913" s="93">
        <v>2022</v>
      </c>
      <c r="B913" s="13" t="s">
        <v>153</v>
      </c>
      <c r="C913" s="13" t="s">
        <v>177</v>
      </c>
      <c r="D913" s="13" t="s">
        <v>193</v>
      </c>
      <c r="E913" s="29"/>
      <c r="F913" s="20">
        <f t="shared" si="16"/>
        <v>0</v>
      </c>
    </row>
    <row r="914" spans="1:6" x14ac:dyDescent="0.2">
      <c r="A914" s="93">
        <v>2022</v>
      </c>
      <c r="B914" s="13" t="s">
        <v>153</v>
      </c>
      <c r="C914" s="13" t="s">
        <v>159</v>
      </c>
      <c r="D914" s="45">
        <v>1003469</v>
      </c>
      <c r="E914" s="29"/>
      <c r="F914" s="20">
        <f t="shared" si="16"/>
        <v>406089.85573399998</v>
      </c>
    </row>
    <row r="915" spans="1:6" x14ac:dyDescent="0.2">
      <c r="A915" s="93">
        <v>2022</v>
      </c>
      <c r="B915" s="13" t="s">
        <v>153</v>
      </c>
      <c r="C915" s="13" t="s">
        <v>160</v>
      </c>
      <c r="D915" s="45">
        <v>59816</v>
      </c>
      <c r="E915" s="29"/>
      <c r="F915" s="20">
        <f t="shared" si="16"/>
        <v>24206.697776000001</v>
      </c>
    </row>
    <row r="916" spans="1:6" x14ac:dyDescent="0.2">
      <c r="A916" s="93">
        <v>2022</v>
      </c>
      <c r="B916" s="13" t="s">
        <v>153</v>
      </c>
      <c r="C916" s="13" t="s">
        <v>174</v>
      </c>
      <c r="D916" s="13" t="s">
        <v>193</v>
      </c>
      <c r="E916" s="29"/>
      <c r="F916" s="20">
        <f t="shared" si="16"/>
        <v>0</v>
      </c>
    </row>
    <row r="917" spans="1:6" x14ac:dyDescent="0.2">
      <c r="A917" s="93">
        <v>2022</v>
      </c>
      <c r="B917" s="13" t="s">
        <v>153</v>
      </c>
      <c r="C917" s="13" t="s">
        <v>161</v>
      </c>
      <c r="D917" s="13">
        <v>1</v>
      </c>
      <c r="E917" s="29"/>
      <c r="F917" s="20">
        <f t="shared" si="16"/>
        <v>0.40468599999999999</v>
      </c>
    </row>
    <row r="918" spans="1:6" x14ac:dyDescent="0.2">
      <c r="A918" s="93">
        <v>2022</v>
      </c>
      <c r="B918" s="13" t="s">
        <v>153</v>
      </c>
      <c r="C918" s="13" t="s">
        <v>186</v>
      </c>
      <c r="D918" s="13" t="s">
        <v>193</v>
      </c>
      <c r="E918" s="29"/>
      <c r="F918" s="20">
        <f t="shared" si="16"/>
        <v>0</v>
      </c>
    </row>
    <row r="919" spans="1:6" x14ac:dyDescent="0.2">
      <c r="A919" s="93">
        <v>2022</v>
      </c>
      <c r="B919" s="13" t="s">
        <v>153</v>
      </c>
      <c r="C919" s="13" t="s">
        <v>162</v>
      </c>
      <c r="D919" s="45">
        <v>5947</v>
      </c>
      <c r="E919" s="29"/>
      <c r="F919" s="20">
        <f t="shared" si="16"/>
        <v>2406.6676419999999</v>
      </c>
    </row>
    <row r="920" spans="1:6" x14ac:dyDescent="0.2">
      <c r="A920" s="93">
        <v>2022</v>
      </c>
      <c r="B920" s="13" t="s">
        <v>153</v>
      </c>
      <c r="C920" s="13" t="s">
        <v>163</v>
      </c>
      <c r="D920" s="45">
        <v>6637</v>
      </c>
      <c r="E920" s="29"/>
      <c r="F920" s="20">
        <f t="shared" si="16"/>
        <v>2685.9009820000001</v>
      </c>
    </row>
    <row r="921" spans="1:6" x14ac:dyDescent="0.2">
      <c r="A921" s="93">
        <v>2022</v>
      </c>
      <c r="B921" s="13" t="s">
        <v>153</v>
      </c>
      <c r="C921" s="13" t="s">
        <v>166</v>
      </c>
      <c r="D921" s="13">
        <v>125</v>
      </c>
      <c r="E921" s="29"/>
      <c r="F921" s="20">
        <f t="shared" si="16"/>
        <v>50.585749999999997</v>
      </c>
    </row>
    <row r="922" spans="1:6" x14ac:dyDescent="0.2">
      <c r="A922" s="93">
        <v>2022</v>
      </c>
      <c r="B922" s="13" t="s">
        <v>153</v>
      </c>
      <c r="C922" s="13" t="s">
        <v>180</v>
      </c>
      <c r="D922" s="13" t="s">
        <v>193</v>
      </c>
      <c r="E922" s="29"/>
      <c r="F922" s="20">
        <f t="shared" si="16"/>
        <v>0</v>
      </c>
    </row>
    <row r="923" spans="1:6" x14ac:dyDescent="0.2">
      <c r="A923" s="93">
        <v>2022</v>
      </c>
      <c r="B923" s="13" t="s">
        <v>153</v>
      </c>
      <c r="C923" s="13" t="s">
        <v>168</v>
      </c>
      <c r="D923" s="13" t="s">
        <v>193</v>
      </c>
      <c r="E923" s="29"/>
      <c r="F923" s="20">
        <f t="shared" si="16"/>
        <v>0</v>
      </c>
    </row>
    <row r="924" spans="1:6" x14ac:dyDescent="0.2">
      <c r="A924" s="93">
        <v>2022</v>
      </c>
      <c r="B924" s="13" t="s">
        <v>153</v>
      </c>
      <c r="C924" s="13" t="s">
        <v>169</v>
      </c>
      <c r="D924" s="45">
        <v>1216</v>
      </c>
      <c r="E924" s="29"/>
      <c r="F924" s="20">
        <f t="shared" si="16"/>
        <v>492.09817599999997</v>
      </c>
    </row>
    <row r="925" spans="1:6" x14ac:dyDescent="0.2">
      <c r="A925" s="93">
        <v>2022</v>
      </c>
      <c r="B925" s="13" t="s">
        <v>153</v>
      </c>
      <c r="C925" s="13" t="s">
        <v>181</v>
      </c>
      <c r="D925" s="45">
        <v>25320</v>
      </c>
      <c r="E925" s="29"/>
      <c r="F925" s="20">
        <f t="shared" si="16"/>
        <v>10246.649519999999</v>
      </c>
    </row>
    <row r="926" spans="1:6" x14ac:dyDescent="0.2">
      <c r="A926" s="93">
        <v>2022</v>
      </c>
      <c r="B926" s="13" t="s">
        <v>153</v>
      </c>
      <c r="C926" s="13" t="s">
        <v>170</v>
      </c>
      <c r="D926" s="45">
        <v>5551</v>
      </c>
      <c r="E926" s="29"/>
      <c r="F926" s="20">
        <f t="shared" si="16"/>
        <v>2246.4119860000001</v>
      </c>
    </row>
    <row r="927" spans="1:6" x14ac:dyDescent="0.2">
      <c r="A927" s="93">
        <v>2022</v>
      </c>
      <c r="B927" s="13" t="s">
        <v>153</v>
      </c>
      <c r="C927" s="13" t="s">
        <v>171</v>
      </c>
      <c r="D927" s="13">
        <v>175</v>
      </c>
      <c r="E927" s="29"/>
      <c r="F927" s="20">
        <f t="shared" si="16"/>
        <v>70.820049999999995</v>
      </c>
    </row>
    <row r="928" spans="1:6" x14ac:dyDescent="0.2">
      <c r="A928" s="93">
        <v>2022</v>
      </c>
      <c r="B928" s="13" t="s">
        <v>153</v>
      </c>
      <c r="C928" s="13" t="s">
        <v>172</v>
      </c>
      <c r="D928" s="45">
        <v>101929</v>
      </c>
      <c r="E928" s="29"/>
      <c r="F928" s="20">
        <f t="shared" si="16"/>
        <v>41249.239293999999</v>
      </c>
    </row>
    <row r="929" spans="1:6" x14ac:dyDescent="0.2">
      <c r="A929" s="93">
        <v>2022</v>
      </c>
      <c r="B929" s="13" t="s">
        <v>104</v>
      </c>
      <c r="C929" s="13" t="s">
        <v>156</v>
      </c>
      <c r="D929" s="45">
        <v>290000</v>
      </c>
      <c r="E929" s="29"/>
      <c r="F929" s="20">
        <f t="shared" si="16"/>
        <v>117358.94</v>
      </c>
    </row>
    <row r="930" spans="1:6" x14ac:dyDescent="0.2">
      <c r="A930" s="93">
        <v>2022</v>
      </c>
      <c r="B930" s="13" t="s">
        <v>104</v>
      </c>
      <c r="C930" s="13" t="s">
        <v>157</v>
      </c>
      <c r="D930" s="45">
        <v>430000</v>
      </c>
      <c r="E930" s="29"/>
      <c r="F930" s="20">
        <f t="shared" si="16"/>
        <v>174014.97999999998</v>
      </c>
    </row>
    <row r="931" spans="1:6" x14ac:dyDescent="0.2">
      <c r="A931" s="93">
        <v>2022</v>
      </c>
      <c r="B931" s="13" t="s">
        <v>104</v>
      </c>
      <c r="C931" s="13" t="s">
        <v>159</v>
      </c>
      <c r="D931" s="45">
        <v>680000</v>
      </c>
      <c r="E931" s="29"/>
      <c r="F931" s="20">
        <f t="shared" si="16"/>
        <v>275186.48</v>
      </c>
    </row>
    <row r="932" spans="1:6" x14ac:dyDescent="0.2">
      <c r="A932" s="93">
        <v>2022</v>
      </c>
      <c r="B932" s="13" t="s">
        <v>104</v>
      </c>
      <c r="C932" s="13" t="s">
        <v>164</v>
      </c>
      <c r="D932" s="45">
        <v>163000</v>
      </c>
      <c r="E932" s="29"/>
      <c r="F932" s="20">
        <f t="shared" si="16"/>
        <v>65963.817999999999</v>
      </c>
    </row>
    <row r="933" spans="1:6" x14ac:dyDescent="0.2">
      <c r="A933" s="93">
        <v>2022</v>
      </c>
      <c r="B933" s="13" t="s">
        <v>104</v>
      </c>
      <c r="C933" s="13" t="s">
        <v>169</v>
      </c>
      <c r="D933" s="45">
        <v>355000</v>
      </c>
      <c r="E933" s="29"/>
      <c r="F933" s="20">
        <f t="shared" si="16"/>
        <v>143663.53</v>
      </c>
    </row>
    <row r="934" spans="1:6" x14ac:dyDescent="0.2">
      <c r="A934" s="93">
        <v>2022</v>
      </c>
      <c r="B934" s="13" t="s">
        <v>104</v>
      </c>
      <c r="C934" s="13" t="s">
        <v>172</v>
      </c>
      <c r="D934" s="45">
        <v>120000</v>
      </c>
      <c r="E934" s="29"/>
      <c r="F934" s="20">
        <f t="shared" si="16"/>
        <v>48562.32</v>
      </c>
    </row>
    <row r="935" spans="1:6" x14ac:dyDescent="0.2">
      <c r="A935" s="93">
        <v>2022</v>
      </c>
      <c r="B935" s="13" t="s">
        <v>105</v>
      </c>
      <c r="C935" s="13" t="s">
        <v>155</v>
      </c>
      <c r="D935" s="45">
        <v>5000</v>
      </c>
      <c r="E935" s="29"/>
      <c r="F935" s="20">
        <f t="shared" si="16"/>
        <v>2023.43</v>
      </c>
    </row>
    <row r="936" spans="1:6" x14ac:dyDescent="0.2">
      <c r="A936" s="93">
        <v>2022</v>
      </c>
      <c r="B936" s="13" t="s">
        <v>105</v>
      </c>
      <c r="C936" s="13" t="s">
        <v>159</v>
      </c>
      <c r="D936" s="45">
        <v>20000</v>
      </c>
      <c r="E936" s="29"/>
      <c r="F936" s="20">
        <f t="shared" si="16"/>
        <v>8093.72</v>
      </c>
    </row>
    <row r="937" spans="1:6" x14ac:dyDescent="0.2">
      <c r="A937" s="93">
        <v>2022</v>
      </c>
      <c r="B937" s="13" t="s">
        <v>106</v>
      </c>
      <c r="C937" s="13" t="s">
        <v>155</v>
      </c>
      <c r="D937" s="45">
        <v>16000</v>
      </c>
      <c r="E937" s="29"/>
      <c r="F937" s="20">
        <f t="shared" si="16"/>
        <v>6474.9759999999997</v>
      </c>
    </row>
    <row r="938" spans="1:6" x14ac:dyDescent="0.2">
      <c r="A938" s="93">
        <v>2022</v>
      </c>
      <c r="B938" s="13" t="s">
        <v>106</v>
      </c>
      <c r="C938" s="13" t="s">
        <v>156</v>
      </c>
      <c r="D938" s="45">
        <v>45000</v>
      </c>
      <c r="E938" s="29"/>
      <c r="F938" s="20">
        <f t="shared" si="16"/>
        <v>18210.87</v>
      </c>
    </row>
    <row r="939" spans="1:6" x14ac:dyDescent="0.2">
      <c r="A939" s="93">
        <v>2022</v>
      </c>
      <c r="B939" s="13" t="s">
        <v>106</v>
      </c>
      <c r="C939" s="13" t="s">
        <v>157</v>
      </c>
      <c r="D939" s="45">
        <v>100400</v>
      </c>
      <c r="E939" s="29"/>
      <c r="F939" s="20">
        <f t="shared" si="16"/>
        <v>40630.474399999999</v>
      </c>
    </row>
    <row r="940" spans="1:6" x14ac:dyDescent="0.2">
      <c r="A940" s="93">
        <v>2022</v>
      </c>
      <c r="B940" s="13" t="s">
        <v>106</v>
      </c>
      <c r="C940" s="13" t="s">
        <v>159</v>
      </c>
      <c r="D940" s="45">
        <v>335000</v>
      </c>
      <c r="E940" s="29"/>
      <c r="F940" s="20">
        <f t="shared" si="16"/>
        <v>135569.81</v>
      </c>
    </row>
    <row r="941" spans="1:6" x14ac:dyDescent="0.2">
      <c r="A941" s="93">
        <v>2022</v>
      </c>
      <c r="B941" s="13" t="s">
        <v>106</v>
      </c>
      <c r="C941" s="13" t="s">
        <v>172</v>
      </c>
      <c r="D941" s="45">
        <v>84000</v>
      </c>
      <c r="E941" s="29"/>
      <c r="F941" s="20">
        <f t="shared" si="16"/>
        <v>33993.623999999996</v>
      </c>
    </row>
    <row r="942" spans="1:6" x14ac:dyDescent="0.2">
      <c r="A942" s="93">
        <v>2022</v>
      </c>
      <c r="B942" s="13" t="s">
        <v>106</v>
      </c>
      <c r="C942" s="13" t="s">
        <v>172</v>
      </c>
      <c r="D942" s="45">
        <v>84000</v>
      </c>
      <c r="E942" s="29"/>
      <c r="F942" s="20">
        <f t="shared" si="16"/>
        <v>33993.623999999996</v>
      </c>
    </row>
    <row r="943" spans="1:6" x14ac:dyDescent="0.2">
      <c r="A943" s="93">
        <v>2022</v>
      </c>
      <c r="B943" s="13" t="s">
        <v>107</v>
      </c>
      <c r="C943" s="13" t="s">
        <v>156</v>
      </c>
      <c r="D943" s="45">
        <v>695000</v>
      </c>
      <c r="E943" s="29"/>
      <c r="F943" s="20">
        <f t="shared" si="16"/>
        <v>281256.77</v>
      </c>
    </row>
    <row r="944" spans="1:6" x14ac:dyDescent="0.2">
      <c r="A944" s="93">
        <v>2022</v>
      </c>
      <c r="B944" s="13" t="s">
        <v>107</v>
      </c>
      <c r="C944" s="13" t="s">
        <v>157</v>
      </c>
      <c r="D944" s="45">
        <v>625000</v>
      </c>
      <c r="E944" s="29"/>
      <c r="F944" s="20">
        <f t="shared" si="16"/>
        <v>252928.75</v>
      </c>
    </row>
    <row r="945" spans="1:6" x14ac:dyDescent="0.2">
      <c r="A945" s="93">
        <v>2022</v>
      </c>
      <c r="B945" s="13" t="s">
        <v>107</v>
      </c>
      <c r="C945" s="13" t="s">
        <v>159</v>
      </c>
      <c r="D945" s="45">
        <v>1093000</v>
      </c>
      <c r="E945" s="29"/>
      <c r="F945" s="20">
        <f t="shared" si="16"/>
        <v>442321.79800000001</v>
      </c>
    </row>
    <row r="946" spans="1:6" x14ac:dyDescent="0.2">
      <c r="A946" s="93">
        <v>2022</v>
      </c>
      <c r="B946" s="13" t="s">
        <v>107</v>
      </c>
      <c r="C946" s="13" t="s">
        <v>163</v>
      </c>
      <c r="D946" s="45">
        <v>6000</v>
      </c>
      <c r="E946" s="29"/>
      <c r="F946" s="20">
        <f t="shared" si="16"/>
        <v>2428.116</v>
      </c>
    </row>
    <row r="947" spans="1:6" x14ac:dyDescent="0.2">
      <c r="A947" s="93">
        <v>2022</v>
      </c>
      <c r="B947" s="13" t="s">
        <v>107</v>
      </c>
      <c r="C947" s="13" t="s">
        <v>164</v>
      </c>
      <c r="D947" s="45">
        <v>32000</v>
      </c>
      <c r="E947" s="29"/>
      <c r="F947" s="20">
        <f t="shared" si="16"/>
        <v>12949.951999999999</v>
      </c>
    </row>
    <row r="948" spans="1:6" x14ac:dyDescent="0.2">
      <c r="A948" s="93">
        <v>2022</v>
      </c>
      <c r="B948" s="13" t="s">
        <v>107</v>
      </c>
      <c r="C948" s="13" t="s">
        <v>165</v>
      </c>
      <c r="D948" s="45">
        <v>1080000</v>
      </c>
      <c r="E948" s="29"/>
      <c r="F948" s="20">
        <f t="shared" si="16"/>
        <v>437060.88</v>
      </c>
    </row>
    <row r="949" spans="1:6" x14ac:dyDescent="0.2">
      <c r="A949" s="93">
        <v>2022</v>
      </c>
      <c r="B949" s="13" t="s">
        <v>107</v>
      </c>
      <c r="C949" s="13" t="s">
        <v>169</v>
      </c>
      <c r="D949" s="45">
        <v>3140000</v>
      </c>
      <c r="E949" s="29"/>
      <c r="F949" s="20">
        <f t="shared" si="16"/>
        <v>1270714.04</v>
      </c>
    </row>
    <row r="950" spans="1:6" x14ac:dyDescent="0.2">
      <c r="A950" s="93">
        <v>2022</v>
      </c>
      <c r="B950" s="13" t="s">
        <v>107</v>
      </c>
      <c r="C950" s="13" t="s">
        <v>172</v>
      </c>
      <c r="D950" s="45">
        <v>150000</v>
      </c>
      <c r="E950" s="29"/>
      <c r="F950" s="20">
        <f t="shared" si="16"/>
        <v>60702.9</v>
      </c>
    </row>
    <row r="951" spans="1:6" x14ac:dyDescent="0.2">
      <c r="A951" s="93">
        <v>2022</v>
      </c>
      <c r="B951" s="13" t="s">
        <v>108</v>
      </c>
      <c r="C951" s="13" t="s">
        <v>155</v>
      </c>
      <c r="D951" s="45">
        <v>19000</v>
      </c>
      <c r="E951" s="29"/>
      <c r="F951" s="20">
        <f t="shared" si="16"/>
        <v>7689.0339999999997</v>
      </c>
    </row>
    <row r="952" spans="1:6" x14ac:dyDescent="0.2">
      <c r="A952" s="93">
        <v>2022</v>
      </c>
      <c r="B952" s="13" t="s">
        <v>108</v>
      </c>
      <c r="C952" s="13" t="s">
        <v>173</v>
      </c>
      <c r="D952" s="45">
        <v>2300</v>
      </c>
      <c r="E952" s="29"/>
      <c r="F952" s="20">
        <f t="shared" si="16"/>
        <v>930.77779999999996</v>
      </c>
    </row>
    <row r="953" spans="1:6" x14ac:dyDescent="0.2">
      <c r="A953" s="93">
        <v>2022</v>
      </c>
      <c r="B953" s="13" t="s">
        <v>108</v>
      </c>
      <c r="C953" s="13" t="s">
        <v>156</v>
      </c>
      <c r="D953" s="45">
        <v>20000</v>
      </c>
      <c r="E953" s="29"/>
      <c r="F953" s="20">
        <f t="shared" si="16"/>
        <v>8093.72</v>
      </c>
    </row>
    <row r="954" spans="1:6" x14ac:dyDescent="0.2">
      <c r="A954" s="93">
        <v>2022</v>
      </c>
      <c r="B954" s="13" t="s">
        <v>108</v>
      </c>
      <c r="C954" s="13" t="s">
        <v>157</v>
      </c>
      <c r="D954" s="45">
        <v>132500</v>
      </c>
      <c r="E954" s="29"/>
      <c r="F954" s="20">
        <f t="shared" si="16"/>
        <v>53620.894999999997</v>
      </c>
    </row>
    <row r="955" spans="1:6" x14ac:dyDescent="0.2">
      <c r="A955" s="93">
        <v>2022</v>
      </c>
      <c r="B955" s="13" t="s">
        <v>108</v>
      </c>
      <c r="C955" s="13" t="s">
        <v>159</v>
      </c>
      <c r="D955" s="45">
        <v>860000</v>
      </c>
      <c r="E955" s="29"/>
      <c r="F955" s="20">
        <f t="shared" si="16"/>
        <v>348029.95999999996</v>
      </c>
    </row>
    <row r="956" spans="1:6" x14ac:dyDescent="0.2">
      <c r="A956" s="93">
        <v>2022</v>
      </c>
      <c r="B956" s="13" t="s">
        <v>108</v>
      </c>
      <c r="C956" s="13" t="s">
        <v>160</v>
      </c>
      <c r="D956" s="45">
        <v>225000</v>
      </c>
      <c r="E956" s="29"/>
      <c r="F956" s="20">
        <f t="shared" si="16"/>
        <v>91054.349999999991</v>
      </c>
    </row>
    <row r="957" spans="1:6" x14ac:dyDescent="0.2">
      <c r="A957" s="93">
        <v>2022</v>
      </c>
      <c r="B957" s="13" t="s">
        <v>108</v>
      </c>
      <c r="C957" s="13" t="s">
        <v>163</v>
      </c>
      <c r="D957" s="45">
        <v>6000</v>
      </c>
      <c r="E957" s="29"/>
      <c r="F957" s="20">
        <f t="shared" si="16"/>
        <v>2428.116</v>
      </c>
    </row>
    <row r="958" spans="1:6" x14ac:dyDescent="0.2">
      <c r="A958" s="93">
        <v>2022</v>
      </c>
      <c r="B958" s="13" t="s">
        <v>108</v>
      </c>
      <c r="C958" s="13" t="s">
        <v>165</v>
      </c>
      <c r="D958" s="45">
        <v>252000</v>
      </c>
      <c r="E958" s="29"/>
      <c r="F958" s="20">
        <f t="shared" si="16"/>
        <v>101980.872</v>
      </c>
    </row>
    <row r="959" spans="1:6" x14ac:dyDescent="0.2">
      <c r="A959" s="93">
        <v>2022</v>
      </c>
      <c r="B959" s="13" t="s">
        <v>108</v>
      </c>
      <c r="C959" s="13" t="s">
        <v>180</v>
      </c>
      <c r="D959" s="45">
        <v>48000</v>
      </c>
      <c r="E959" s="29"/>
      <c r="F959" s="20">
        <f t="shared" si="16"/>
        <v>19424.928</v>
      </c>
    </row>
    <row r="960" spans="1:6" x14ac:dyDescent="0.2">
      <c r="A960" s="93">
        <v>2022</v>
      </c>
      <c r="B960" s="13" t="s">
        <v>108</v>
      </c>
      <c r="C960" s="13" t="s">
        <v>181</v>
      </c>
      <c r="D960" s="45">
        <v>18000</v>
      </c>
      <c r="E960" s="29"/>
      <c r="F960" s="20">
        <f t="shared" si="16"/>
        <v>7284.348</v>
      </c>
    </row>
    <row r="961" spans="1:6" x14ac:dyDescent="0.2">
      <c r="A961" s="93">
        <v>2022</v>
      </c>
      <c r="B961" s="13" t="s">
        <v>108</v>
      </c>
      <c r="C961" s="13" t="s">
        <v>170</v>
      </c>
      <c r="D961" s="45">
        <v>31500</v>
      </c>
      <c r="E961" s="29"/>
      <c r="F961" s="20">
        <f t="shared" si="16"/>
        <v>12747.609</v>
      </c>
    </row>
    <row r="962" spans="1:6" x14ac:dyDescent="0.2">
      <c r="A962" s="93">
        <v>2022</v>
      </c>
      <c r="B962" s="13" t="s">
        <v>108</v>
      </c>
      <c r="C962" s="13" t="s">
        <v>172</v>
      </c>
      <c r="D962" s="45">
        <v>105000</v>
      </c>
      <c r="E962" s="29"/>
      <c r="F962" s="20">
        <f t="shared" si="16"/>
        <v>42492.03</v>
      </c>
    </row>
    <row r="963" spans="1:6" x14ac:dyDescent="0.2">
      <c r="A963" s="93">
        <v>2022</v>
      </c>
      <c r="B963" s="13" t="s">
        <v>108</v>
      </c>
      <c r="C963" s="13" t="s">
        <v>172</v>
      </c>
      <c r="D963" s="45">
        <v>35000</v>
      </c>
      <c r="E963" s="29"/>
      <c r="F963" s="20">
        <f t="shared" ref="F963:F1026" si="17">IF(EXACT(D963,$D$8),0,D963*0.404686)</f>
        <v>14164.01</v>
      </c>
    </row>
    <row r="964" spans="1:6" x14ac:dyDescent="0.2">
      <c r="A964" s="93">
        <v>2022</v>
      </c>
      <c r="B964" s="13" t="s">
        <v>109</v>
      </c>
      <c r="C964" s="13" t="s">
        <v>155</v>
      </c>
      <c r="D964" s="45">
        <v>40000</v>
      </c>
      <c r="E964" s="29"/>
      <c r="F964" s="20">
        <f t="shared" si="17"/>
        <v>16187.44</v>
      </c>
    </row>
    <row r="965" spans="1:6" x14ac:dyDescent="0.2">
      <c r="A965" s="93">
        <v>2022</v>
      </c>
      <c r="B965" s="13" t="s">
        <v>109</v>
      </c>
      <c r="C965" s="13" t="s">
        <v>156</v>
      </c>
      <c r="D965" s="45">
        <v>970000</v>
      </c>
      <c r="E965" s="29"/>
      <c r="F965" s="20">
        <f t="shared" si="17"/>
        <v>392545.42</v>
      </c>
    </row>
    <row r="966" spans="1:6" x14ac:dyDescent="0.2">
      <c r="A966" s="93">
        <v>2022</v>
      </c>
      <c r="B966" s="13" t="s">
        <v>109</v>
      </c>
      <c r="C966" s="13" t="s">
        <v>159</v>
      </c>
      <c r="D966" s="45">
        <v>1140000</v>
      </c>
      <c r="E966" s="29"/>
      <c r="F966" s="20">
        <f t="shared" si="17"/>
        <v>461342.04</v>
      </c>
    </row>
    <row r="967" spans="1:6" x14ac:dyDescent="0.2">
      <c r="A967" s="93">
        <v>2022</v>
      </c>
      <c r="B967" s="13" t="s">
        <v>109</v>
      </c>
      <c r="C967" s="13" t="s">
        <v>162</v>
      </c>
      <c r="D967" s="45">
        <v>345000</v>
      </c>
      <c r="E967" s="29"/>
      <c r="F967" s="20">
        <f t="shared" si="17"/>
        <v>139616.66999999998</v>
      </c>
    </row>
    <row r="968" spans="1:6" x14ac:dyDescent="0.2">
      <c r="A968" s="93">
        <v>2022</v>
      </c>
      <c r="B968" s="13" t="s">
        <v>109</v>
      </c>
      <c r="C968" s="13" t="s">
        <v>168</v>
      </c>
      <c r="D968" s="45">
        <v>380000</v>
      </c>
      <c r="E968" s="29"/>
      <c r="F968" s="20">
        <f t="shared" si="17"/>
        <v>153780.68</v>
      </c>
    </row>
    <row r="969" spans="1:6" x14ac:dyDescent="0.2">
      <c r="A969" s="93">
        <v>2022</v>
      </c>
      <c r="B969" s="13" t="s">
        <v>109</v>
      </c>
      <c r="C969" s="13" t="s">
        <v>181</v>
      </c>
      <c r="D969" s="45">
        <v>20500</v>
      </c>
      <c r="E969" s="29"/>
      <c r="F969" s="20">
        <f t="shared" si="17"/>
        <v>8296.0630000000001</v>
      </c>
    </row>
    <row r="970" spans="1:6" x14ac:dyDescent="0.2">
      <c r="A970" s="93">
        <v>2022</v>
      </c>
      <c r="B970" s="13" t="s">
        <v>109</v>
      </c>
      <c r="C970" s="13" t="s">
        <v>170</v>
      </c>
      <c r="D970" s="45">
        <v>46500</v>
      </c>
      <c r="E970" s="29"/>
      <c r="F970" s="20">
        <f t="shared" si="17"/>
        <v>18817.899000000001</v>
      </c>
    </row>
    <row r="971" spans="1:6" x14ac:dyDescent="0.2">
      <c r="A971" s="93">
        <v>2022</v>
      </c>
      <c r="B971" s="13" t="s">
        <v>109</v>
      </c>
      <c r="C971" s="13" t="s">
        <v>172</v>
      </c>
      <c r="D971" s="45">
        <v>1430000</v>
      </c>
      <c r="E971" s="29"/>
      <c r="F971" s="20">
        <f t="shared" si="17"/>
        <v>578700.98</v>
      </c>
    </row>
    <row r="972" spans="1:6" x14ac:dyDescent="0.2">
      <c r="A972" s="93">
        <v>2022</v>
      </c>
      <c r="B972" s="13" t="s">
        <v>110</v>
      </c>
      <c r="C972" s="13" t="s">
        <v>159</v>
      </c>
      <c r="D972" s="45">
        <v>52000</v>
      </c>
      <c r="E972" s="29"/>
      <c r="F972" s="20">
        <f t="shared" si="17"/>
        <v>21043.671999999999</v>
      </c>
    </row>
    <row r="973" spans="1:6" x14ac:dyDescent="0.2">
      <c r="A973" s="93">
        <v>2022</v>
      </c>
      <c r="B973" s="13" t="s">
        <v>111</v>
      </c>
      <c r="C973" s="13" t="s">
        <v>155</v>
      </c>
      <c r="D973" s="45">
        <v>16000</v>
      </c>
      <c r="E973" s="29"/>
      <c r="F973" s="20">
        <f t="shared" si="17"/>
        <v>6474.9759999999997</v>
      </c>
    </row>
    <row r="974" spans="1:6" x14ac:dyDescent="0.2">
      <c r="A974" s="93">
        <v>2022</v>
      </c>
      <c r="B974" s="13" t="s">
        <v>111</v>
      </c>
      <c r="C974" s="13" t="s">
        <v>156</v>
      </c>
      <c r="D974" s="45">
        <v>156000</v>
      </c>
      <c r="E974" s="29"/>
      <c r="F974" s="20">
        <f t="shared" si="17"/>
        <v>63131.015999999996</v>
      </c>
    </row>
    <row r="975" spans="1:6" x14ac:dyDescent="0.2">
      <c r="A975" s="93">
        <v>2022</v>
      </c>
      <c r="B975" s="13" t="s">
        <v>111</v>
      </c>
      <c r="C975" s="13" t="s">
        <v>159</v>
      </c>
      <c r="D975" s="45">
        <v>11000</v>
      </c>
      <c r="E975" s="29"/>
      <c r="F975" s="20">
        <f t="shared" si="17"/>
        <v>4451.5460000000003</v>
      </c>
    </row>
    <row r="976" spans="1:6" x14ac:dyDescent="0.2">
      <c r="A976" s="93">
        <v>2022</v>
      </c>
      <c r="B976" s="13" t="s">
        <v>111</v>
      </c>
      <c r="C976" s="13" t="s">
        <v>169</v>
      </c>
      <c r="D976" s="45">
        <v>158000</v>
      </c>
      <c r="E976" s="29"/>
      <c r="F976" s="20">
        <f t="shared" si="17"/>
        <v>63940.387999999999</v>
      </c>
    </row>
    <row r="977" spans="1:6" x14ac:dyDescent="0.2">
      <c r="A977" s="93">
        <v>2022</v>
      </c>
      <c r="B977" s="13" t="s">
        <v>111</v>
      </c>
      <c r="C977" s="13" t="s">
        <v>172</v>
      </c>
      <c r="D977" s="45">
        <v>54000</v>
      </c>
      <c r="E977" s="29"/>
      <c r="F977" s="20">
        <f t="shared" si="17"/>
        <v>21853.043999999998</v>
      </c>
    </row>
    <row r="978" spans="1:6" x14ac:dyDescent="0.2">
      <c r="A978" s="93">
        <v>2022</v>
      </c>
      <c r="B978" s="13" t="s">
        <v>112</v>
      </c>
      <c r="C978" s="13" t="s">
        <v>156</v>
      </c>
      <c r="D978" s="45">
        <v>56000</v>
      </c>
      <c r="E978" s="29"/>
      <c r="F978" s="20">
        <f t="shared" si="17"/>
        <v>22662.416000000001</v>
      </c>
    </row>
    <row r="979" spans="1:6" x14ac:dyDescent="0.2">
      <c r="A979" s="93">
        <v>2022</v>
      </c>
      <c r="B979" s="13" t="s">
        <v>112</v>
      </c>
      <c r="C979" s="13" t="s">
        <v>157</v>
      </c>
      <c r="D979" s="45">
        <v>103000</v>
      </c>
      <c r="E979" s="29"/>
      <c r="F979" s="20">
        <f t="shared" si="17"/>
        <v>41682.657999999996</v>
      </c>
    </row>
    <row r="980" spans="1:6" x14ac:dyDescent="0.2">
      <c r="A980" s="93">
        <v>2022</v>
      </c>
      <c r="B980" s="13" t="s">
        <v>112</v>
      </c>
      <c r="C980" s="13" t="s">
        <v>159</v>
      </c>
      <c r="D980" s="45">
        <v>310000</v>
      </c>
      <c r="E980" s="29"/>
      <c r="F980" s="20">
        <f t="shared" si="17"/>
        <v>125452.66</v>
      </c>
    </row>
    <row r="981" spans="1:6" x14ac:dyDescent="0.2">
      <c r="A981" s="93">
        <v>2022</v>
      </c>
      <c r="B981" s="13" t="s">
        <v>112</v>
      </c>
      <c r="C981" s="13" t="s">
        <v>164</v>
      </c>
      <c r="D981" s="45">
        <v>144000</v>
      </c>
      <c r="E981" s="29"/>
      <c r="F981" s="20">
        <f t="shared" si="17"/>
        <v>58274.784</v>
      </c>
    </row>
    <row r="982" spans="1:6" x14ac:dyDescent="0.2">
      <c r="A982" s="93">
        <v>2022</v>
      </c>
      <c r="B982" s="13" t="s">
        <v>112</v>
      </c>
      <c r="C982" s="13" t="s">
        <v>192</v>
      </c>
      <c r="D982" s="45">
        <v>386000</v>
      </c>
      <c r="E982" s="29"/>
      <c r="F982" s="20">
        <f t="shared" si="17"/>
        <v>156208.796</v>
      </c>
    </row>
    <row r="983" spans="1:6" x14ac:dyDescent="0.2">
      <c r="A983" s="93">
        <v>2022</v>
      </c>
      <c r="B983" s="13" t="s">
        <v>113</v>
      </c>
      <c r="C983" s="13" t="s">
        <v>156</v>
      </c>
      <c r="D983" s="45">
        <v>375000</v>
      </c>
      <c r="E983" s="29"/>
      <c r="F983" s="20">
        <f t="shared" si="17"/>
        <v>151757.25</v>
      </c>
    </row>
    <row r="984" spans="1:6" x14ac:dyDescent="0.2">
      <c r="A984" s="93">
        <v>2022</v>
      </c>
      <c r="B984" s="13" t="s">
        <v>113</v>
      </c>
      <c r="C984" s="13" t="s">
        <v>157</v>
      </c>
      <c r="D984" s="45">
        <v>1270000</v>
      </c>
      <c r="E984" s="29"/>
      <c r="F984" s="20">
        <f t="shared" si="17"/>
        <v>513951.22</v>
      </c>
    </row>
    <row r="985" spans="1:6" x14ac:dyDescent="0.2">
      <c r="A985" s="93">
        <v>2022</v>
      </c>
      <c r="B985" s="13" t="s">
        <v>113</v>
      </c>
      <c r="C985" s="13" t="s">
        <v>159</v>
      </c>
      <c r="D985" s="45">
        <v>530000</v>
      </c>
      <c r="E985" s="29"/>
      <c r="F985" s="20">
        <f t="shared" si="17"/>
        <v>214483.58</v>
      </c>
    </row>
    <row r="986" spans="1:6" x14ac:dyDescent="0.2">
      <c r="A986" s="93">
        <v>2022</v>
      </c>
      <c r="B986" s="13" t="s">
        <v>113</v>
      </c>
      <c r="C986" s="13" t="s">
        <v>163</v>
      </c>
      <c r="D986" s="45">
        <v>15000</v>
      </c>
      <c r="E986" s="29"/>
      <c r="F986" s="20">
        <f t="shared" si="17"/>
        <v>6070.29</v>
      </c>
    </row>
    <row r="987" spans="1:6" x14ac:dyDescent="0.2">
      <c r="A987" s="93">
        <v>2022</v>
      </c>
      <c r="B987" s="13" t="s">
        <v>113</v>
      </c>
      <c r="C987" s="13" t="s">
        <v>164</v>
      </c>
      <c r="D987" s="45">
        <v>680000</v>
      </c>
      <c r="E987" s="29"/>
      <c r="F987" s="20">
        <f t="shared" si="17"/>
        <v>275186.48</v>
      </c>
    </row>
    <row r="988" spans="1:6" x14ac:dyDescent="0.2">
      <c r="A988" s="93">
        <v>2022</v>
      </c>
      <c r="B988" s="13" t="s">
        <v>113</v>
      </c>
      <c r="C988" s="13" t="s">
        <v>169</v>
      </c>
      <c r="D988" s="45">
        <v>158000</v>
      </c>
      <c r="E988" s="29"/>
      <c r="F988" s="20">
        <f t="shared" si="17"/>
        <v>63940.387999999999</v>
      </c>
    </row>
    <row r="989" spans="1:6" x14ac:dyDescent="0.2">
      <c r="A989" s="93">
        <v>2022</v>
      </c>
      <c r="B989" s="13" t="s">
        <v>113</v>
      </c>
      <c r="C989" s="13" t="s">
        <v>187</v>
      </c>
      <c r="D989" s="45">
        <v>6000</v>
      </c>
      <c r="E989" s="29"/>
      <c r="F989" s="20">
        <f t="shared" si="17"/>
        <v>2428.116</v>
      </c>
    </row>
    <row r="990" spans="1:6" x14ac:dyDescent="0.2">
      <c r="A990" s="93">
        <v>2022</v>
      </c>
      <c r="B990" s="13" t="s">
        <v>113</v>
      </c>
      <c r="C990" s="13" t="s">
        <v>172</v>
      </c>
      <c r="D990" s="45">
        <v>100000</v>
      </c>
      <c r="E990" s="29"/>
      <c r="F990" s="20">
        <f t="shared" si="17"/>
        <v>40468.6</v>
      </c>
    </row>
    <row r="991" spans="1:6" x14ac:dyDescent="0.2">
      <c r="A991" s="93">
        <v>2022</v>
      </c>
      <c r="B991" s="13" t="s">
        <v>115</v>
      </c>
      <c r="C991" s="13" t="s">
        <v>155</v>
      </c>
      <c r="D991" s="45">
        <v>540000</v>
      </c>
      <c r="E991" s="29"/>
      <c r="F991" s="20">
        <f t="shared" si="17"/>
        <v>218530.44</v>
      </c>
    </row>
    <row r="992" spans="1:6" x14ac:dyDescent="0.2">
      <c r="A992" s="93">
        <v>2022</v>
      </c>
      <c r="B992" s="13" t="s">
        <v>115</v>
      </c>
      <c r="C992" s="13" t="s">
        <v>173</v>
      </c>
      <c r="D992" s="45">
        <v>61100</v>
      </c>
      <c r="E992" s="29"/>
      <c r="F992" s="20">
        <f t="shared" si="17"/>
        <v>24726.314599999998</v>
      </c>
    </row>
    <row r="993" spans="1:6" x14ac:dyDescent="0.2">
      <c r="A993" s="93">
        <v>2022</v>
      </c>
      <c r="B993" s="13" t="s">
        <v>115</v>
      </c>
      <c r="C993" s="13" t="s">
        <v>156</v>
      </c>
      <c r="D993" s="45">
        <v>105000</v>
      </c>
      <c r="E993" s="29"/>
      <c r="F993" s="20">
        <f t="shared" si="17"/>
        <v>42492.03</v>
      </c>
    </row>
    <row r="994" spans="1:6" x14ac:dyDescent="0.2">
      <c r="A994" s="93">
        <v>2022</v>
      </c>
      <c r="B994" s="13" t="s">
        <v>115</v>
      </c>
      <c r="C994" s="13" t="s">
        <v>159</v>
      </c>
      <c r="D994" s="45">
        <v>1390000</v>
      </c>
      <c r="E994" s="29"/>
      <c r="F994" s="20">
        <f t="shared" si="17"/>
        <v>562513.54</v>
      </c>
    </row>
    <row r="995" spans="1:6" x14ac:dyDescent="0.2">
      <c r="A995" s="93">
        <v>2022</v>
      </c>
      <c r="B995" s="13" t="s">
        <v>115</v>
      </c>
      <c r="C995" s="13" t="s">
        <v>160</v>
      </c>
      <c r="D995" s="45">
        <v>125000</v>
      </c>
      <c r="E995" s="29"/>
      <c r="F995" s="20">
        <f t="shared" si="17"/>
        <v>50585.75</v>
      </c>
    </row>
    <row r="996" spans="1:6" x14ac:dyDescent="0.2">
      <c r="A996" s="93">
        <v>2022</v>
      </c>
      <c r="B996" s="13" t="s">
        <v>115</v>
      </c>
      <c r="C996" s="13" t="s">
        <v>161</v>
      </c>
      <c r="D996" s="45">
        <v>9561</v>
      </c>
      <c r="E996" s="29"/>
      <c r="F996" s="20">
        <f t="shared" si="17"/>
        <v>3869.2028459999997</v>
      </c>
    </row>
    <row r="997" spans="1:6" x14ac:dyDescent="0.2">
      <c r="A997" s="93">
        <v>2022</v>
      </c>
      <c r="B997" s="13" t="s">
        <v>115</v>
      </c>
      <c r="C997" s="13" t="s">
        <v>186</v>
      </c>
      <c r="D997" s="45">
        <v>14000</v>
      </c>
      <c r="E997" s="29"/>
      <c r="F997" s="20">
        <f t="shared" si="17"/>
        <v>5665.6040000000003</v>
      </c>
    </row>
    <row r="998" spans="1:6" x14ac:dyDescent="0.2">
      <c r="A998" s="93">
        <v>2022</v>
      </c>
      <c r="B998" s="13" t="s">
        <v>115</v>
      </c>
      <c r="C998" s="13" t="s">
        <v>163</v>
      </c>
      <c r="D998" s="45">
        <v>16000</v>
      </c>
      <c r="E998" s="29"/>
      <c r="F998" s="20">
        <f t="shared" si="17"/>
        <v>6474.9759999999997</v>
      </c>
    </row>
    <row r="999" spans="1:6" x14ac:dyDescent="0.2">
      <c r="A999" s="93">
        <v>2022</v>
      </c>
      <c r="B999" s="13" t="s">
        <v>115</v>
      </c>
      <c r="C999" s="13" t="s">
        <v>180</v>
      </c>
      <c r="D999" s="45">
        <v>24500</v>
      </c>
      <c r="E999" s="29"/>
      <c r="F999" s="20">
        <f t="shared" si="17"/>
        <v>9914.8069999999989</v>
      </c>
    </row>
    <row r="1000" spans="1:6" x14ac:dyDescent="0.2">
      <c r="A1000" s="93">
        <v>2022</v>
      </c>
      <c r="B1000" s="13" t="s">
        <v>115</v>
      </c>
      <c r="C1000" s="13" t="s">
        <v>181</v>
      </c>
      <c r="D1000" s="45">
        <v>170000</v>
      </c>
      <c r="E1000" s="29"/>
      <c r="F1000" s="20">
        <f t="shared" si="17"/>
        <v>68796.62</v>
      </c>
    </row>
    <row r="1001" spans="1:6" x14ac:dyDescent="0.2">
      <c r="A1001" s="93">
        <v>2022</v>
      </c>
      <c r="B1001" s="13" t="s">
        <v>115</v>
      </c>
      <c r="C1001" s="13" t="s">
        <v>172</v>
      </c>
      <c r="D1001" s="45">
        <v>1077000</v>
      </c>
      <c r="E1001" s="29"/>
      <c r="F1001" s="20">
        <f t="shared" si="17"/>
        <v>435846.82199999999</v>
      </c>
    </row>
    <row r="1002" spans="1:6" x14ac:dyDescent="0.2">
      <c r="A1002" s="93">
        <v>2022</v>
      </c>
      <c r="B1002" s="13" t="s">
        <v>115</v>
      </c>
      <c r="C1002" s="13" t="s">
        <v>172</v>
      </c>
      <c r="D1002" s="45">
        <v>7000</v>
      </c>
      <c r="E1002" s="29"/>
      <c r="F1002" s="20">
        <f t="shared" si="17"/>
        <v>2832.8020000000001</v>
      </c>
    </row>
    <row r="1003" spans="1:6" x14ac:dyDescent="0.2">
      <c r="A1003" s="93">
        <v>2022</v>
      </c>
      <c r="B1003" s="13" t="s">
        <v>116</v>
      </c>
      <c r="C1003" s="13" t="s">
        <v>156</v>
      </c>
      <c r="D1003" s="45">
        <v>10600000</v>
      </c>
      <c r="E1003" s="29"/>
      <c r="F1003" s="20">
        <f t="shared" si="17"/>
        <v>4289671.5999999996</v>
      </c>
    </row>
    <row r="1004" spans="1:6" x14ac:dyDescent="0.2">
      <c r="A1004" s="93">
        <v>2022</v>
      </c>
      <c r="B1004" s="13" t="s">
        <v>116</v>
      </c>
      <c r="C1004" s="13" t="s">
        <v>159</v>
      </c>
      <c r="D1004" s="45">
        <v>490000</v>
      </c>
      <c r="E1004" s="29"/>
      <c r="F1004" s="20">
        <f t="shared" si="17"/>
        <v>198296.13999999998</v>
      </c>
    </row>
    <row r="1005" spans="1:6" x14ac:dyDescent="0.2">
      <c r="A1005" s="93">
        <v>2022</v>
      </c>
      <c r="B1005" s="13" t="s">
        <v>116</v>
      </c>
      <c r="C1005" s="13" t="s">
        <v>160</v>
      </c>
      <c r="D1005" s="45">
        <v>61000</v>
      </c>
      <c r="E1005" s="29"/>
      <c r="F1005" s="20">
        <f t="shared" si="17"/>
        <v>24685.845999999998</v>
      </c>
    </row>
    <row r="1006" spans="1:6" x14ac:dyDescent="0.2">
      <c r="A1006" s="93">
        <v>2022</v>
      </c>
      <c r="B1006" s="13" t="s">
        <v>116</v>
      </c>
      <c r="C1006" s="13" t="s">
        <v>163</v>
      </c>
      <c r="D1006" s="45">
        <v>10000</v>
      </c>
      <c r="E1006" s="29"/>
      <c r="F1006" s="20">
        <f t="shared" si="17"/>
        <v>4046.86</v>
      </c>
    </row>
    <row r="1007" spans="1:6" x14ac:dyDescent="0.2">
      <c r="A1007" s="93">
        <v>2022</v>
      </c>
      <c r="B1007" s="13" t="s">
        <v>116</v>
      </c>
      <c r="C1007" s="13" t="s">
        <v>169</v>
      </c>
      <c r="D1007" s="45">
        <v>10750000</v>
      </c>
      <c r="E1007" s="29"/>
      <c r="F1007" s="20">
        <f t="shared" si="17"/>
        <v>4350374.5</v>
      </c>
    </row>
    <row r="1008" spans="1:6" x14ac:dyDescent="0.2">
      <c r="A1008" s="93">
        <v>2022</v>
      </c>
      <c r="B1008" s="13" t="s">
        <v>116</v>
      </c>
      <c r="C1008" s="13" t="s">
        <v>172</v>
      </c>
      <c r="D1008" s="45">
        <v>560000</v>
      </c>
      <c r="E1008" s="29"/>
      <c r="F1008" s="20">
        <f t="shared" si="17"/>
        <v>226624.16</v>
      </c>
    </row>
    <row r="1009" spans="1:6" x14ac:dyDescent="0.2">
      <c r="A1009" s="93">
        <v>2022</v>
      </c>
      <c r="B1009" s="13" t="s">
        <v>117</v>
      </c>
      <c r="C1009" s="13" t="s">
        <v>156</v>
      </c>
      <c r="D1009" s="45">
        <v>5130000</v>
      </c>
      <c r="E1009" s="29"/>
      <c r="F1009" s="20">
        <f t="shared" si="17"/>
        <v>2076039.18</v>
      </c>
    </row>
    <row r="1010" spans="1:6" x14ac:dyDescent="0.2">
      <c r="A1010" s="93">
        <v>2022</v>
      </c>
      <c r="B1010" s="13" t="s">
        <v>117</v>
      </c>
      <c r="C1010" s="13" t="s">
        <v>159</v>
      </c>
      <c r="D1010" s="45">
        <v>520000</v>
      </c>
      <c r="E1010" s="29"/>
      <c r="F1010" s="20">
        <f t="shared" si="17"/>
        <v>210436.72</v>
      </c>
    </row>
    <row r="1011" spans="1:6" x14ac:dyDescent="0.2">
      <c r="A1011" s="93">
        <v>2022</v>
      </c>
      <c r="B1011" s="13" t="s">
        <v>117</v>
      </c>
      <c r="C1011" s="13" t="s">
        <v>169</v>
      </c>
      <c r="D1011" s="45">
        <v>5830000</v>
      </c>
      <c r="E1011" s="29"/>
      <c r="F1011" s="20">
        <f t="shared" si="17"/>
        <v>2359319.38</v>
      </c>
    </row>
    <row r="1012" spans="1:6" x14ac:dyDescent="0.2">
      <c r="A1012" s="93">
        <v>2022</v>
      </c>
      <c r="B1012" s="13" t="s">
        <v>117</v>
      </c>
      <c r="C1012" s="13" t="s">
        <v>172</v>
      </c>
      <c r="D1012" s="45">
        <v>240000</v>
      </c>
      <c r="E1012" s="29"/>
      <c r="F1012" s="20">
        <f t="shared" si="17"/>
        <v>97124.64</v>
      </c>
    </row>
    <row r="1013" spans="1:6" x14ac:dyDescent="0.2">
      <c r="A1013" s="93">
        <v>2022</v>
      </c>
      <c r="B1013" s="13" t="s">
        <v>118</v>
      </c>
      <c r="C1013" s="13" t="s">
        <v>156</v>
      </c>
      <c r="D1013" s="45">
        <v>12350000</v>
      </c>
      <c r="E1013" s="29"/>
      <c r="F1013" s="20">
        <f t="shared" si="17"/>
        <v>4997872.0999999996</v>
      </c>
    </row>
    <row r="1014" spans="1:6" x14ac:dyDescent="0.2">
      <c r="A1014" s="93">
        <v>2022</v>
      </c>
      <c r="B1014" s="13" t="s">
        <v>118</v>
      </c>
      <c r="C1014" s="13" t="s">
        <v>159</v>
      </c>
      <c r="D1014" s="45">
        <v>1170000</v>
      </c>
      <c r="E1014" s="29"/>
      <c r="F1014" s="20">
        <f t="shared" si="17"/>
        <v>473482.62</v>
      </c>
    </row>
    <row r="1015" spans="1:6" x14ac:dyDescent="0.2">
      <c r="A1015" s="93">
        <v>2022</v>
      </c>
      <c r="B1015" s="13" t="s">
        <v>118</v>
      </c>
      <c r="C1015" s="13" t="s">
        <v>160</v>
      </c>
      <c r="D1015" s="45">
        <v>125000</v>
      </c>
      <c r="E1015" s="29"/>
      <c r="F1015" s="20">
        <f t="shared" si="17"/>
        <v>50585.75</v>
      </c>
    </row>
    <row r="1016" spans="1:6" x14ac:dyDescent="0.2">
      <c r="A1016" s="93">
        <v>2022</v>
      </c>
      <c r="B1016" s="13" t="s">
        <v>118</v>
      </c>
      <c r="C1016" s="13" t="s">
        <v>163</v>
      </c>
      <c r="D1016" s="45">
        <v>40000</v>
      </c>
      <c r="E1016" s="29"/>
      <c r="F1016" s="20">
        <f t="shared" si="17"/>
        <v>16187.44</v>
      </c>
    </row>
    <row r="1017" spans="1:6" x14ac:dyDescent="0.2">
      <c r="A1017" s="93">
        <v>2022</v>
      </c>
      <c r="B1017" s="13" t="s">
        <v>118</v>
      </c>
      <c r="C1017" s="13" t="s">
        <v>169</v>
      </c>
      <c r="D1017" s="45">
        <v>10030000</v>
      </c>
      <c r="E1017" s="29"/>
      <c r="F1017" s="20">
        <f t="shared" si="17"/>
        <v>4059000.58</v>
      </c>
    </row>
    <row r="1018" spans="1:6" x14ac:dyDescent="0.2">
      <c r="A1018" s="93">
        <v>2022</v>
      </c>
      <c r="B1018" s="13" t="s">
        <v>119</v>
      </c>
      <c r="C1018" s="13" t="s">
        <v>155</v>
      </c>
      <c r="D1018" s="45">
        <v>5000</v>
      </c>
      <c r="E1018" s="29"/>
      <c r="F1018" s="20">
        <f t="shared" si="17"/>
        <v>2023.43</v>
      </c>
    </row>
    <row r="1019" spans="1:6" x14ac:dyDescent="0.2">
      <c r="A1019" s="93">
        <v>2022</v>
      </c>
      <c r="B1019" s="13" t="s">
        <v>119</v>
      </c>
      <c r="C1019" s="13" t="s">
        <v>185</v>
      </c>
      <c r="D1019" s="45">
        <v>6700</v>
      </c>
      <c r="E1019" s="29"/>
      <c r="F1019" s="20">
        <f t="shared" si="17"/>
        <v>2711.3962000000001</v>
      </c>
    </row>
    <row r="1020" spans="1:6" x14ac:dyDescent="0.2">
      <c r="A1020" s="93">
        <v>2022</v>
      </c>
      <c r="B1020" s="13" t="s">
        <v>119</v>
      </c>
      <c r="C1020" s="13" t="s">
        <v>156</v>
      </c>
      <c r="D1020" s="45">
        <v>4440000</v>
      </c>
      <c r="E1020" s="29"/>
      <c r="F1020" s="20">
        <f t="shared" si="17"/>
        <v>1796805.8399999999</v>
      </c>
    </row>
    <row r="1021" spans="1:6" x14ac:dyDescent="0.2">
      <c r="A1021" s="93">
        <v>2022</v>
      </c>
      <c r="B1021" s="13" t="s">
        <v>119</v>
      </c>
      <c r="C1021" s="13" t="s">
        <v>157</v>
      </c>
      <c r="D1021" s="45">
        <v>136000</v>
      </c>
      <c r="E1021" s="29"/>
      <c r="F1021" s="20">
        <f t="shared" si="17"/>
        <v>55037.296000000002</v>
      </c>
    </row>
    <row r="1022" spans="1:6" x14ac:dyDescent="0.2">
      <c r="A1022" s="93">
        <v>2022</v>
      </c>
      <c r="B1022" s="13" t="s">
        <v>119</v>
      </c>
      <c r="C1022" s="13" t="s">
        <v>159</v>
      </c>
      <c r="D1022" s="45">
        <v>2560000</v>
      </c>
      <c r="E1022" s="29"/>
      <c r="F1022" s="20">
        <f t="shared" si="17"/>
        <v>1035996.16</v>
      </c>
    </row>
    <row r="1023" spans="1:6" x14ac:dyDescent="0.2">
      <c r="A1023" s="93">
        <v>2022</v>
      </c>
      <c r="B1023" s="13" t="s">
        <v>119</v>
      </c>
      <c r="C1023" s="13" t="s">
        <v>160</v>
      </c>
      <c r="D1023" s="45">
        <v>110000</v>
      </c>
      <c r="E1023" s="29"/>
      <c r="F1023" s="20">
        <f t="shared" si="17"/>
        <v>44515.46</v>
      </c>
    </row>
    <row r="1024" spans="1:6" x14ac:dyDescent="0.2">
      <c r="A1024" s="93">
        <v>2022</v>
      </c>
      <c r="B1024" s="13" t="s">
        <v>119</v>
      </c>
      <c r="C1024" s="13" t="s">
        <v>163</v>
      </c>
      <c r="D1024" s="45">
        <v>25000</v>
      </c>
      <c r="E1024" s="29"/>
      <c r="F1024" s="20">
        <f t="shared" si="17"/>
        <v>10117.15</v>
      </c>
    </row>
    <row r="1025" spans="1:6" x14ac:dyDescent="0.2">
      <c r="A1025" s="93">
        <v>2022</v>
      </c>
      <c r="B1025" s="13" t="s">
        <v>119</v>
      </c>
      <c r="C1025" s="13" t="s">
        <v>168</v>
      </c>
      <c r="D1025" s="45">
        <v>2700000</v>
      </c>
      <c r="E1025" s="29"/>
      <c r="F1025" s="20">
        <f t="shared" si="17"/>
        <v>1092652.2</v>
      </c>
    </row>
    <row r="1026" spans="1:6" x14ac:dyDescent="0.2">
      <c r="A1026" s="93">
        <v>2022</v>
      </c>
      <c r="B1026" s="13" t="s">
        <v>119</v>
      </c>
      <c r="C1026" s="13" t="s">
        <v>169</v>
      </c>
      <c r="D1026" s="45">
        <v>4720000</v>
      </c>
      <c r="E1026" s="29"/>
      <c r="F1026" s="20">
        <f t="shared" si="17"/>
        <v>1910117.92</v>
      </c>
    </row>
    <row r="1027" spans="1:6" x14ac:dyDescent="0.2">
      <c r="A1027" s="93">
        <v>2022</v>
      </c>
      <c r="B1027" s="13" t="s">
        <v>119</v>
      </c>
      <c r="C1027" s="13" t="s">
        <v>170</v>
      </c>
      <c r="D1027" s="45">
        <v>35500</v>
      </c>
      <c r="E1027" s="29"/>
      <c r="F1027" s="20">
        <f t="shared" ref="F1027:F1090" si="18">IF(EXACT(D1027,$D$8),0,D1027*0.404686)</f>
        <v>14366.352999999999</v>
      </c>
    </row>
    <row r="1028" spans="1:6" x14ac:dyDescent="0.2">
      <c r="A1028" s="93">
        <v>2022</v>
      </c>
      <c r="B1028" s="13" t="s">
        <v>119</v>
      </c>
      <c r="C1028" s="13" t="s">
        <v>172</v>
      </c>
      <c r="D1028" s="45">
        <v>6600000</v>
      </c>
      <c r="E1028" s="29"/>
      <c r="F1028" s="20">
        <f t="shared" si="18"/>
        <v>2670927.6</v>
      </c>
    </row>
    <row r="1029" spans="1:6" x14ac:dyDescent="0.2">
      <c r="A1029" s="93">
        <v>2022</v>
      </c>
      <c r="B1029" s="13" t="s">
        <v>120</v>
      </c>
      <c r="C1029" s="13" t="s">
        <v>156</v>
      </c>
      <c r="D1029" s="45">
        <v>1330000</v>
      </c>
      <c r="E1029" s="29"/>
      <c r="F1029" s="20">
        <f t="shared" si="18"/>
        <v>538232.38</v>
      </c>
    </row>
    <row r="1030" spans="1:6" x14ac:dyDescent="0.2">
      <c r="A1030" s="93">
        <v>2022</v>
      </c>
      <c r="B1030" s="13" t="s">
        <v>120</v>
      </c>
      <c r="C1030" s="13" t="s">
        <v>159</v>
      </c>
      <c r="D1030" s="45">
        <v>1910000</v>
      </c>
      <c r="E1030" s="29"/>
      <c r="F1030" s="20">
        <f t="shared" si="18"/>
        <v>772950.26</v>
      </c>
    </row>
    <row r="1031" spans="1:6" x14ac:dyDescent="0.2">
      <c r="A1031" s="93">
        <v>2022</v>
      </c>
      <c r="B1031" s="13" t="s">
        <v>120</v>
      </c>
      <c r="C1031" s="13" t="s">
        <v>169</v>
      </c>
      <c r="D1031" s="45">
        <v>1940000</v>
      </c>
      <c r="E1031" s="29"/>
      <c r="F1031" s="20">
        <f t="shared" si="18"/>
        <v>785090.84</v>
      </c>
    </row>
    <row r="1032" spans="1:6" x14ac:dyDescent="0.2">
      <c r="A1032" s="93">
        <v>2022</v>
      </c>
      <c r="B1032" s="13" t="s">
        <v>120</v>
      </c>
      <c r="C1032" s="13" t="s">
        <v>187</v>
      </c>
      <c r="D1032" s="45">
        <v>43000</v>
      </c>
      <c r="E1032" s="29"/>
      <c r="F1032" s="20">
        <f t="shared" si="18"/>
        <v>17401.498</v>
      </c>
    </row>
    <row r="1033" spans="1:6" x14ac:dyDescent="0.2">
      <c r="A1033" s="93">
        <v>2022</v>
      </c>
      <c r="B1033" s="13" t="s">
        <v>120</v>
      </c>
      <c r="C1033" s="13" t="s">
        <v>172</v>
      </c>
      <c r="D1033" s="45">
        <v>375000</v>
      </c>
      <c r="E1033" s="29"/>
      <c r="F1033" s="20">
        <f t="shared" si="18"/>
        <v>151757.25</v>
      </c>
    </row>
    <row r="1034" spans="1:6" x14ac:dyDescent="0.2">
      <c r="A1034" s="93">
        <v>2022</v>
      </c>
      <c r="B1034" s="13" t="s">
        <v>121</v>
      </c>
      <c r="C1034" s="13" t="s">
        <v>156</v>
      </c>
      <c r="D1034" s="45">
        <v>435000</v>
      </c>
      <c r="E1034" s="29"/>
      <c r="F1034" s="20">
        <f t="shared" si="18"/>
        <v>176038.41</v>
      </c>
    </row>
    <row r="1035" spans="1:6" x14ac:dyDescent="0.2">
      <c r="A1035" s="93">
        <v>2022</v>
      </c>
      <c r="B1035" s="13" t="s">
        <v>121</v>
      </c>
      <c r="C1035" s="13" t="s">
        <v>157</v>
      </c>
      <c r="D1035" s="45">
        <v>190000</v>
      </c>
      <c r="E1035" s="29"/>
      <c r="F1035" s="20">
        <f t="shared" si="18"/>
        <v>76890.34</v>
      </c>
    </row>
    <row r="1036" spans="1:6" x14ac:dyDescent="0.2">
      <c r="A1036" s="93">
        <v>2022</v>
      </c>
      <c r="B1036" s="13" t="s">
        <v>121</v>
      </c>
      <c r="C1036" s="13" t="s">
        <v>159</v>
      </c>
      <c r="D1036" s="45">
        <v>380000</v>
      </c>
      <c r="E1036" s="29"/>
      <c r="F1036" s="20">
        <f t="shared" si="18"/>
        <v>153780.68</v>
      </c>
    </row>
    <row r="1037" spans="1:6" x14ac:dyDescent="0.2">
      <c r="A1037" s="93">
        <v>2022</v>
      </c>
      <c r="B1037" s="13" t="s">
        <v>121</v>
      </c>
      <c r="C1037" s="13" t="s">
        <v>165</v>
      </c>
      <c r="D1037" s="45">
        <v>412000</v>
      </c>
      <c r="E1037" s="29"/>
      <c r="F1037" s="20">
        <f t="shared" si="18"/>
        <v>166730.63199999998</v>
      </c>
    </row>
    <row r="1038" spans="1:6" x14ac:dyDescent="0.2">
      <c r="A1038" s="93">
        <v>2022</v>
      </c>
      <c r="B1038" s="13" t="s">
        <v>121</v>
      </c>
      <c r="C1038" s="13" t="s">
        <v>169</v>
      </c>
      <c r="D1038" s="45">
        <v>1210000</v>
      </c>
      <c r="E1038" s="29"/>
      <c r="F1038" s="20">
        <f t="shared" si="18"/>
        <v>489670.06</v>
      </c>
    </row>
    <row r="1039" spans="1:6" x14ac:dyDescent="0.2">
      <c r="A1039" s="93">
        <v>2022</v>
      </c>
      <c r="B1039" s="13" t="s">
        <v>121</v>
      </c>
      <c r="C1039" s="13" t="s">
        <v>192</v>
      </c>
      <c r="D1039" s="45">
        <v>474000</v>
      </c>
      <c r="E1039" s="29"/>
      <c r="F1039" s="20">
        <f t="shared" si="18"/>
        <v>191821.16399999999</v>
      </c>
    </row>
    <row r="1040" spans="1:6" x14ac:dyDescent="0.2">
      <c r="A1040" s="93">
        <v>2022</v>
      </c>
      <c r="B1040" s="13" t="s">
        <v>122</v>
      </c>
      <c r="C1040" s="13" t="s">
        <v>155</v>
      </c>
      <c r="D1040" s="45">
        <v>10000</v>
      </c>
      <c r="E1040" s="29"/>
      <c r="F1040" s="20">
        <f t="shared" si="18"/>
        <v>4046.86</v>
      </c>
    </row>
    <row r="1041" spans="1:6" x14ac:dyDescent="0.2">
      <c r="A1041" s="93">
        <v>2022</v>
      </c>
      <c r="B1041" s="13" t="s">
        <v>122</v>
      </c>
      <c r="C1041" s="13" t="s">
        <v>159</v>
      </c>
      <c r="D1041" s="45">
        <v>134000</v>
      </c>
      <c r="E1041" s="29"/>
      <c r="F1041" s="20">
        <f t="shared" si="18"/>
        <v>54227.923999999999</v>
      </c>
    </row>
    <row r="1042" spans="1:6" x14ac:dyDescent="0.2">
      <c r="A1042" s="93">
        <v>2022</v>
      </c>
      <c r="B1042" s="13" t="s">
        <v>122</v>
      </c>
      <c r="C1042" s="13" t="s">
        <v>163</v>
      </c>
      <c r="D1042" s="45">
        <v>25000</v>
      </c>
      <c r="E1042" s="29"/>
      <c r="F1042" s="20">
        <f t="shared" si="18"/>
        <v>10117.15</v>
      </c>
    </row>
    <row r="1043" spans="1:6" x14ac:dyDescent="0.2">
      <c r="A1043" s="93">
        <v>2022</v>
      </c>
      <c r="B1043" s="13" t="s">
        <v>123</v>
      </c>
      <c r="C1043" s="13" t="s">
        <v>155</v>
      </c>
      <c r="D1043" s="45">
        <v>16000</v>
      </c>
      <c r="E1043" s="29"/>
      <c r="F1043" s="20">
        <f t="shared" si="18"/>
        <v>6474.9759999999997</v>
      </c>
    </row>
    <row r="1044" spans="1:6" x14ac:dyDescent="0.2">
      <c r="A1044" s="93">
        <v>2022</v>
      </c>
      <c r="B1044" s="13" t="s">
        <v>123</v>
      </c>
      <c r="C1044" s="13" t="s">
        <v>156</v>
      </c>
      <c r="D1044" s="45">
        <v>360000</v>
      </c>
      <c r="E1044" s="29"/>
      <c r="F1044" s="20">
        <f t="shared" si="18"/>
        <v>145686.96</v>
      </c>
    </row>
    <row r="1045" spans="1:6" x14ac:dyDescent="0.2">
      <c r="A1045" s="93">
        <v>2022</v>
      </c>
      <c r="B1045" s="13" t="s">
        <v>123</v>
      </c>
      <c r="C1045" s="13" t="s">
        <v>159</v>
      </c>
      <c r="D1045" s="45">
        <v>215000</v>
      </c>
      <c r="E1045" s="29"/>
      <c r="F1045" s="20">
        <f t="shared" si="18"/>
        <v>87007.489999999991</v>
      </c>
    </row>
    <row r="1046" spans="1:6" x14ac:dyDescent="0.2">
      <c r="A1046" s="93">
        <v>2022</v>
      </c>
      <c r="B1046" s="13" t="s">
        <v>123</v>
      </c>
      <c r="C1046" s="13" t="s">
        <v>169</v>
      </c>
      <c r="D1046" s="45">
        <v>510000</v>
      </c>
      <c r="E1046" s="29"/>
      <c r="F1046" s="20">
        <f t="shared" si="18"/>
        <v>206389.86</v>
      </c>
    </row>
    <row r="1047" spans="1:6" x14ac:dyDescent="0.2">
      <c r="A1047" s="93">
        <v>2022</v>
      </c>
      <c r="B1047" s="13" t="s">
        <v>123</v>
      </c>
      <c r="C1047" s="13" t="s">
        <v>172</v>
      </c>
      <c r="D1047" s="45">
        <v>170000</v>
      </c>
      <c r="E1047" s="29"/>
      <c r="F1047" s="20">
        <f t="shared" si="18"/>
        <v>68796.62</v>
      </c>
    </row>
    <row r="1048" spans="1:6" x14ac:dyDescent="0.2">
      <c r="A1048" s="93">
        <v>2022</v>
      </c>
      <c r="B1048" s="13" t="s">
        <v>124</v>
      </c>
      <c r="C1048" s="13" t="s">
        <v>159</v>
      </c>
      <c r="D1048" s="45">
        <v>60000</v>
      </c>
      <c r="E1048" s="29"/>
      <c r="F1048" s="20">
        <f t="shared" si="18"/>
        <v>24281.16</v>
      </c>
    </row>
    <row r="1049" spans="1:6" x14ac:dyDescent="0.2">
      <c r="A1049" s="93">
        <v>2022</v>
      </c>
      <c r="B1049" s="13" t="s">
        <v>125</v>
      </c>
      <c r="C1049" s="13" t="s">
        <v>155</v>
      </c>
      <c r="D1049" s="45">
        <v>4000</v>
      </c>
      <c r="E1049" s="29"/>
      <c r="F1049" s="20">
        <f t="shared" si="18"/>
        <v>1618.7439999999999</v>
      </c>
    </row>
    <row r="1050" spans="1:6" x14ac:dyDescent="0.2">
      <c r="A1050" s="93">
        <v>2022</v>
      </c>
      <c r="B1050" s="13" t="s">
        <v>125</v>
      </c>
      <c r="C1050" s="13" t="s">
        <v>156</v>
      </c>
      <c r="D1050" s="45">
        <v>1940000</v>
      </c>
      <c r="E1050" s="29"/>
      <c r="F1050" s="20">
        <f t="shared" si="18"/>
        <v>785090.84</v>
      </c>
    </row>
    <row r="1051" spans="1:6" x14ac:dyDescent="0.2">
      <c r="A1051" s="93">
        <v>2022</v>
      </c>
      <c r="B1051" s="13" t="s">
        <v>125</v>
      </c>
      <c r="C1051" s="13" t="s">
        <v>159</v>
      </c>
      <c r="D1051" s="45">
        <v>770000</v>
      </c>
      <c r="E1051" s="29"/>
      <c r="F1051" s="20">
        <f t="shared" si="18"/>
        <v>311608.21999999997</v>
      </c>
    </row>
    <row r="1052" spans="1:6" x14ac:dyDescent="0.2">
      <c r="A1052" s="93">
        <v>2022</v>
      </c>
      <c r="B1052" s="13" t="s">
        <v>125</v>
      </c>
      <c r="C1052" s="13" t="s">
        <v>160</v>
      </c>
      <c r="D1052" s="45">
        <v>255000</v>
      </c>
      <c r="E1052" s="29"/>
      <c r="F1052" s="20">
        <f t="shared" si="18"/>
        <v>103194.93</v>
      </c>
    </row>
    <row r="1053" spans="1:6" x14ac:dyDescent="0.2">
      <c r="A1053" s="93">
        <v>2022</v>
      </c>
      <c r="B1053" s="13" t="s">
        <v>125</v>
      </c>
      <c r="C1053" s="13" t="s">
        <v>163</v>
      </c>
      <c r="D1053" s="45">
        <v>26000</v>
      </c>
      <c r="E1053" s="29"/>
      <c r="F1053" s="20">
        <f t="shared" si="18"/>
        <v>10521.835999999999</v>
      </c>
    </row>
    <row r="1054" spans="1:6" x14ac:dyDescent="0.2">
      <c r="A1054" s="93">
        <v>2022</v>
      </c>
      <c r="B1054" s="13" t="s">
        <v>125</v>
      </c>
      <c r="C1054" s="13" t="s">
        <v>169</v>
      </c>
      <c r="D1054" s="45">
        <v>2240000</v>
      </c>
      <c r="E1054" s="29"/>
      <c r="F1054" s="20">
        <f t="shared" si="18"/>
        <v>906496.64</v>
      </c>
    </row>
    <row r="1055" spans="1:6" x14ac:dyDescent="0.2">
      <c r="A1055" s="93">
        <v>2022</v>
      </c>
      <c r="B1055" s="13" t="s">
        <v>125</v>
      </c>
      <c r="C1055" s="13" t="s">
        <v>181</v>
      </c>
      <c r="D1055" s="45">
        <v>138000</v>
      </c>
      <c r="E1055" s="29"/>
      <c r="F1055" s="20">
        <f t="shared" si="18"/>
        <v>55846.667999999998</v>
      </c>
    </row>
    <row r="1056" spans="1:6" x14ac:dyDescent="0.2">
      <c r="A1056" s="93">
        <v>2022</v>
      </c>
      <c r="B1056" s="13" t="s">
        <v>125</v>
      </c>
      <c r="C1056" s="13" t="s">
        <v>172</v>
      </c>
      <c r="D1056" s="45">
        <v>415000</v>
      </c>
      <c r="E1056" s="29"/>
      <c r="F1056" s="20">
        <f t="shared" si="18"/>
        <v>167944.69</v>
      </c>
    </row>
    <row r="1057" spans="1:6" x14ac:dyDescent="0.2">
      <c r="A1057" s="93">
        <v>2022</v>
      </c>
      <c r="B1057" s="13" t="s">
        <v>126</v>
      </c>
      <c r="C1057" s="13" t="s">
        <v>155</v>
      </c>
      <c r="D1057" s="45">
        <v>55000</v>
      </c>
      <c r="E1057" s="29"/>
      <c r="F1057" s="20">
        <f t="shared" si="18"/>
        <v>22257.73</v>
      </c>
    </row>
    <row r="1058" spans="1:6" x14ac:dyDescent="0.2">
      <c r="A1058" s="93">
        <v>2022</v>
      </c>
      <c r="B1058" s="13" t="s">
        <v>126</v>
      </c>
      <c r="C1058" s="13" t="s">
        <v>185</v>
      </c>
      <c r="D1058" s="45">
        <v>69000</v>
      </c>
      <c r="E1058" s="29"/>
      <c r="F1058" s="20">
        <f t="shared" si="18"/>
        <v>27923.333999999999</v>
      </c>
    </row>
    <row r="1059" spans="1:6" x14ac:dyDescent="0.2">
      <c r="A1059" s="93">
        <v>2022</v>
      </c>
      <c r="B1059" s="13" t="s">
        <v>126</v>
      </c>
      <c r="C1059" s="13" t="s">
        <v>156</v>
      </c>
      <c r="D1059" s="45">
        <v>7490000</v>
      </c>
      <c r="E1059" s="29"/>
      <c r="F1059" s="20">
        <f t="shared" si="18"/>
        <v>3031098.14</v>
      </c>
    </row>
    <row r="1060" spans="1:6" x14ac:dyDescent="0.2">
      <c r="A1060" s="93">
        <v>2022</v>
      </c>
      <c r="B1060" s="13" t="s">
        <v>126</v>
      </c>
      <c r="C1060" s="13" t="s">
        <v>159</v>
      </c>
      <c r="D1060" s="45">
        <v>1190000</v>
      </c>
      <c r="E1060" s="29"/>
      <c r="F1060" s="20">
        <f t="shared" si="18"/>
        <v>481576.33999999997</v>
      </c>
    </row>
    <row r="1061" spans="1:6" x14ac:dyDescent="0.2">
      <c r="A1061" s="93">
        <v>2022</v>
      </c>
      <c r="B1061" s="13" t="s">
        <v>126</v>
      </c>
      <c r="C1061" s="13" t="s">
        <v>160</v>
      </c>
      <c r="D1061" s="45">
        <v>205000</v>
      </c>
      <c r="E1061" s="29"/>
      <c r="F1061" s="20">
        <f t="shared" si="18"/>
        <v>82960.63</v>
      </c>
    </row>
    <row r="1062" spans="1:6" x14ac:dyDescent="0.2">
      <c r="A1062" s="93">
        <v>2022</v>
      </c>
      <c r="B1062" s="13" t="s">
        <v>126</v>
      </c>
      <c r="C1062" s="13" t="s">
        <v>163</v>
      </c>
      <c r="D1062" s="45">
        <v>140000</v>
      </c>
      <c r="E1062" s="29"/>
      <c r="F1062" s="20">
        <f t="shared" si="18"/>
        <v>56656.04</v>
      </c>
    </row>
    <row r="1063" spans="1:6" x14ac:dyDescent="0.2">
      <c r="A1063" s="93">
        <v>2022</v>
      </c>
      <c r="B1063" s="13" t="s">
        <v>126</v>
      </c>
      <c r="C1063" s="13" t="s">
        <v>166</v>
      </c>
      <c r="D1063" s="45">
        <v>28000</v>
      </c>
      <c r="E1063" s="29"/>
      <c r="F1063" s="20">
        <f t="shared" si="18"/>
        <v>11331.208000000001</v>
      </c>
    </row>
    <row r="1064" spans="1:6" x14ac:dyDescent="0.2">
      <c r="A1064" s="93">
        <v>2022</v>
      </c>
      <c r="B1064" s="13" t="s">
        <v>126</v>
      </c>
      <c r="C1064" s="13" t="s">
        <v>169</v>
      </c>
      <c r="D1064" s="45">
        <v>7390000</v>
      </c>
      <c r="E1064" s="29"/>
      <c r="F1064" s="20">
        <f t="shared" si="18"/>
        <v>2990629.54</v>
      </c>
    </row>
    <row r="1065" spans="1:6" x14ac:dyDescent="0.2">
      <c r="A1065" s="93">
        <v>2022</v>
      </c>
      <c r="B1065" s="13" t="s">
        <v>126</v>
      </c>
      <c r="C1065" s="13" t="s">
        <v>181</v>
      </c>
      <c r="D1065" s="45">
        <v>431000</v>
      </c>
      <c r="E1065" s="29"/>
      <c r="F1065" s="20">
        <f t="shared" si="18"/>
        <v>174419.666</v>
      </c>
    </row>
    <row r="1066" spans="1:6" x14ac:dyDescent="0.2">
      <c r="A1066" s="93">
        <v>2022</v>
      </c>
      <c r="B1066" s="13" t="s">
        <v>126</v>
      </c>
      <c r="C1066" s="13" t="s">
        <v>170</v>
      </c>
      <c r="D1066" s="45">
        <v>73000</v>
      </c>
      <c r="E1066" s="29"/>
      <c r="F1066" s="20">
        <f t="shared" si="18"/>
        <v>29542.077999999998</v>
      </c>
    </row>
    <row r="1067" spans="1:6" x14ac:dyDescent="0.2">
      <c r="A1067" s="93">
        <v>2022</v>
      </c>
      <c r="B1067" s="13" t="s">
        <v>126</v>
      </c>
      <c r="C1067" s="13" t="s">
        <v>172</v>
      </c>
      <c r="D1067" s="45">
        <v>1210000</v>
      </c>
      <c r="E1067" s="29"/>
      <c r="F1067" s="20">
        <f t="shared" si="18"/>
        <v>489670.06</v>
      </c>
    </row>
    <row r="1068" spans="1:6" x14ac:dyDescent="0.2">
      <c r="A1068" s="93">
        <v>2022</v>
      </c>
      <c r="B1068" s="13" t="s">
        <v>127</v>
      </c>
      <c r="C1068" s="13" t="s">
        <v>156</v>
      </c>
      <c r="D1068" s="45">
        <v>565000</v>
      </c>
      <c r="E1068" s="29"/>
      <c r="F1068" s="20">
        <f t="shared" si="18"/>
        <v>228647.59</v>
      </c>
    </row>
    <row r="1069" spans="1:6" x14ac:dyDescent="0.2">
      <c r="A1069" s="93">
        <v>2022</v>
      </c>
      <c r="B1069" s="13" t="s">
        <v>127</v>
      </c>
      <c r="C1069" s="13" t="s">
        <v>157</v>
      </c>
      <c r="D1069" s="45">
        <v>525000</v>
      </c>
      <c r="E1069" s="29"/>
      <c r="F1069" s="20">
        <f t="shared" si="18"/>
        <v>212460.15</v>
      </c>
    </row>
    <row r="1070" spans="1:6" x14ac:dyDescent="0.2">
      <c r="A1070" s="93">
        <v>2022</v>
      </c>
      <c r="B1070" s="13" t="s">
        <v>127</v>
      </c>
      <c r="C1070" s="13" t="s">
        <v>159</v>
      </c>
      <c r="D1070" s="45">
        <v>580000</v>
      </c>
      <c r="E1070" s="29"/>
      <c r="F1070" s="20">
        <f t="shared" si="18"/>
        <v>234717.88</v>
      </c>
    </row>
    <row r="1071" spans="1:6" x14ac:dyDescent="0.2">
      <c r="A1071" s="93">
        <v>2022</v>
      </c>
      <c r="B1071" s="13" t="s">
        <v>127</v>
      </c>
      <c r="C1071" s="13" t="s">
        <v>164</v>
      </c>
      <c r="D1071" s="45">
        <v>14000</v>
      </c>
      <c r="E1071" s="29"/>
      <c r="F1071" s="20">
        <f t="shared" si="18"/>
        <v>5665.6040000000003</v>
      </c>
    </row>
    <row r="1072" spans="1:6" x14ac:dyDescent="0.2">
      <c r="A1072" s="93">
        <v>2022</v>
      </c>
      <c r="B1072" s="13" t="s">
        <v>127</v>
      </c>
      <c r="C1072" s="13" t="s">
        <v>165</v>
      </c>
      <c r="D1072" s="45">
        <v>86000</v>
      </c>
      <c r="E1072" s="29"/>
      <c r="F1072" s="20">
        <f t="shared" si="18"/>
        <v>34802.995999999999</v>
      </c>
    </row>
    <row r="1073" spans="1:6" x14ac:dyDescent="0.2">
      <c r="A1073" s="93">
        <v>2022</v>
      </c>
      <c r="B1073" s="13" t="s">
        <v>127</v>
      </c>
      <c r="C1073" s="13" t="s">
        <v>169</v>
      </c>
      <c r="D1073" s="45">
        <v>2290000</v>
      </c>
      <c r="E1073" s="29"/>
      <c r="F1073" s="20">
        <f t="shared" si="18"/>
        <v>926730.94</v>
      </c>
    </row>
    <row r="1074" spans="1:6" x14ac:dyDescent="0.2">
      <c r="A1074" s="93">
        <v>2022</v>
      </c>
      <c r="B1074" s="13" t="s">
        <v>127</v>
      </c>
      <c r="C1074" s="13" t="s">
        <v>172</v>
      </c>
      <c r="D1074" s="45">
        <v>75000</v>
      </c>
      <c r="E1074" s="29"/>
      <c r="F1074" s="20">
        <f t="shared" si="18"/>
        <v>30351.45</v>
      </c>
    </row>
    <row r="1075" spans="1:6" x14ac:dyDescent="0.2">
      <c r="A1075" s="93">
        <v>2022</v>
      </c>
      <c r="B1075" s="13" t="s">
        <v>128</v>
      </c>
      <c r="C1075" s="13" t="s">
        <v>156</v>
      </c>
      <c r="D1075" s="45">
        <v>3110000</v>
      </c>
      <c r="E1075" s="29"/>
      <c r="F1075" s="20">
        <f t="shared" si="18"/>
        <v>1258573.46</v>
      </c>
    </row>
    <row r="1076" spans="1:6" x14ac:dyDescent="0.2">
      <c r="A1076" s="93">
        <v>2022</v>
      </c>
      <c r="B1076" s="13" t="s">
        <v>128</v>
      </c>
      <c r="C1076" s="13" t="s">
        <v>157</v>
      </c>
      <c r="D1076" s="45">
        <v>340000</v>
      </c>
      <c r="E1076" s="29"/>
      <c r="F1076" s="20">
        <f t="shared" si="18"/>
        <v>137593.24</v>
      </c>
    </row>
    <row r="1077" spans="1:6" x14ac:dyDescent="0.2">
      <c r="A1077" s="93">
        <v>2022</v>
      </c>
      <c r="B1077" s="13" t="s">
        <v>128</v>
      </c>
      <c r="C1077" s="13" t="s">
        <v>159</v>
      </c>
      <c r="D1077" s="45">
        <v>3210000</v>
      </c>
      <c r="E1077" s="29"/>
      <c r="F1077" s="20">
        <f t="shared" si="18"/>
        <v>1299042.06</v>
      </c>
    </row>
    <row r="1078" spans="1:6" x14ac:dyDescent="0.2">
      <c r="A1078" s="93">
        <v>2022</v>
      </c>
      <c r="B1078" s="13" t="s">
        <v>128</v>
      </c>
      <c r="C1078" s="13" t="s">
        <v>160</v>
      </c>
      <c r="D1078" s="45">
        <v>95000</v>
      </c>
      <c r="E1078" s="29"/>
      <c r="F1078" s="20">
        <f t="shared" si="18"/>
        <v>38445.17</v>
      </c>
    </row>
    <row r="1079" spans="1:6" x14ac:dyDescent="0.2">
      <c r="A1079" s="93">
        <v>2022</v>
      </c>
      <c r="B1079" s="13" t="s">
        <v>128</v>
      </c>
      <c r="C1079" s="13" t="s">
        <v>163</v>
      </c>
      <c r="D1079" s="45">
        <v>6000</v>
      </c>
      <c r="E1079" s="29"/>
      <c r="F1079" s="20">
        <f t="shared" si="18"/>
        <v>2428.116</v>
      </c>
    </row>
    <row r="1080" spans="1:6" x14ac:dyDescent="0.2">
      <c r="A1080" s="93">
        <v>2022</v>
      </c>
      <c r="B1080" s="13" t="s">
        <v>128</v>
      </c>
      <c r="C1080" s="13" t="s">
        <v>165</v>
      </c>
      <c r="D1080" s="45">
        <v>151000</v>
      </c>
      <c r="E1080" s="29"/>
      <c r="F1080" s="20">
        <f t="shared" si="18"/>
        <v>61107.585999999996</v>
      </c>
    </row>
    <row r="1081" spans="1:6" x14ac:dyDescent="0.2">
      <c r="A1081" s="93">
        <v>2022</v>
      </c>
      <c r="B1081" s="13" t="s">
        <v>128</v>
      </c>
      <c r="C1081" s="13" t="s">
        <v>169</v>
      </c>
      <c r="D1081" s="45">
        <v>6040000</v>
      </c>
      <c r="E1081" s="29"/>
      <c r="F1081" s="20">
        <f t="shared" si="18"/>
        <v>2444303.44</v>
      </c>
    </row>
    <row r="1082" spans="1:6" x14ac:dyDescent="0.2">
      <c r="A1082" s="93">
        <v>2022</v>
      </c>
      <c r="B1082" s="13" t="s">
        <v>128</v>
      </c>
      <c r="C1082" s="13" t="s">
        <v>172</v>
      </c>
      <c r="D1082" s="45">
        <v>410000</v>
      </c>
      <c r="E1082" s="29"/>
      <c r="F1082" s="20">
        <f t="shared" si="18"/>
        <v>165921.26</v>
      </c>
    </row>
    <row r="1083" spans="1:6" x14ac:dyDescent="0.2">
      <c r="A1083" s="93">
        <v>2022</v>
      </c>
      <c r="B1083" s="13" t="s">
        <v>129</v>
      </c>
      <c r="C1083" s="13" t="s">
        <v>155</v>
      </c>
      <c r="D1083" s="45">
        <v>840000</v>
      </c>
      <c r="E1083" s="29"/>
      <c r="F1083" s="20">
        <f t="shared" si="18"/>
        <v>339936.24</v>
      </c>
    </row>
    <row r="1084" spans="1:6" x14ac:dyDescent="0.2">
      <c r="A1084" s="93">
        <v>2022</v>
      </c>
      <c r="B1084" s="13" t="s">
        <v>129</v>
      </c>
      <c r="C1084" s="13" t="s">
        <v>185</v>
      </c>
      <c r="D1084" s="45">
        <v>167000</v>
      </c>
      <c r="E1084" s="29"/>
      <c r="F1084" s="20">
        <f t="shared" si="18"/>
        <v>67582.562000000005</v>
      </c>
    </row>
    <row r="1085" spans="1:6" x14ac:dyDescent="0.2">
      <c r="A1085" s="93">
        <v>2022</v>
      </c>
      <c r="B1085" s="13" t="s">
        <v>129</v>
      </c>
      <c r="C1085" s="13" t="s">
        <v>173</v>
      </c>
      <c r="D1085" s="45">
        <v>171400</v>
      </c>
      <c r="E1085" s="29"/>
      <c r="F1085" s="20">
        <f t="shared" si="18"/>
        <v>69363.180399999997</v>
      </c>
    </row>
    <row r="1086" spans="1:6" x14ac:dyDescent="0.2">
      <c r="A1086" s="93">
        <v>2022</v>
      </c>
      <c r="B1086" s="13" t="s">
        <v>129</v>
      </c>
      <c r="C1086" s="13" t="s">
        <v>156</v>
      </c>
      <c r="D1086" s="45">
        <v>69000</v>
      </c>
      <c r="E1086" s="29"/>
      <c r="F1086" s="20">
        <f t="shared" si="18"/>
        <v>27923.333999999999</v>
      </c>
    </row>
    <row r="1087" spans="1:6" x14ac:dyDescent="0.2">
      <c r="A1087" s="93">
        <v>2022</v>
      </c>
      <c r="B1087" s="13" t="s">
        <v>129</v>
      </c>
      <c r="C1087" s="13" t="s">
        <v>177</v>
      </c>
      <c r="D1087" s="45">
        <v>80000</v>
      </c>
      <c r="E1087" s="29"/>
      <c r="F1087" s="20">
        <f t="shared" si="18"/>
        <v>32374.880000000001</v>
      </c>
    </row>
    <row r="1088" spans="1:6" x14ac:dyDescent="0.2">
      <c r="A1088" s="93">
        <v>2022</v>
      </c>
      <c r="B1088" s="13" t="s">
        <v>129</v>
      </c>
      <c r="C1088" s="13" t="s">
        <v>159</v>
      </c>
      <c r="D1088" s="45">
        <v>2290000</v>
      </c>
      <c r="E1088" s="29"/>
      <c r="F1088" s="20">
        <f t="shared" si="18"/>
        <v>926730.94</v>
      </c>
    </row>
    <row r="1089" spans="1:6" x14ac:dyDescent="0.2">
      <c r="A1089" s="93">
        <v>2022</v>
      </c>
      <c r="B1089" s="13" t="s">
        <v>129</v>
      </c>
      <c r="C1089" s="13" t="s">
        <v>186</v>
      </c>
      <c r="D1089" s="45">
        <v>463000</v>
      </c>
      <c r="E1089" s="29"/>
      <c r="F1089" s="20">
        <f t="shared" si="18"/>
        <v>187369.61799999999</v>
      </c>
    </row>
    <row r="1090" spans="1:6" x14ac:dyDescent="0.2">
      <c r="A1090" s="93">
        <v>2022</v>
      </c>
      <c r="B1090" s="13" t="s">
        <v>129</v>
      </c>
      <c r="C1090" s="13" t="s">
        <v>163</v>
      </c>
      <c r="D1090" s="45">
        <v>24000</v>
      </c>
      <c r="E1090" s="29"/>
      <c r="F1090" s="20">
        <f t="shared" si="18"/>
        <v>9712.4639999999999</v>
      </c>
    </row>
    <row r="1091" spans="1:6" x14ac:dyDescent="0.2">
      <c r="A1091" s="93">
        <v>2022</v>
      </c>
      <c r="B1091" s="13" t="s">
        <v>129</v>
      </c>
      <c r="C1091" s="13" t="s">
        <v>180</v>
      </c>
      <c r="D1091" s="45">
        <v>35000</v>
      </c>
      <c r="E1091" s="29"/>
      <c r="F1091" s="20">
        <f t="shared" ref="F1091:F1154" si="19">IF(EXACT(D1091,$D$8),0,D1091*0.404686)</f>
        <v>14164.01</v>
      </c>
    </row>
    <row r="1092" spans="1:6" x14ac:dyDescent="0.2">
      <c r="A1092" s="93">
        <v>2022</v>
      </c>
      <c r="B1092" s="13" t="s">
        <v>129</v>
      </c>
      <c r="C1092" s="13" t="s">
        <v>181</v>
      </c>
      <c r="D1092" s="45">
        <v>33600</v>
      </c>
      <c r="E1092" s="29"/>
      <c r="F1092" s="20">
        <f t="shared" si="19"/>
        <v>13597.4496</v>
      </c>
    </row>
    <row r="1093" spans="1:6" x14ac:dyDescent="0.2">
      <c r="A1093" s="93">
        <v>2022</v>
      </c>
      <c r="B1093" s="13" t="s">
        <v>129</v>
      </c>
      <c r="C1093" s="13" t="s">
        <v>172</v>
      </c>
      <c r="D1093" s="45">
        <v>4915000</v>
      </c>
      <c r="E1093" s="29"/>
      <c r="F1093" s="20">
        <f t="shared" si="19"/>
        <v>1989031.69</v>
      </c>
    </row>
    <row r="1094" spans="1:6" x14ac:dyDescent="0.2">
      <c r="A1094" s="93">
        <v>2022</v>
      </c>
      <c r="B1094" s="13" t="s">
        <v>129</v>
      </c>
      <c r="C1094" s="13" t="s">
        <v>172</v>
      </c>
      <c r="D1094" s="45">
        <v>675000</v>
      </c>
      <c r="E1094" s="29"/>
      <c r="F1094" s="20">
        <f t="shared" si="19"/>
        <v>273163.05</v>
      </c>
    </row>
    <row r="1095" spans="1:6" x14ac:dyDescent="0.2">
      <c r="A1095" s="93">
        <v>2022</v>
      </c>
      <c r="B1095" s="13" t="s">
        <v>130</v>
      </c>
      <c r="C1095" s="13" t="s">
        <v>156</v>
      </c>
      <c r="D1095" s="45">
        <v>8820000</v>
      </c>
      <c r="E1095" s="29"/>
      <c r="F1095" s="20">
        <f t="shared" si="19"/>
        <v>3569330.52</v>
      </c>
    </row>
    <row r="1096" spans="1:6" x14ac:dyDescent="0.2">
      <c r="A1096" s="93">
        <v>2022</v>
      </c>
      <c r="B1096" s="13" t="s">
        <v>130</v>
      </c>
      <c r="C1096" s="13" t="s">
        <v>159</v>
      </c>
      <c r="D1096" s="45">
        <v>2110000</v>
      </c>
      <c r="E1096" s="29"/>
      <c r="F1096" s="20">
        <f t="shared" si="19"/>
        <v>853887.46</v>
      </c>
    </row>
    <row r="1097" spans="1:6" x14ac:dyDescent="0.2">
      <c r="A1097" s="93">
        <v>2022</v>
      </c>
      <c r="B1097" s="13" t="s">
        <v>130</v>
      </c>
      <c r="C1097" s="13" t="s">
        <v>160</v>
      </c>
      <c r="D1097" s="45">
        <v>75000</v>
      </c>
      <c r="E1097" s="29"/>
      <c r="F1097" s="20">
        <f t="shared" si="19"/>
        <v>30351.45</v>
      </c>
    </row>
    <row r="1098" spans="1:6" x14ac:dyDescent="0.2">
      <c r="A1098" s="93">
        <v>2022</v>
      </c>
      <c r="B1098" s="13" t="s">
        <v>130</v>
      </c>
      <c r="C1098" s="13" t="s">
        <v>162</v>
      </c>
      <c r="D1098" s="45">
        <v>111000</v>
      </c>
      <c r="E1098" s="29"/>
      <c r="F1098" s="20">
        <f t="shared" si="19"/>
        <v>44920.146000000001</v>
      </c>
    </row>
    <row r="1099" spans="1:6" x14ac:dyDescent="0.2">
      <c r="A1099" s="93">
        <v>2022</v>
      </c>
      <c r="B1099" s="13" t="s">
        <v>130</v>
      </c>
      <c r="C1099" s="13" t="s">
        <v>163</v>
      </c>
      <c r="D1099" s="45">
        <v>18000</v>
      </c>
      <c r="E1099" s="29"/>
      <c r="F1099" s="20">
        <f t="shared" si="19"/>
        <v>7284.348</v>
      </c>
    </row>
    <row r="1100" spans="1:6" x14ac:dyDescent="0.2">
      <c r="A1100" s="93">
        <v>2022</v>
      </c>
      <c r="B1100" s="13" t="s">
        <v>130</v>
      </c>
      <c r="C1100" s="13" t="s">
        <v>168</v>
      </c>
      <c r="D1100" s="45">
        <v>125000</v>
      </c>
      <c r="E1100" s="29"/>
      <c r="F1100" s="20">
        <f t="shared" si="19"/>
        <v>50585.75</v>
      </c>
    </row>
    <row r="1101" spans="1:6" x14ac:dyDescent="0.2">
      <c r="A1101" s="93">
        <v>2022</v>
      </c>
      <c r="B1101" s="13" t="s">
        <v>130</v>
      </c>
      <c r="C1101" s="13" t="s">
        <v>169</v>
      </c>
      <c r="D1101" s="45">
        <v>5650000</v>
      </c>
      <c r="E1101" s="29"/>
      <c r="F1101" s="20">
        <f t="shared" si="19"/>
        <v>2286475.9</v>
      </c>
    </row>
    <row r="1102" spans="1:6" x14ac:dyDescent="0.2">
      <c r="A1102" s="93">
        <v>2022</v>
      </c>
      <c r="B1102" s="13" t="s">
        <v>130</v>
      </c>
      <c r="C1102" s="13" t="s">
        <v>181</v>
      </c>
      <c r="D1102" s="45">
        <v>39600</v>
      </c>
      <c r="E1102" s="29"/>
      <c r="F1102" s="20">
        <f t="shared" si="19"/>
        <v>16025.5656</v>
      </c>
    </row>
    <row r="1103" spans="1:6" x14ac:dyDescent="0.2">
      <c r="A1103" s="93">
        <v>2022</v>
      </c>
      <c r="B1103" s="13" t="s">
        <v>130</v>
      </c>
      <c r="C1103" s="13" t="s">
        <v>170</v>
      </c>
      <c r="D1103" s="45">
        <v>51000</v>
      </c>
      <c r="E1103" s="29"/>
      <c r="F1103" s="20">
        <f t="shared" si="19"/>
        <v>20638.986000000001</v>
      </c>
    </row>
    <row r="1104" spans="1:6" x14ac:dyDescent="0.2">
      <c r="A1104" s="93">
        <v>2022</v>
      </c>
      <c r="B1104" s="13" t="s">
        <v>130</v>
      </c>
      <c r="C1104" s="13" t="s">
        <v>172</v>
      </c>
      <c r="D1104" s="45">
        <v>820000</v>
      </c>
      <c r="E1104" s="29"/>
      <c r="F1104" s="20">
        <f t="shared" si="19"/>
        <v>331842.52</v>
      </c>
    </row>
    <row r="1105" spans="1:6" x14ac:dyDescent="0.2">
      <c r="A1105" s="93">
        <v>2022</v>
      </c>
      <c r="B1105" s="13" t="s">
        <v>131</v>
      </c>
      <c r="C1105" s="13" t="s">
        <v>159</v>
      </c>
      <c r="D1105" s="45">
        <v>400000</v>
      </c>
      <c r="E1105" s="29"/>
      <c r="F1105" s="20">
        <f t="shared" si="19"/>
        <v>161874.4</v>
      </c>
    </row>
    <row r="1106" spans="1:6" x14ac:dyDescent="0.2">
      <c r="A1106" s="93">
        <v>2022</v>
      </c>
      <c r="B1106" s="13" t="s">
        <v>132</v>
      </c>
      <c r="C1106" s="13" t="s">
        <v>159</v>
      </c>
      <c r="D1106" s="45">
        <v>42000</v>
      </c>
      <c r="E1106" s="29"/>
      <c r="F1106" s="20">
        <f t="shared" si="19"/>
        <v>16996.811999999998</v>
      </c>
    </row>
    <row r="1107" spans="1:6" x14ac:dyDescent="0.2">
      <c r="A1107" s="93">
        <v>2022</v>
      </c>
      <c r="B1107" s="13" t="s">
        <v>133</v>
      </c>
      <c r="C1107" s="13" t="s">
        <v>156</v>
      </c>
      <c r="D1107" s="45">
        <v>58000</v>
      </c>
      <c r="E1107" s="29"/>
      <c r="F1107" s="20">
        <f t="shared" si="19"/>
        <v>23471.788</v>
      </c>
    </row>
    <row r="1108" spans="1:6" x14ac:dyDescent="0.2">
      <c r="A1108" s="93">
        <v>2022</v>
      </c>
      <c r="B1108" s="13" t="s">
        <v>133</v>
      </c>
      <c r="C1108" s="13" t="s">
        <v>159</v>
      </c>
      <c r="D1108" s="45">
        <v>109000</v>
      </c>
      <c r="E1108" s="29"/>
      <c r="F1108" s="20">
        <f t="shared" si="19"/>
        <v>44110.773999999998</v>
      </c>
    </row>
    <row r="1109" spans="1:6" x14ac:dyDescent="0.2">
      <c r="A1109" s="93">
        <v>2022</v>
      </c>
      <c r="B1109" s="13" t="s">
        <v>133</v>
      </c>
      <c r="C1109" s="13" t="s">
        <v>169</v>
      </c>
      <c r="D1109" s="45">
        <v>108000</v>
      </c>
      <c r="E1109" s="29"/>
      <c r="F1109" s="20">
        <f t="shared" si="19"/>
        <v>43706.087999999996</v>
      </c>
    </row>
    <row r="1110" spans="1:6" x14ac:dyDescent="0.2">
      <c r="A1110" s="93">
        <v>2022</v>
      </c>
      <c r="B1110" s="13" t="s">
        <v>133</v>
      </c>
      <c r="C1110" s="13" t="s">
        <v>172</v>
      </c>
      <c r="D1110" s="45">
        <v>22000</v>
      </c>
      <c r="E1110" s="29"/>
      <c r="F1110" s="20">
        <f t="shared" si="19"/>
        <v>8903.0920000000006</v>
      </c>
    </row>
    <row r="1111" spans="1:6" x14ac:dyDescent="0.2">
      <c r="A1111" s="93">
        <v>2022</v>
      </c>
      <c r="B1111" s="13" t="s">
        <v>134</v>
      </c>
      <c r="C1111" s="13" t="s">
        <v>156</v>
      </c>
      <c r="D1111" s="45">
        <v>36000</v>
      </c>
      <c r="E1111" s="29"/>
      <c r="F1111" s="20">
        <f t="shared" si="19"/>
        <v>14568.696</v>
      </c>
    </row>
    <row r="1112" spans="1:6" x14ac:dyDescent="0.2">
      <c r="A1112" s="93">
        <v>2022</v>
      </c>
      <c r="B1112" s="13" t="s">
        <v>134</v>
      </c>
      <c r="C1112" s="13" t="s">
        <v>157</v>
      </c>
      <c r="D1112" s="45">
        <v>47700</v>
      </c>
      <c r="E1112" s="29"/>
      <c r="F1112" s="20">
        <f t="shared" si="19"/>
        <v>19303.522199999999</v>
      </c>
    </row>
    <row r="1113" spans="1:6" x14ac:dyDescent="0.2">
      <c r="A1113" s="93">
        <v>2022</v>
      </c>
      <c r="B1113" s="13" t="s">
        <v>134</v>
      </c>
      <c r="C1113" s="13" t="s">
        <v>159</v>
      </c>
      <c r="D1113" s="45">
        <v>235000</v>
      </c>
      <c r="E1113" s="29"/>
      <c r="F1113" s="20">
        <f t="shared" si="19"/>
        <v>95101.209999999992</v>
      </c>
    </row>
    <row r="1114" spans="1:6" x14ac:dyDescent="0.2">
      <c r="A1114" s="93">
        <v>2022</v>
      </c>
      <c r="B1114" s="13" t="s">
        <v>134</v>
      </c>
      <c r="C1114" s="13" t="s">
        <v>164</v>
      </c>
      <c r="D1114" s="45">
        <v>5400</v>
      </c>
      <c r="E1114" s="29"/>
      <c r="F1114" s="20">
        <f t="shared" si="19"/>
        <v>2185.3044</v>
      </c>
    </row>
    <row r="1115" spans="1:6" x14ac:dyDescent="0.2">
      <c r="A1115" s="93">
        <v>2022</v>
      </c>
      <c r="B1115" s="13" t="s">
        <v>134</v>
      </c>
      <c r="C1115" s="13" t="s">
        <v>172</v>
      </c>
      <c r="D1115" s="45">
        <v>90000</v>
      </c>
      <c r="E1115" s="29"/>
      <c r="F1115" s="20">
        <f t="shared" si="19"/>
        <v>36421.74</v>
      </c>
    </row>
    <row r="1116" spans="1:6" x14ac:dyDescent="0.2">
      <c r="A1116" s="93">
        <v>2022</v>
      </c>
      <c r="B1116" s="13" t="s">
        <v>135</v>
      </c>
      <c r="C1116" s="13" t="s">
        <v>155</v>
      </c>
      <c r="D1116" s="45">
        <v>4000</v>
      </c>
      <c r="E1116" s="29"/>
      <c r="F1116" s="20">
        <f t="shared" si="19"/>
        <v>1618.7439999999999</v>
      </c>
    </row>
    <row r="1117" spans="1:6" x14ac:dyDescent="0.2">
      <c r="A1117" s="93">
        <v>2022</v>
      </c>
      <c r="B1117" s="13" t="s">
        <v>135</v>
      </c>
      <c r="C1117" s="13" t="s">
        <v>156</v>
      </c>
      <c r="D1117" s="45">
        <v>565000</v>
      </c>
      <c r="E1117" s="29"/>
      <c r="F1117" s="20">
        <f t="shared" si="19"/>
        <v>228647.59</v>
      </c>
    </row>
    <row r="1118" spans="1:6" x14ac:dyDescent="0.2">
      <c r="A1118" s="93">
        <v>2022</v>
      </c>
      <c r="B1118" s="13" t="s">
        <v>135</v>
      </c>
      <c r="C1118" s="13" t="s">
        <v>159</v>
      </c>
      <c r="D1118" s="45">
        <v>1180000</v>
      </c>
      <c r="E1118" s="29"/>
      <c r="F1118" s="20">
        <f t="shared" si="19"/>
        <v>477529.48</v>
      </c>
    </row>
    <row r="1119" spans="1:6" x14ac:dyDescent="0.2">
      <c r="A1119" s="93">
        <v>2022</v>
      </c>
      <c r="B1119" s="13" t="s">
        <v>135</v>
      </c>
      <c r="C1119" s="13" t="s">
        <v>160</v>
      </c>
      <c r="D1119" s="45">
        <v>680000</v>
      </c>
      <c r="E1119" s="29"/>
      <c r="F1119" s="20">
        <f t="shared" si="19"/>
        <v>275186.48</v>
      </c>
    </row>
    <row r="1120" spans="1:6" x14ac:dyDescent="0.2">
      <c r="A1120" s="93">
        <v>2022</v>
      </c>
      <c r="B1120" s="13" t="s">
        <v>135</v>
      </c>
      <c r="C1120" s="13" t="s">
        <v>163</v>
      </c>
      <c r="D1120" s="45">
        <v>49000</v>
      </c>
      <c r="E1120" s="29"/>
      <c r="F1120" s="20">
        <f t="shared" si="19"/>
        <v>19829.613999999998</v>
      </c>
    </row>
    <row r="1121" spans="1:6" x14ac:dyDescent="0.2">
      <c r="A1121" s="93">
        <v>2022</v>
      </c>
      <c r="B1121" s="13" t="s">
        <v>135</v>
      </c>
      <c r="C1121" s="13" t="s">
        <v>169</v>
      </c>
      <c r="D1121" s="45">
        <v>325000</v>
      </c>
      <c r="E1121" s="29"/>
      <c r="F1121" s="20">
        <f t="shared" si="19"/>
        <v>131522.94999999998</v>
      </c>
    </row>
    <row r="1122" spans="1:6" x14ac:dyDescent="0.2">
      <c r="A1122" s="93">
        <v>2022</v>
      </c>
      <c r="B1122" s="13" t="s">
        <v>135</v>
      </c>
      <c r="C1122" s="13" t="s">
        <v>172</v>
      </c>
      <c r="D1122" s="45">
        <v>100000</v>
      </c>
      <c r="E1122" s="29"/>
      <c r="F1122" s="20">
        <f t="shared" si="19"/>
        <v>40468.6</v>
      </c>
    </row>
    <row r="1123" spans="1:6" x14ac:dyDescent="0.2">
      <c r="A1123" s="93">
        <v>2022</v>
      </c>
      <c r="B1123" s="13" t="s">
        <v>136</v>
      </c>
      <c r="C1123" s="13" t="s">
        <v>155</v>
      </c>
      <c r="D1123" s="45">
        <v>11000</v>
      </c>
      <c r="E1123" s="29"/>
      <c r="F1123" s="20">
        <f t="shared" si="19"/>
        <v>4451.5460000000003</v>
      </c>
    </row>
    <row r="1124" spans="1:6" x14ac:dyDescent="0.2">
      <c r="A1124" s="93">
        <v>2022</v>
      </c>
      <c r="B1124" s="13" t="s">
        <v>136</v>
      </c>
      <c r="C1124" s="13" t="s">
        <v>156</v>
      </c>
      <c r="D1124" s="45">
        <v>775000</v>
      </c>
      <c r="E1124" s="29"/>
      <c r="F1124" s="20">
        <f t="shared" si="19"/>
        <v>313631.64999999997</v>
      </c>
    </row>
    <row r="1125" spans="1:6" x14ac:dyDescent="0.2">
      <c r="A1125" s="93">
        <v>2022</v>
      </c>
      <c r="B1125" s="13" t="s">
        <v>136</v>
      </c>
      <c r="C1125" s="13" t="s">
        <v>157</v>
      </c>
      <c r="D1125" s="45">
        <v>460000</v>
      </c>
      <c r="E1125" s="29"/>
      <c r="F1125" s="20">
        <f t="shared" si="19"/>
        <v>186155.56</v>
      </c>
    </row>
    <row r="1126" spans="1:6" x14ac:dyDescent="0.2">
      <c r="A1126" s="93">
        <v>2022</v>
      </c>
      <c r="B1126" s="13" t="s">
        <v>136</v>
      </c>
      <c r="C1126" s="13" t="s">
        <v>159</v>
      </c>
      <c r="D1126" s="45">
        <v>646000</v>
      </c>
      <c r="E1126" s="29"/>
      <c r="F1126" s="20">
        <f t="shared" si="19"/>
        <v>261427.15599999999</v>
      </c>
    </row>
    <row r="1127" spans="1:6" x14ac:dyDescent="0.2">
      <c r="A1127" s="93">
        <v>2022</v>
      </c>
      <c r="B1127" s="13" t="s">
        <v>136</v>
      </c>
      <c r="C1127" s="13" t="s">
        <v>163</v>
      </c>
      <c r="D1127" s="45">
        <v>11000</v>
      </c>
      <c r="E1127" s="29"/>
      <c r="F1127" s="20">
        <f t="shared" si="19"/>
        <v>4451.5460000000003</v>
      </c>
    </row>
    <row r="1128" spans="1:6" x14ac:dyDescent="0.2">
      <c r="A1128" s="93">
        <v>2022</v>
      </c>
      <c r="B1128" s="13" t="s">
        <v>136</v>
      </c>
      <c r="C1128" s="13" t="s">
        <v>164</v>
      </c>
      <c r="D1128" s="45">
        <v>116000</v>
      </c>
      <c r="E1128" s="29"/>
      <c r="F1128" s="20">
        <f t="shared" si="19"/>
        <v>46943.576000000001</v>
      </c>
    </row>
    <row r="1129" spans="1:6" x14ac:dyDescent="0.2">
      <c r="A1129" s="93">
        <v>2022</v>
      </c>
      <c r="B1129" s="13" t="s">
        <v>136</v>
      </c>
      <c r="C1129" s="13" t="s">
        <v>169</v>
      </c>
      <c r="D1129" s="45">
        <v>1680000</v>
      </c>
      <c r="E1129" s="29"/>
      <c r="F1129" s="20">
        <f t="shared" si="19"/>
        <v>679872.48</v>
      </c>
    </row>
    <row r="1130" spans="1:6" x14ac:dyDescent="0.2">
      <c r="A1130" s="93">
        <v>2022</v>
      </c>
      <c r="B1130" s="13" t="s">
        <v>136</v>
      </c>
      <c r="C1130" s="13" t="s">
        <v>187</v>
      </c>
      <c r="D1130" s="45">
        <v>115160</v>
      </c>
      <c r="E1130" s="29"/>
      <c r="F1130" s="20">
        <f t="shared" si="19"/>
        <v>46603.639759999998</v>
      </c>
    </row>
    <row r="1131" spans="1:6" x14ac:dyDescent="0.2">
      <c r="A1131" s="93">
        <v>2022</v>
      </c>
      <c r="B1131" s="13" t="s">
        <v>136</v>
      </c>
      <c r="C1131" s="13" t="s">
        <v>172</v>
      </c>
      <c r="D1131" s="45">
        <v>375000</v>
      </c>
      <c r="E1131" s="29"/>
      <c r="F1131" s="20">
        <f t="shared" si="19"/>
        <v>151757.25</v>
      </c>
    </row>
    <row r="1132" spans="1:6" x14ac:dyDescent="0.2">
      <c r="A1132" s="93">
        <v>2022</v>
      </c>
      <c r="B1132" s="13" t="s">
        <v>137</v>
      </c>
      <c r="C1132" s="13" t="s">
        <v>155</v>
      </c>
      <c r="D1132" s="45">
        <v>650000</v>
      </c>
      <c r="E1132" s="29"/>
      <c r="F1132" s="20">
        <f t="shared" si="19"/>
        <v>263045.89999999997</v>
      </c>
    </row>
    <row r="1133" spans="1:6" x14ac:dyDescent="0.2">
      <c r="A1133" s="93">
        <v>2022</v>
      </c>
      <c r="B1133" s="13" t="s">
        <v>137</v>
      </c>
      <c r="C1133" s="13" t="s">
        <v>185</v>
      </c>
      <c r="D1133" s="45">
        <v>1785000</v>
      </c>
      <c r="E1133" s="29"/>
      <c r="F1133" s="20">
        <f t="shared" si="19"/>
        <v>722364.51</v>
      </c>
    </row>
    <row r="1134" spans="1:6" x14ac:dyDescent="0.2">
      <c r="A1134" s="93">
        <v>2022</v>
      </c>
      <c r="B1134" s="13" t="s">
        <v>137</v>
      </c>
      <c r="C1134" s="13" t="s">
        <v>173</v>
      </c>
      <c r="D1134" s="45">
        <v>13700</v>
      </c>
      <c r="E1134" s="29"/>
      <c r="F1134" s="20">
        <f t="shared" si="19"/>
        <v>5544.1981999999998</v>
      </c>
    </row>
    <row r="1135" spans="1:6" x14ac:dyDescent="0.2">
      <c r="A1135" s="93">
        <v>2022</v>
      </c>
      <c r="B1135" s="13" t="s">
        <v>137</v>
      </c>
      <c r="C1135" s="13" t="s">
        <v>156</v>
      </c>
      <c r="D1135" s="45">
        <v>2650000</v>
      </c>
      <c r="E1135" s="29"/>
      <c r="F1135" s="20">
        <f t="shared" si="19"/>
        <v>1072417.8999999999</v>
      </c>
    </row>
    <row r="1136" spans="1:6" x14ac:dyDescent="0.2">
      <c r="A1136" s="93">
        <v>2022</v>
      </c>
      <c r="B1136" s="13" t="s">
        <v>137</v>
      </c>
      <c r="C1136" s="13" t="s">
        <v>177</v>
      </c>
      <c r="D1136" s="45">
        <v>162000</v>
      </c>
      <c r="E1136" s="29"/>
      <c r="F1136" s="20">
        <f t="shared" si="19"/>
        <v>65559.131999999998</v>
      </c>
    </row>
    <row r="1137" spans="1:6" x14ac:dyDescent="0.2">
      <c r="A1137" s="93">
        <v>2022</v>
      </c>
      <c r="B1137" s="13" t="s">
        <v>137</v>
      </c>
      <c r="C1137" s="13" t="s">
        <v>159</v>
      </c>
      <c r="D1137" s="45">
        <v>2140000</v>
      </c>
      <c r="E1137" s="29"/>
      <c r="F1137" s="20">
        <f t="shared" si="19"/>
        <v>866028.03999999992</v>
      </c>
    </row>
    <row r="1138" spans="1:6" x14ac:dyDescent="0.2">
      <c r="A1138" s="93">
        <v>2022</v>
      </c>
      <c r="B1138" s="13" t="s">
        <v>137</v>
      </c>
      <c r="C1138" s="13" t="s">
        <v>186</v>
      </c>
      <c r="D1138" s="45">
        <v>98000</v>
      </c>
      <c r="E1138" s="29"/>
      <c r="F1138" s="20">
        <f t="shared" si="19"/>
        <v>39659.227999999996</v>
      </c>
    </row>
    <row r="1139" spans="1:6" x14ac:dyDescent="0.2">
      <c r="A1139" s="93">
        <v>2022</v>
      </c>
      <c r="B1139" s="13" t="s">
        <v>137</v>
      </c>
      <c r="C1139" s="13" t="s">
        <v>163</v>
      </c>
      <c r="D1139" s="45">
        <v>190000</v>
      </c>
      <c r="E1139" s="29"/>
      <c r="F1139" s="20">
        <f t="shared" si="19"/>
        <v>76890.34</v>
      </c>
    </row>
    <row r="1140" spans="1:6" x14ac:dyDescent="0.2">
      <c r="A1140" s="93">
        <v>2022</v>
      </c>
      <c r="B1140" s="13" t="s">
        <v>137</v>
      </c>
      <c r="C1140" s="13" t="s">
        <v>166</v>
      </c>
      <c r="D1140" s="45">
        <v>60000</v>
      </c>
      <c r="E1140" s="29"/>
      <c r="F1140" s="20">
        <f t="shared" si="19"/>
        <v>24281.16</v>
      </c>
    </row>
    <row r="1141" spans="1:6" x14ac:dyDescent="0.2">
      <c r="A1141" s="93">
        <v>2022</v>
      </c>
      <c r="B1141" s="13" t="s">
        <v>137</v>
      </c>
      <c r="C1141" s="13" t="s">
        <v>169</v>
      </c>
      <c r="D1141" s="45">
        <v>5670000</v>
      </c>
      <c r="E1141" s="29"/>
      <c r="F1141" s="20">
        <f t="shared" si="19"/>
        <v>2294569.62</v>
      </c>
    </row>
    <row r="1142" spans="1:6" x14ac:dyDescent="0.2">
      <c r="A1142" s="93">
        <v>2022</v>
      </c>
      <c r="B1142" s="13" t="s">
        <v>137</v>
      </c>
      <c r="C1142" s="13" t="s">
        <v>181</v>
      </c>
      <c r="D1142" s="45">
        <v>249000</v>
      </c>
      <c r="E1142" s="29"/>
      <c r="F1142" s="20">
        <f t="shared" si="19"/>
        <v>100766.814</v>
      </c>
    </row>
    <row r="1143" spans="1:6" x14ac:dyDescent="0.2">
      <c r="A1143" s="93">
        <v>2022</v>
      </c>
      <c r="B1143" s="13" t="s">
        <v>137</v>
      </c>
      <c r="C1143" s="13" t="s">
        <v>170</v>
      </c>
      <c r="D1143" s="45">
        <v>698000</v>
      </c>
      <c r="E1143" s="29"/>
      <c r="F1143" s="20">
        <f t="shared" si="19"/>
        <v>282470.82799999998</v>
      </c>
    </row>
    <row r="1144" spans="1:6" x14ac:dyDescent="0.2">
      <c r="A1144" s="93">
        <v>2022</v>
      </c>
      <c r="B1144" s="13" t="s">
        <v>137</v>
      </c>
      <c r="C1144" s="13" t="s">
        <v>172</v>
      </c>
      <c r="D1144" s="45">
        <v>6135000</v>
      </c>
      <c r="E1144" s="29"/>
      <c r="F1144" s="20">
        <f t="shared" si="19"/>
        <v>2482748.61</v>
      </c>
    </row>
    <row r="1145" spans="1:6" x14ac:dyDescent="0.2">
      <c r="A1145" s="93">
        <v>2022</v>
      </c>
      <c r="B1145" s="13" t="s">
        <v>137</v>
      </c>
      <c r="C1145" s="13" t="s">
        <v>172</v>
      </c>
      <c r="D1145" s="45">
        <v>780000</v>
      </c>
      <c r="E1145" s="29"/>
      <c r="F1145" s="20">
        <f t="shared" si="19"/>
        <v>315655.08</v>
      </c>
    </row>
    <row r="1146" spans="1:6" x14ac:dyDescent="0.2">
      <c r="A1146" s="93">
        <v>2022</v>
      </c>
      <c r="B1146" s="13" t="s">
        <v>138</v>
      </c>
      <c r="C1146" s="13" t="s">
        <v>156</v>
      </c>
      <c r="D1146" s="45">
        <v>3180000</v>
      </c>
      <c r="E1146" s="29"/>
      <c r="F1146" s="20">
        <f t="shared" si="19"/>
        <v>1286901.48</v>
      </c>
    </row>
    <row r="1147" spans="1:6" x14ac:dyDescent="0.2">
      <c r="A1147" s="93">
        <v>2022</v>
      </c>
      <c r="B1147" s="13" t="s">
        <v>138</v>
      </c>
      <c r="C1147" s="13" t="s">
        <v>159</v>
      </c>
      <c r="D1147" s="45">
        <v>810000</v>
      </c>
      <c r="E1147" s="29"/>
      <c r="F1147" s="20">
        <f t="shared" si="19"/>
        <v>327795.65999999997</v>
      </c>
    </row>
    <row r="1148" spans="1:6" x14ac:dyDescent="0.2">
      <c r="A1148" s="93">
        <v>2022</v>
      </c>
      <c r="B1148" s="13" t="s">
        <v>138</v>
      </c>
      <c r="C1148" s="13" t="s">
        <v>160</v>
      </c>
      <c r="D1148" s="45">
        <v>110000</v>
      </c>
      <c r="E1148" s="29"/>
      <c r="F1148" s="20">
        <f t="shared" si="19"/>
        <v>44515.46</v>
      </c>
    </row>
    <row r="1149" spans="1:6" x14ac:dyDescent="0.2">
      <c r="A1149" s="93">
        <v>2022</v>
      </c>
      <c r="B1149" s="13" t="s">
        <v>138</v>
      </c>
      <c r="C1149" s="13" t="s">
        <v>163</v>
      </c>
      <c r="D1149" s="45">
        <v>15000</v>
      </c>
      <c r="E1149" s="29"/>
      <c r="F1149" s="20">
        <f t="shared" si="19"/>
        <v>6070.29</v>
      </c>
    </row>
    <row r="1150" spans="1:6" x14ac:dyDescent="0.2">
      <c r="A1150" s="93">
        <v>2022</v>
      </c>
      <c r="B1150" s="13" t="s">
        <v>138</v>
      </c>
      <c r="C1150" s="13" t="s">
        <v>169</v>
      </c>
      <c r="D1150" s="45">
        <v>5080000</v>
      </c>
      <c r="E1150" s="29"/>
      <c r="F1150" s="20">
        <f t="shared" si="19"/>
        <v>2055804.88</v>
      </c>
    </row>
    <row r="1151" spans="1:6" x14ac:dyDescent="0.2">
      <c r="A1151" s="93">
        <v>2022</v>
      </c>
      <c r="B1151" s="13" t="s">
        <v>138</v>
      </c>
      <c r="C1151" s="13" t="s">
        <v>172</v>
      </c>
      <c r="D1151" s="45">
        <v>465000</v>
      </c>
      <c r="E1151" s="29"/>
      <c r="F1151" s="20">
        <f t="shared" si="19"/>
        <v>188178.99</v>
      </c>
    </row>
    <row r="1152" spans="1:6" x14ac:dyDescent="0.2">
      <c r="A1152" s="93">
        <v>2022</v>
      </c>
      <c r="B1152" s="13" t="s">
        <v>139</v>
      </c>
      <c r="C1152" s="13" t="s">
        <v>185</v>
      </c>
      <c r="D1152" s="45">
        <v>8000</v>
      </c>
      <c r="E1152" s="29"/>
      <c r="F1152" s="20">
        <f t="shared" si="19"/>
        <v>3237.4879999999998</v>
      </c>
    </row>
    <row r="1153" spans="1:6" x14ac:dyDescent="0.2">
      <c r="A1153" s="93">
        <v>2022</v>
      </c>
      <c r="B1153" s="13" t="s">
        <v>139</v>
      </c>
      <c r="C1153" s="13" t="s">
        <v>156</v>
      </c>
      <c r="D1153" s="45">
        <v>200000</v>
      </c>
      <c r="E1153" s="29"/>
      <c r="F1153" s="20">
        <f t="shared" si="19"/>
        <v>80937.2</v>
      </c>
    </row>
    <row r="1154" spans="1:6" x14ac:dyDescent="0.2">
      <c r="A1154" s="93">
        <v>2022</v>
      </c>
      <c r="B1154" s="13" t="s">
        <v>139</v>
      </c>
      <c r="C1154" s="13" t="s">
        <v>157</v>
      </c>
      <c r="D1154" s="45">
        <v>220000</v>
      </c>
      <c r="E1154" s="29"/>
      <c r="F1154" s="20">
        <f t="shared" si="19"/>
        <v>89030.92</v>
      </c>
    </row>
    <row r="1155" spans="1:6" x14ac:dyDescent="0.2">
      <c r="A1155" s="93">
        <v>2022</v>
      </c>
      <c r="B1155" s="13" t="s">
        <v>139</v>
      </c>
      <c r="C1155" s="13" t="s">
        <v>159</v>
      </c>
      <c r="D1155" s="45">
        <v>2980000</v>
      </c>
      <c r="E1155" s="29"/>
      <c r="F1155" s="20">
        <f t="shared" ref="F1155:F1218" si="20">IF(EXACT(D1155,$D$8),0,D1155*0.404686)</f>
        <v>1205964.28</v>
      </c>
    </row>
    <row r="1156" spans="1:6" x14ac:dyDescent="0.2">
      <c r="A1156" s="93">
        <v>2022</v>
      </c>
      <c r="B1156" s="13" t="s">
        <v>139</v>
      </c>
      <c r="C1156" s="13" t="s">
        <v>163</v>
      </c>
      <c r="D1156" s="45">
        <v>17000</v>
      </c>
      <c r="E1156" s="29"/>
      <c r="F1156" s="20">
        <f t="shared" si="20"/>
        <v>6879.6620000000003</v>
      </c>
    </row>
    <row r="1157" spans="1:6" x14ac:dyDescent="0.2">
      <c r="A1157" s="93">
        <v>2022</v>
      </c>
      <c r="B1157" s="13" t="s">
        <v>139</v>
      </c>
      <c r="C1157" s="13" t="s">
        <v>164</v>
      </c>
      <c r="D1157" s="45">
        <v>17000</v>
      </c>
      <c r="E1157" s="29"/>
      <c r="F1157" s="20">
        <f t="shared" si="20"/>
        <v>6879.6620000000003</v>
      </c>
    </row>
    <row r="1158" spans="1:6" x14ac:dyDescent="0.2">
      <c r="A1158" s="93">
        <v>2022</v>
      </c>
      <c r="B1158" s="13" t="s">
        <v>139</v>
      </c>
      <c r="C1158" s="13" t="s">
        <v>166</v>
      </c>
      <c r="D1158" s="45">
        <v>50000</v>
      </c>
      <c r="E1158" s="29"/>
      <c r="F1158" s="20">
        <f t="shared" si="20"/>
        <v>20234.3</v>
      </c>
    </row>
    <row r="1159" spans="1:6" x14ac:dyDescent="0.2">
      <c r="A1159" s="93">
        <v>2022</v>
      </c>
      <c r="B1159" s="13" t="s">
        <v>139</v>
      </c>
      <c r="C1159" s="13" t="s">
        <v>168</v>
      </c>
      <c r="D1159" s="45">
        <v>240000</v>
      </c>
      <c r="E1159" s="29"/>
      <c r="F1159" s="20">
        <f t="shared" si="20"/>
        <v>97124.64</v>
      </c>
    </row>
    <row r="1160" spans="1:6" x14ac:dyDescent="0.2">
      <c r="A1160" s="93">
        <v>2022</v>
      </c>
      <c r="B1160" s="13" t="s">
        <v>139</v>
      </c>
      <c r="C1160" s="13" t="s">
        <v>169</v>
      </c>
      <c r="D1160" s="45">
        <v>380000</v>
      </c>
      <c r="E1160" s="29"/>
      <c r="F1160" s="20">
        <f t="shared" si="20"/>
        <v>153780.68</v>
      </c>
    </row>
    <row r="1161" spans="1:6" x14ac:dyDescent="0.2">
      <c r="A1161" s="93">
        <v>2022</v>
      </c>
      <c r="B1161" s="13" t="s">
        <v>139</v>
      </c>
      <c r="C1161" s="13" t="s">
        <v>172</v>
      </c>
      <c r="D1161" s="45">
        <v>2450000</v>
      </c>
      <c r="E1161" s="29"/>
      <c r="F1161" s="20">
        <f t="shared" si="20"/>
        <v>991480.7</v>
      </c>
    </row>
    <row r="1162" spans="1:6" x14ac:dyDescent="0.2">
      <c r="A1162" s="93">
        <v>2022</v>
      </c>
      <c r="B1162" s="13" t="s">
        <v>140</v>
      </c>
      <c r="C1162" s="13" t="s">
        <v>155</v>
      </c>
      <c r="D1162" s="45">
        <v>19000</v>
      </c>
      <c r="E1162" s="29"/>
      <c r="F1162" s="20">
        <f t="shared" si="20"/>
        <v>7689.0339999999997</v>
      </c>
    </row>
    <row r="1163" spans="1:6" x14ac:dyDescent="0.2">
      <c r="A1163" s="93">
        <v>2022</v>
      </c>
      <c r="B1163" s="13" t="s">
        <v>140</v>
      </c>
      <c r="C1163" s="13" t="s">
        <v>156</v>
      </c>
      <c r="D1163" s="45">
        <v>45000</v>
      </c>
      <c r="E1163" s="29"/>
      <c r="F1163" s="20">
        <f t="shared" si="20"/>
        <v>18210.87</v>
      </c>
    </row>
    <row r="1164" spans="1:6" x14ac:dyDescent="0.2">
      <c r="A1164" s="93">
        <v>2022</v>
      </c>
      <c r="B1164" s="13" t="s">
        <v>140</v>
      </c>
      <c r="C1164" s="13" t="s">
        <v>159</v>
      </c>
      <c r="D1164" s="45">
        <v>820000</v>
      </c>
      <c r="E1164" s="29"/>
      <c r="F1164" s="20">
        <f t="shared" si="20"/>
        <v>331842.52</v>
      </c>
    </row>
    <row r="1165" spans="1:6" x14ac:dyDescent="0.2">
      <c r="A1165" s="93">
        <v>2022</v>
      </c>
      <c r="B1165" s="13" t="s">
        <v>140</v>
      </c>
      <c r="C1165" s="13" t="s">
        <v>161</v>
      </c>
      <c r="D1165" s="45">
        <v>7790</v>
      </c>
      <c r="E1165" s="29"/>
      <c r="F1165" s="20">
        <f t="shared" si="20"/>
        <v>3152.5039400000001</v>
      </c>
    </row>
    <row r="1166" spans="1:6" x14ac:dyDescent="0.2">
      <c r="A1166" s="93">
        <v>2022</v>
      </c>
      <c r="B1166" s="13" t="s">
        <v>140</v>
      </c>
      <c r="C1166" s="13" t="s">
        <v>163</v>
      </c>
      <c r="D1166" s="45">
        <v>8000</v>
      </c>
      <c r="E1166" s="29"/>
      <c r="F1166" s="20">
        <f t="shared" si="20"/>
        <v>3237.4879999999998</v>
      </c>
    </row>
    <row r="1167" spans="1:6" x14ac:dyDescent="0.2">
      <c r="A1167" s="93">
        <v>2022</v>
      </c>
      <c r="B1167" s="13" t="s">
        <v>140</v>
      </c>
      <c r="C1167" s="13" t="s">
        <v>181</v>
      </c>
      <c r="D1167" s="45">
        <v>7900</v>
      </c>
      <c r="E1167" s="29"/>
      <c r="F1167" s="20">
        <f t="shared" si="20"/>
        <v>3197.0194000000001</v>
      </c>
    </row>
    <row r="1168" spans="1:6" x14ac:dyDescent="0.2">
      <c r="A1168" s="93">
        <v>2022</v>
      </c>
      <c r="B1168" s="13" t="s">
        <v>140</v>
      </c>
      <c r="C1168" s="13" t="s">
        <v>172</v>
      </c>
      <c r="D1168" s="45">
        <v>715000</v>
      </c>
      <c r="E1168" s="29"/>
      <c r="F1168" s="20">
        <f t="shared" si="20"/>
        <v>289350.49</v>
      </c>
    </row>
    <row r="1169" spans="1:6" x14ac:dyDescent="0.2">
      <c r="A1169" s="93">
        <v>2022</v>
      </c>
      <c r="B1169" s="13" t="s">
        <v>141</v>
      </c>
      <c r="C1169" s="13" t="s">
        <v>155</v>
      </c>
      <c r="D1169" s="45">
        <v>26000</v>
      </c>
      <c r="E1169" s="29"/>
      <c r="F1169" s="20">
        <f t="shared" si="20"/>
        <v>10521.835999999999</v>
      </c>
    </row>
    <row r="1170" spans="1:6" x14ac:dyDescent="0.2">
      <c r="A1170" s="93">
        <v>2022</v>
      </c>
      <c r="B1170" s="13" t="s">
        <v>141</v>
      </c>
      <c r="C1170" s="13" t="s">
        <v>156</v>
      </c>
      <c r="D1170" s="45">
        <v>645000</v>
      </c>
      <c r="E1170" s="29"/>
      <c r="F1170" s="20">
        <f t="shared" si="20"/>
        <v>261022.47</v>
      </c>
    </row>
    <row r="1171" spans="1:6" x14ac:dyDescent="0.2">
      <c r="A1171" s="93">
        <v>2022</v>
      </c>
      <c r="B1171" s="13" t="s">
        <v>141</v>
      </c>
      <c r="C1171" s="13" t="s">
        <v>159</v>
      </c>
      <c r="D1171" s="45">
        <v>1310000</v>
      </c>
      <c r="E1171" s="29"/>
      <c r="F1171" s="20">
        <f t="shared" si="20"/>
        <v>530138.66</v>
      </c>
    </row>
    <row r="1172" spans="1:6" x14ac:dyDescent="0.2">
      <c r="A1172" s="93">
        <v>2022</v>
      </c>
      <c r="B1172" s="13" t="s">
        <v>141</v>
      </c>
      <c r="C1172" s="13" t="s">
        <v>160</v>
      </c>
      <c r="D1172" s="45">
        <v>250000</v>
      </c>
      <c r="E1172" s="29"/>
      <c r="F1172" s="20">
        <f t="shared" si="20"/>
        <v>101171.5</v>
      </c>
    </row>
    <row r="1173" spans="1:6" x14ac:dyDescent="0.2">
      <c r="A1173" s="93">
        <v>2022</v>
      </c>
      <c r="B1173" s="13" t="s">
        <v>141</v>
      </c>
      <c r="C1173" s="13" t="s">
        <v>163</v>
      </c>
      <c r="D1173" s="45">
        <v>61000</v>
      </c>
      <c r="E1173" s="29"/>
      <c r="F1173" s="20">
        <f t="shared" si="20"/>
        <v>24685.845999999998</v>
      </c>
    </row>
    <row r="1174" spans="1:6" x14ac:dyDescent="0.2">
      <c r="A1174" s="93">
        <v>2022</v>
      </c>
      <c r="B1174" s="13" t="s">
        <v>141</v>
      </c>
      <c r="C1174" s="13" t="s">
        <v>166</v>
      </c>
      <c r="D1174" s="45">
        <v>21000</v>
      </c>
      <c r="E1174" s="29"/>
      <c r="F1174" s="20">
        <f t="shared" si="20"/>
        <v>8498.405999999999</v>
      </c>
    </row>
    <row r="1175" spans="1:6" x14ac:dyDescent="0.2">
      <c r="A1175" s="93">
        <v>2022</v>
      </c>
      <c r="B1175" s="13" t="s">
        <v>141</v>
      </c>
      <c r="C1175" s="13" t="s">
        <v>169</v>
      </c>
      <c r="D1175" s="45">
        <v>590000</v>
      </c>
      <c r="E1175" s="29"/>
      <c r="F1175" s="20">
        <f t="shared" si="20"/>
        <v>238764.74</v>
      </c>
    </row>
    <row r="1176" spans="1:6" x14ac:dyDescent="0.2">
      <c r="A1176" s="93">
        <v>2022</v>
      </c>
      <c r="B1176" s="13" t="s">
        <v>141</v>
      </c>
      <c r="C1176" s="13" t="s">
        <v>187</v>
      </c>
      <c r="D1176" s="45">
        <v>3400</v>
      </c>
      <c r="E1176" s="29"/>
      <c r="F1176" s="20">
        <f t="shared" si="20"/>
        <v>1375.9323999999999</v>
      </c>
    </row>
    <row r="1177" spans="1:6" x14ac:dyDescent="0.2">
      <c r="A1177" s="93">
        <v>2022</v>
      </c>
      <c r="B1177" s="13" t="s">
        <v>141</v>
      </c>
      <c r="C1177" s="13" t="s">
        <v>172</v>
      </c>
      <c r="D1177" s="45">
        <v>210000</v>
      </c>
      <c r="E1177" s="29"/>
      <c r="F1177" s="20">
        <f t="shared" si="20"/>
        <v>84984.06</v>
      </c>
    </row>
    <row r="1178" spans="1:6" x14ac:dyDescent="0.2">
      <c r="A1178" s="93">
        <v>2022</v>
      </c>
      <c r="B1178" s="13" t="s">
        <v>142</v>
      </c>
      <c r="C1178" s="13" t="s">
        <v>159</v>
      </c>
      <c r="D1178" s="45">
        <v>7000</v>
      </c>
      <c r="E1178" s="29"/>
      <c r="F1178" s="20">
        <f t="shared" si="20"/>
        <v>2832.8020000000001</v>
      </c>
    </row>
    <row r="1179" spans="1:6" x14ac:dyDescent="0.2">
      <c r="A1179" s="93">
        <v>2022</v>
      </c>
      <c r="B1179" s="13" t="s">
        <v>143</v>
      </c>
      <c r="C1179" s="13" t="s">
        <v>156</v>
      </c>
      <c r="D1179" s="45">
        <v>300000</v>
      </c>
      <c r="E1179" s="29"/>
      <c r="F1179" s="20">
        <f t="shared" si="20"/>
        <v>121405.8</v>
      </c>
    </row>
    <row r="1180" spans="1:6" x14ac:dyDescent="0.2">
      <c r="A1180" s="93">
        <v>2022</v>
      </c>
      <c r="B1180" s="13" t="s">
        <v>143</v>
      </c>
      <c r="C1180" s="13" t="s">
        <v>157</v>
      </c>
      <c r="D1180" s="45">
        <v>266000</v>
      </c>
      <c r="E1180" s="29"/>
      <c r="F1180" s="20">
        <f t="shared" si="20"/>
        <v>107646.476</v>
      </c>
    </row>
    <row r="1181" spans="1:6" x14ac:dyDescent="0.2">
      <c r="A1181" s="93">
        <v>2022</v>
      </c>
      <c r="B1181" s="13" t="s">
        <v>143</v>
      </c>
      <c r="C1181" s="13" t="s">
        <v>159</v>
      </c>
      <c r="D1181" s="45">
        <v>270000</v>
      </c>
      <c r="E1181" s="29"/>
      <c r="F1181" s="20">
        <f t="shared" si="20"/>
        <v>109265.22</v>
      </c>
    </row>
    <row r="1182" spans="1:6" x14ac:dyDescent="0.2">
      <c r="A1182" s="93">
        <v>2022</v>
      </c>
      <c r="B1182" s="13" t="s">
        <v>143</v>
      </c>
      <c r="C1182" s="13" t="s">
        <v>164</v>
      </c>
      <c r="D1182" s="45">
        <v>68000</v>
      </c>
      <c r="E1182" s="29"/>
      <c r="F1182" s="20">
        <f t="shared" si="20"/>
        <v>27518.648000000001</v>
      </c>
    </row>
    <row r="1183" spans="1:6" x14ac:dyDescent="0.2">
      <c r="A1183" s="93">
        <v>2022</v>
      </c>
      <c r="B1183" s="13" t="s">
        <v>143</v>
      </c>
      <c r="C1183" s="13" t="s">
        <v>169</v>
      </c>
      <c r="D1183" s="45">
        <v>395000</v>
      </c>
      <c r="E1183" s="29"/>
      <c r="F1183" s="20">
        <f t="shared" si="20"/>
        <v>159850.97</v>
      </c>
    </row>
    <row r="1184" spans="1:6" x14ac:dyDescent="0.2">
      <c r="A1184" s="93">
        <v>2022</v>
      </c>
      <c r="B1184" s="13" t="s">
        <v>143</v>
      </c>
      <c r="C1184" s="13" t="s">
        <v>187</v>
      </c>
      <c r="D1184" s="45">
        <v>5800</v>
      </c>
      <c r="E1184" s="29"/>
      <c r="F1184" s="20">
        <f t="shared" si="20"/>
        <v>2347.1788000000001</v>
      </c>
    </row>
    <row r="1185" spans="1:6" x14ac:dyDescent="0.2">
      <c r="A1185" s="93">
        <v>2022</v>
      </c>
      <c r="B1185" s="13" t="s">
        <v>143</v>
      </c>
      <c r="C1185" s="13" t="s">
        <v>172</v>
      </c>
      <c r="D1185" s="45">
        <v>100000</v>
      </c>
      <c r="E1185" s="29"/>
      <c r="F1185" s="20">
        <f t="shared" si="20"/>
        <v>40468.6</v>
      </c>
    </row>
    <row r="1186" spans="1:6" x14ac:dyDescent="0.2">
      <c r="A1186" s="93">
        <v>2022</v>
      </c>
      <c r="B1186" s="13" t="s">
        <v>144</v>
      </c>
      <c r="C1186" s="13" t="s">
        <v>155</v>
      </c>
      <c r="D1186" s="45">
        <v>7000</v>
      </c>
      <c r="E1186" s="29"/>
      <c r="F1186" s="20">
        <f t="shared" si="20"/>
        <v>2832.8020000000001</v>
      </c>
    </row>
    <row r="1187" spans="1:6" x14ac:dyDescent="0.2">
      <c r="A1187" s="93">
        <v>2022</v>
      </c>
      <c r="B1187" s="13" t="s">
        <v>144</v>
      </c>
      <c r="C1187" s="13" t="s">
        <v>156</v>
      </c>
      <c r="D1187" s="45">
        <v>5010000</v>
      </c>
      <c r="E1187" s="29"/>
      <c r="F1187" s="20">
        <f t="shared" si="20"/>
        <v>2027476.8599999999</v>
      </c>
    </row>
    <row r="1188" spans="1:6" x14ac:dyDescent="0.2">
      <c r="A1188" s="93">
        <v>2022</v>
      </c>
      <c r="B1188" s="13" t="s">
        <v>144</v>
      </c>
      <c r="C1188" s="13" t="s">
        <v>159</v>
      </c>
      <c r="D1188" s="45">
        <v>2920000</v>
      </c>
      <c r="E1188" s="29"/>
      <c r="F1188" s="20">
        <f t="shared" si="20"/>
        <v>1181683.1199999999</v>
      </c>
    </row>
    <row r="1189" spans="1:6" x14ac:dyDescent="0.2">
      <c r="A1189" s="93">
        <v>2022</v>
      </c>
      <c r="B1189" s="13" t="s">
        <v>144</v>
      </c>
      <c r="C1189" s="13" t="s">
        <v>160</v>
      </c>
      <c r="D1189" s="45">
        <v>50000</v>
      </c>
      <c r="E1189" s="29"/>
      <c r="F1189" s="20">
        <f t="shared" si="20"/>
        <v>20234.3</v>
      </c>
    </row>
    <row r="1190" spans="1:6" x14ac:dyDescent="0.2">
      <c r="A1190" s="93">
        <v>2022</v>
      </c>
      <c r="B1190" s="13" t="s">
        <v>144</v>
      </c>
      <c r="C1190" s="13" t="s">
        <v>162</v>
      </c>
      <c r="D1190" s="45">
        <v>37000</v>
      </c>
      <c r="E1190" s="29"/>
      <c r="F1190" s="20">
        <f t="shared" si="20"/>
        <v>14973.382</v>
      </c>
    </row>
    <row r="1191" spans="1:6" x14ac:dyDescent="0.2">
      <c r="A1191" s="93">
        <v>2022</v>
      </c>
      <c r="B1191" s="13" t="s">
        <v>144</v>
      </c>
      <c r="C1191" s="13" t="s">
        <v>163</v>
      </c>
      <c r="D1191" s="45">
        <v>75000</v>
      </c>
      <c r="E1191" s="29"/>
      <c r="F1191" s="20">
        <f t="shared" si="20"/>
        <v>30351.45</v>
      </c>
    </row>
    <row r="1192" spans="1:6" x14ac:dyDescent="0.2">
      <c r="A1192" s="93">
        <v>2022</v>
      </c>
      <c r="B1192" s="13" t="s">
        <v>144</v>
      </c>
      <c r="C1192" s="13" t="s">
        <v>180</v>
      </c>
      <c r="D1192" s="45">
        <v>16000</v>
      </c>
      <c r="E1192" s="29"/>
      <c r="F1192" s="20">
        <f t="shared" si="20"/>
        <v>6474.9759999999997</v>
      </c>
    </row>
    <row r="1193" spans="1:6" x14ac:dyDescent="0.2">
      <c r="A1193" s="93">
        <v>2022</v>
      </c>
      <c r="B1193" s="13" t="s">
        <v>144</v>
      </c>
      <c r="C1193" s="13" t="s">
        <v>168</v>
      </c>
      <c r="D1193" s="45">
        <v>175000</v>
      </c>
      <c r="E1193" s="29"/>
      <c r="F1193" s="20">
        <f t="shared" si="20"/>
        <v>70820.05</v>
      </c>
    </row>
    <row r="1194" spans="1:6" x14ac:dyDescent="0.2">
      <c r="A1194" s="93">
        <v>2022</v>
      </c>
      <c r="B1194" s="13" t="s">
        <v>144</v>
      </c>
      <c r="C1194" s="13" t="s">
        <v>169</v>
      </c>
      <c r="D1194" s="45">
        <v>5070000</v>
      </c>
      <c r="E1194" s="29"/>
      <c r="F1194" s="20">
        <f t="shared" si="20"/>
        <v>2051758.02</v>
      </c>
    </row>
    <row r="1195" spans="1:6" x14ac:dyDescent="0.2">
      <c r="A1195" s="93">
        <v>2022</v>
      </c>
      <c r="B1195" s="13" t="s">
        <v>144</v>
      </c>
      <c r="C1195" s="13" t="s">
        <v>170</v>
      </c>
      <c r="D1195" s="45">
        <v>620000</v>
      </c>
      <c r="E1195" s="29"/>
      <c r="F1195" s="20">
        <f t="shared" si="20"/>
        <v>250905.32</v>
      </c>
    </row>
    <row r="1196" spans="1:6" x14ac:dyDescent="0.2">
      <c r="A1196" s="93">
        <v>2022</v>
      </c>
      <c r="B1196" s="13" t="s">
        <v>144</v>
      </c>
      <c r="C1196" s="13" t="s">
        <v>172</v>
      </c>
      <c r="D1196" s="45">
        <v>1440000</v>
      </c>
      <c r="E1196" s="29"/>
      <c r="F1196" s="20">
        <f t="shared" si="20"/>
        <v>582747.84</v>
      </c>
    </row>
    <row r="1197" spans="1:6" x14ac:dyDescent="0.2">
      <c r="A1197" s="93">
        <v>2022</v>
      </c>
      <c r="B1197" s="13" t="s">
        <v>145</v>
      </c>
      <c r="C1197" s="13" t="s">
        <v>156</v>
      </c>
      <c r="D1197" s="45">
        <v>785000</v>
      </c>
      <c r="E1197" s="29"/>
      <c r="F1197" s="20">
        <f t="shared" si="20"/>
        <v>317678.51</v>
      </c>
    </row>
    <row r="1198" spans="1:6" x14ac:dyDescent="0.2">
      <c r="A1198" s="93">
        <v>2022</v>
      </c>
      <c r="B1198" s="13" t="s">
        <v>145</v>
      </c>
      <c r="C1198" s="13" t="s">
        <v>157</v>
      </c>
      <c r="D1198" s="45">
        <v>325000</v>
      </c>
      <c r="E1198" s="29"/>
      <c r="F1198" s="20">
        <f t="shared" si="20"/>
        <v>131522.94999999998</v>
      </c>
    </row>
    <row r="1199" spans="1:6" x14ac:dyDescent="0.2">
      <c r="A1199" s="93">
        <v>2022</v>
      </c>
      <c r="B1199" s="13" t="s">
        <v>145</v>
      </c>
      <c r="C1199" s="13" t="s">
        <v>159</v>
      </c>
      <c r="D1199" s="45">
        <v>1672000</v>
      </c>
      <c r="E1199" s="29"/>
      <c r="F1199" s="20">
        <f t="shared" si="20"/>
        <v>676634.99199999997</v>
      </c>
    </row>
    <row r="1200" spans="1:6" x14ac:dyDescent="0.2">
      <c r="A1200" s="93">
        <v>2022</v>
      </c>
      <c r="B1200" s="13" t="s">
        <v>145</v>
      </c>
      <c r="C1200" s="13" t="s">
        <v>169</v>
      </c>
      <c r="D1200" s="45">
        <v>1620000</v>
      </c>
      <c r="E1200" s="29"/>
      <c r="F1200" s="20">
        <f t="shared" si="20"/>
        <v>655591.31999999995</v>
      </c>
    </row>
    <row r="1201" spans="1:6" x14ac:dyDescent="0.2">
      <c r="A1201" s="93">
        <v>2022</v>
      </c>
      <c r="B1201" s="13" t="s">
        <v>145</v>
      </c>
      <c r="C1201" s="13" t="s">
        <v>187</v>
      </c>
      <c r="D1201" s="45">
        <v>12500</v>
      </c>
      <c r="E1201" s="29"/>
      <c r="F1201" s="20">
        <f t="shared" si="20"/>
        <v>5058.5749999999998</v>
      </c>
    </row>
    <row r="1202" spans="1:6" x14ac:dyDescent="0.2">
      <c r="A1202" s="93">
        <v>2022</v>
      </c>
      <c r="B1202" s="13" t="s">
        <v>145</v>
      </c>
      <c r="C1202" s="13" t="s">
        <v>172</v>
      </c>
      <c r="D1202" s="45">
        <v>335000</v>
      </c>
      <c r="E1202" s="29"/>
      <c r="F1202" s="20">
        <f t="shared" si="20"/>
        <v>135569.81</v>
      </c>
    </row>
    <row r="1203" spans="1:6" x14ac:dyDescent="0.2">
      <c r="A1203" s="93">
        <v>2022</v>
      </c>
      <c r="B1203" s="13" t="s">
        <v>146</v>
      </c>
      <c r="C1203" s="13" t="s">
        <v>156</v>
      </c>
      <c r="D1203" s="45">
        <v>1610000</v>
      </c>
      <c r="E1203" s="29"/>
      <c r="F1203" s="20">
        <f t="shared" si="20"/>
        <v>651544.46</v>
      </c>
    </row>
    <row r="1204" spans="1:6" x14ac:dyDescent="0.2">
      <c r="A1204" s="93">
        <v>2022</v>
      </c>
      <c r="B1204" s="13" t="s">
        <v>146</v>
      </c>
      <c r="C1204" s="13" t="s">
        <v>157</v>
      </c>
      <c r="D1204" s="45">
        <v>2029000</v>
      </c>
      <c r="E1204" s="29"/>
      <c r="F1204" s="20">
        <f t="shared" si="20"/>
        <v>821107.89399999997</v>
      </c>
    </row>
    <row r="1205" spans="1:6" x14ac:dyDescent="0.2">
      <c r="A1205" s="93">
        <v>2022</v>
      </c>
      <c r="B1205" s="13" t="s">
        <v>146</v>
      </c>
      <c r="C1205" s="13" t="s">
        <v>159</v>
      </c>
      <c r="D1205" s="45">
        <v>3890000</v>
      </c>
      <c r="E1205" s="29"/>
      <c r="F1205" s="20">
        <f t="shared" si="20"/>
        <v>1574228.54</v>
      </c>
    </row>
    <row r="1206" spans="1:6" x14ac:dyDescent="0.2">
      <c r="A1206" s="93">
        <v>2022</v>
      </c>
      <c r="B1206" s="13" t="s">
        <v>146</v>
      </c>
      <c r="C1206" s="13" t="s">
        <v>160</v>
      </c>
      <c r="D1206" s="45">
        <v>207000</v>
      </c>
      <c r="E1206" s="29"/>
      <c r="F1206" s="20">
        <f t="shared" si="20"/>
        <v>83770.001999999993</v>
      </c>
    </row>
    <row r="1207" spans="1:6" x14ac:dyDescent="0.2">
      <c r="A1207" s="93">
        <v>2022</v>
      </c>
      <c r="B1207" s="13" t="s">
        <v>146</v>
      </c>
      <c r="C1207" s="13" t="s">
        <v>163</v>
      </c>
      <c r="D1207" s="45">
        <v>32000</v>
      </c>
      <c r="E1207" s="29"/>
      <c r="F1207" s="20">
        <f t="shared" si="20"/>
        <v>12949.951999999999</v>
      </c>
    </row>
    <row r="1208" spans="1:6" x14ac:dyDescent="0.2">
      <c r="A1208" s="93">
        <v>2022</v>
      </c>
      <c r="B1208" s="13" t="s">
        <v>146</v>
      </c>
      <c r="C1208" s="13" t="s">
        <v>164</v>
      </c>
      <c r="D1208" s="45">
        <v>114000</v>
      </c>
      <c r="E1208" s="29"/>
      <c r="F1208" s="20">
        <f t="shared" si="20"/>
        <v>46134.203999999998</v>
      </c>
    </row>
    <row r="1209" spans="1:6" x14ac:dyDescent="0.2">
      <c r="A1209" s="93">
        <v>2022</v>
      </c>
      <c r="B1209" s="13" t="s">
        <v>146</v>
      </c>
      <c r="C1209" s="13" t="s">
        <v>165</v>
      </c>
      <c r="D1209" s="45">
        <v>186000</v>
      </c>
      <c r="E1209" s="29"/>
      <c r="F1209" s="20">
        <f t="shared" si="20"/>
        <v>75271.596000000005</v>
      </c>
    </row>
    <row r="1210" spans="1:6" x14ac:dyDescent="0.2">
      <c r="A1210" s="93">
        <v>2022</v>
      </c>
      <c r="B1210" s="13" t="s">
        <v>146</v>
      </c>
      <c r="C1210" s="13" t="s">
        <v>168</v>
      </c>
      <c r="D1210" s="45">
        <v>950000</v>
      </c>
      <c r="E1210" s="29"/>
      <c r="F1210" s="20">
        <f t="shared" si="20"/>
        <v>384451.7</v>
      </c>
    </row>
    <row r="1211" spans="1:6" x14ac:dyDescent="0.2">
      <c r="A1211" s="93">
        <v>2022</v>
      </c>
      <c r="B1211" s="13" t="s">
        <v>146</v>
      </c>
      <c r="C1211" s="13" t="s">
        <v>169</v>
      </c>
      <c r="D1211" s="45">
        <v>85000</v>
      </c>
      <c r="E1211" s="29"/>
      <c r="F1211" s="20">
        <f t="shared" si="20"/>
        <v>34398.31</v>
      </c>
    </row>
    <row r="1212" spans="1:6" x14ac:dyDescent="0.2">
      <c r="A1212" s="93">
        <v>2022</v>
      </c>
      <c r="B1212" s="13" t="s">
        <v>146</v>
      </c>
      <c r="C1212" s="13" t="s">
        <v>192</v>
      </c>
      <c r="D1212" s="45">
        <v>30900</v>
      </c>
      <c r="E1212" s="29"/>
      <c r="F1212" s="20">
        <f t="shared" si="20"/>
        <v>12504.797399999999</v>
      </c>
    </row>
    <row r="1213" spans="1:6" x14ac:dyDescent="0.2">
      <c r="A1213" s="93">
        <v>2022</v>
      </c>
      <c r="B1213" s="13" t="s">
        <v>146</v>
      </c>
      <c r="C1213" s="13" t="s">
        <v>170</v>
      </c>
      <c r="D1213" s="45">
        <v>44000</v>
      </c>
      <c r="E1213" s="29"/>
      <c r="F1213" s="20">
        <f t="shared" si="20"/>
        <v>17806.184000000001</v>
      </c>
    </row>
    <row r="1214" spans="1:6" x14ac:dyDescent="0.2">
      <c r="A1214" s="93">
        <v>2022</v>
      </c>
      <c r="B1214" s="13" t="s">
        <v>146</v>
      </c>
      <c r="C1214" s="13" t="s">
        <v>172</v>
      </c>
      <c r="D1214" s="45">
        <v>1300000</v>
      </c>
      <c r="E1214" s="29"/>
      <c r="F1214" s="20">
        <f t="shared" si="20"/>
        <v>526091.79999999993</v>
      </c>
    </row>
    <row r="1215" spans="1:6" x14ac:dyDescent="0.2">
      <c r="A1215" s="93">
        <v>2022</v>
      </c>
      <c r="B1215" s="13" t="s">
        <v>147</v>
      </c>
      <c r="C1215" s="13" t="s">
        <v>155</v>
      </c>
      <c r="D1215" s="45">
        <v>15000</v>
      </c>
      <c r="E1215" s="29"/>
      <c r="F1215" s="20">
        <f t="shared" si="20"/>
        <v>6070.29</v>
      </c>
    </row>
    <row r="1216" spans="1:6" x14ac:dyDescent="0.2">
      <c r="A1216" s="93">
        <v>2022</v>
      </c>
      <c r="B1216" s="13" t="s">
        <v>147</v>
      </c>
      <c r="C1216" s="13" t="s">
        <v>156</v>
      </c>
      <c r="D1216" s="45">
        <v>14000</v>
      </c>
      <c r="E1216" s="29"/>
      <c r="F1216" s="20">
        <f t="shared" si="20"/>
        <v>5665.6040000000003</v>
      </c>
    </row>
    <row r="1217" spans="1:6" x14ac:dyDescent="0.2">
      <c r="A1217" s="93">
        <v>2022</v>
      </c>
      <c r="B1217" s="13" t="s">
        <v>147</v>
      </c>
      <c r="C1217" s="13" t="s">
        <v>159</v>
      </c>
      <c r="D1217" s="45">
        <v>670000</v>
      </c>
      <c r="E1217" s="29"/>
      <c r="F1217" s="20">
        <f t="shared" si="20"/>
        <v>271139.62</v>
      </c>
    </row>
    <row r="1218" spans="1:6" x14ac:dyDescent="0.2">
      <c r="A1218" s="93">
        <v>2022</v>
      </c>
      <c r="B1218" s="13" t="s">
        <v>147</v>
      </c>
      <c r="C1218" s="13" t="s">
        <v>180</v>
      </c>
      <c r="D1218" s="45">
        <v>10000</v>
      </c>
      <c r="E1218" s="29"/>
      <c r="F1218" s="20">
        <f t="shared" si="20"/>
        <v>4046.86</v>
      </c>
    </row>
    <row r="1219" spans="1:6" x14ac:dyDescent="0.2">
      <c r="A1219" s="93">
        <v>2022</v>
      </c>
      <c r="B1219" s="13" t="s">
        <v>147</v>
      </c>
      <c r="C1219" s="13" t="s">
        <v>172</v>
      </c>
      <c r="D1219" s="45">
        <v>88000</v>
      </c>
      <c r="E1219" s="29"/>
      <c r="F1219" s="20">
        <f t="shared" ref="F1219:F1254" si="21">IF(EXACT(D1219,$D$8),0,D1219*0.404686)</f>
        <v>35612.368000000002</v>
      </c>
    </row>
    <row r="1220" spans="1:6" x14ac:dyDescent="0.2">
      <c r="A1220" s="93">
        <v>2022</v>
      </c>
      <c r="B1220" s="13" t="s">
        <v>148</v>
      </c>
      <c r="C1220" s="13" t="s">
        <v>159</v>
      </c>
      <c r="D1220" s="45">
        <v>165000</v>
      </c>
      <c r="E1220" s="29"/>
      <c r="F1220" s="20">
        <f t="shared" si="21"/>
        <v>66773.19</v>
      </c>
    </row>
    <row r="1221" spans="1:6" x14ac:dyDescent="0.2">
      <c r="A1221" s="93">
        <v>2022</v>
      </c>
      <c r="B1221" s="13" t="s">
        <v>148</v>
      </c>
      <c r="C1221" s="13" t="s">
        <v>160</v>
      </c>
      <c r="D1221" s="45">
        <v>200000</v>
      </c>
      <c r="E1221" s="29"/>
      <c r="F1221" s="20">
        <f t="shared" si="21"/>
        <v>80937.2</v>
      </c>
    </row>
    <row r="1222" spans="1:6" x14ac:dyDescent="0.2">
      <c r="A1222" s="93">
        <v>2022</v>
      </c>
      <c r="B1222" s="13" t="s">
        <v>149</v>
      </c>
      <c r="C1222" s="13" t="s">
        <v>155</v>
      </c>
      <c r="D1222" s="45">
        <v>7000</v>
      </c>
      <c r="E1222" s="29"/>
      <c r="F1222" s="20">
        <f t="shared" si="21"/>
        <v>2832.8020000000001</v>
      </c>
    </row>
    <row r="1223" spans="1:6" x14ac:dyDescent="0.2">
      <c r="A1223" s="93">
        <v>2022</v>
      </c>
      <c r="B1223" s="13" t="s">
        <v>149</v>
      </c>
      <c r="C1223" s="13" t="s">
        <v>156</v>
      </c>
      <c r="D1223" s="45">
        <v>325000</v>
      </c>
      <c r="E1223" s="29"/>
      <c r="F1223" s="20">
        <f t="shared" si="21"/>
        <v>131522.94999999998</v>
      </c>
    </row>
    <row r="1224" spans="1:6" x14ac:dyDescent="0.2">
      <c r="A1224" s="93">
        <v>2022</v>
      </c>
      <c r="B1224" s="13" t="s">
        <v>149</v>
      </c>
      <c r="C1224" s="13" t="s">
        <v>157</v>
      </c>
      <c r="D1224" s="45">
        <v>90000</v>
      </c>
      <c r="E1224" s="29"/>
      <c r="F1224" s="20">
        <f t="shared" si="21"/>
        <v>36421.74</v>
      </c>
    </row>
    <row r="1225" spans="1:6" x14ac:dyDescent="0.2">
      <c r="A1225" s="93">
        <v>2022</v>
      </c>
      <c r="B1225" s="13" t="s">
        <v>149</v>
      </c>
      <c r="C1225" s="13" t="s">
        <v>159</v>
      </c>
      <c r="D1225" s="45">
        <v>1000000</v>
      </c>
      <c r="E1225" s="29"/>
      <c r="F1225" s="20">
        <f t="shared" si="21"/>
        <v>404686</v>
      </c>
    </row>
    <row r="1226" spans="1:6" x14ac:dyDescent="0.2">
      <c r="A1226" s="93">
        <v>2022</v>
      </c>
      <c r="B1226" s="13" t="s">
        <v>149</v>
      </c>
      <c r="C1226" s="13" t="s">
        <v>164</v>
      </c>
      <c r="D1226" s="45">
        <v>28000</v>
      </c>
      <c r="E1226" s="29"/>
      <c r="F1226" s="20">
        <f t="shared" si="21"/>
        <v>11331.208000000001</v>
      </c>
    </row>
    <row r="1227" spans="1:6" x14ac:dyDescent="0.2">
      <c r="A1227" s="93">
        <v>2022</v>
      </c>
      <c r="B1227" s="13" t="s">
        <v>149</v>
      </c>
      <c r="C1227" s="13" t="s">
        <v>169</v>
      </c>
      <c r="D1227" s="45">
        <v>610000</v>
      </c>
      <c r="E1227" s="29"/>
      <c r="F1227" s="20">
        <f t="shared" si="21"/>
        <v>246858.46</v>
      </c>
    </row>
    <row r="1228" spans="1:6" x14ac:dyDescent="0.2">
      <c r="A1228" s="93">
        <v>2022</v>
      </c>
      <c r="B1228" s="13" t="s">
        <v>149</v>
      </c>
      <c r="C1228" s="13" t="s">
        <v>187</v>
      </c>
      <c r="D1228" s="45">
        <v>12420</v>
      </c>
      <c r="E1228" s="29"/>
      <c r="F1228" s="20">
        <f t="shared" si="21"/>
        <v>5026.2001199999995</v>
      </c>
    </row>
    <row r="1229" spans="1:6" x14ac:dyDescent="0.2">
      <c r="A1229" s="93">
        <v>2022</v>
      </c>
      <c r="B1229" s="13" t="s">
        <v>149</v>
      </c>
      <c r="C1229" s="13" t="s">
        <v>172</v>
      </c>
      <c r="D1229" s="45">
        <v>150000</v>
      </c>
      <c r="E1229" s="29"/>
      <c r="F1229" s="20">
        <f t="shared" si="21"/>
        <v>60702.9</v>
      </c>
    </row>
    <row r="1230" spans="1:6" x14ac:dyDescent="0.2">
      <c r="A1230" s="93">
        <v>2022</v>
      </c>
      <c r="B1230" s="13" t="s">
        <v>150</v>
      </c>
      <c r="C1230" s="13" t="s">
        <v>155</v>
      </c>
      <c r="D1230" s="45">
        <v>58000</v>
      </c>
      <c r="E1230" s="29"/>
      <c r="F1230" s="20">
        <f t="shared" si="21"/>
        <v>23471.788</v>
      </c>
    </row>
    <row r="1231" spans="1:6" x14ac:dyDescent="0.2">
      <c r="A1231" s="93">
        <v>2022</v>
      </c>
      <c r="B1231" s="13" t="s">
        <v>150</v>
      </c>
      <c r="C1231" s="13" t="s">
        <v>185</v>
      </c>
      <c r="D1231" s="45">
        <v>128000</v>
      </c>
      <c r="E1231" s="29"/>
      <c r="F1231" s="20">
        <f t="shared" si="21"/>
        <v>51799.807999999997</v>
      </c>
    </row>
    <row r="1232" spans="1:6" x14ac:dyDescent="0.2">
      <c r="A1232" s="93">
        <v>2022</v>
      </c>
      <c r="B1232" s="13" t="s">
        <v>150</v>
      </c>
      <c r="C1232" s="13" t="s">
        <v>173</v>
      </c>
      <c r="D1232" s="45">
        <v>93200</v>
      </c>
      <c r="E1232" s="29"/>
      <c r="F1232" s="20">
        <f t="shared" si="21"/>
        <v>37716.735199999996</v>
      </c>
    </row>
    <row r="1233" spans="1:6" x14ac:dyDescent="0.2">
      <c r="A1233" s="93">
        <v>2022</v>
      </c>
      <c r="B1233" s="13" t="s">
        <v>150</v>
      </c>
      <c r="C1233" s="13" t="s">
        <v>156</v>
      </c>
      <c r="D1233" s="45">
        <v>80000</v>
      </c>
      <c r="E1233" s="29"/>
      <c r="F1233" s="20">
        <f t="shared" si="21"/>
        <v>32374.880000000001</v>
      </c>
    </row>
    <row r="1234" spans="1:6" x14ac:dyDescent="0.2">
      <c r="A1234" s="93">
        <v>2022</v>
      </c>
      <c r="B1234" s="13" t="s">
        <v>150</v>
      </c>
      <c r="C1234" s="13" t="s">
        <v>159</v>
      </c>
      <c r="D1234" s="45">
        <v>660000</v>
      </c>
      <c r="E1234" s="29"/>
      <c r="F1234" s="20">
        <f t="shared" si="21"/>
        <v>267092.76</v>
      </c>
    </row>
    <row r="1235" spans="1:6" x14ac:dyDescent="0.2">
      <c r="A1235" s="93">
        <v>2022</v>
      </c>
      <c r="B1235" s="13" t="s">
        <v>150</v>
      </c>
      <c r="C1235" s="13" t="s">
        <v>160</v>
      </c>
      <c r="D1235" s="45">
        <v>79000</v>
      </c>
      <c r="E1235" s="29"/>
      <c r="F1235" s="20">
        <f t="shared" si="21"/>
        <v>31970.194</v>
      </c>
    </row>
    <row r="1236" spans="1:6" x14ac:dyDescent="0.2">
      <c r="A1236" s="93">
        <v>2022</v>
      </c>
      <c r="B1236" s="13" t="s">
        <v>150</v>
      </c>
      <c r="C1236" s="13" t="s">
        <v>161</v>
      </c>
      <c r="D1236" s="45">
        <v>42762</v>
      </c>
      <c r="E1236" s="29"/>
      <c r="F1236" s="20">
        <f t="shared" si="21"/>
        <v>17305.182732000001</v>
      </c>
    </row>
    <row r="1237" spans="1:6" x14ac:dyDescent="0.2">
      <c r="A1237" s="93">
        <v>2022</v>
      </c>
      <c r="B1237" s="13" t="s">
        <v>150</v>
      </c>
      <c r="C1237" s="13" t="s">
        <v>186</v>
      </c>
      <c r="D1237" s="45">
        <v>44000</v>
      </c>
      <c r="E1237" s="29"/>
      <c r="F1237" s="20">
        <f t="shared" si="21"/>
        <v>17806.184000000001</v>
      </c>
    </row>
    <row r="1238" spans="1:6" x14ac:dyDescent="0.2">
      <c r="A1238" s="93">
        <v>2022</v>
      </c>
      <c r="B1238" s="13" t="s">
        <v>150</v>
      </c>
      <c r="C1238" s="13" t="s">
        <v>181</v>
      </c>
      <c r="D1238" s="45">
        <v>2000</v>
      </c>
      <c r="E1238" s="29"/>
      <c r="F1238" s="20">
        <f t="shared" si="21"/>
        <v>809.37199999999996</v>
      </c>
    </row>
    <row r="1239" spans="1:6" x14ac:dyDescent="0.2">
      <c r="A1239" s="93">
        <v>2022</v>
      </c>
      <c r="B1239" s="13" t="s">
        <v>150</v>
      </c>
      <c r="C1239" s="13" t="s">
        <v>172</v>
      </c>
      <c r="D1239" s="45">
        <v>2270000</v>
      </c>
      <c r="E1239" s="29"/>
      <c r="F1239" s="20">
        <f t="shared" si="21"/>
        <v>918637.22</v>
      </c>
    </row>
    <row r="1240" spans="1:6" x14ac:dyDescent="0.2">
      <c r="A1240" s="93">
        <v>2022</v>
      </c>
      <c r="B1240" s="13" t="s">
        <v>151</v>
      </c>
      <c r="C1240" s="13" t="s">
        <v>156</v>
      </c>
      <c r="D1240" s="45">
        <v>30000</v>
      </c>
      <c r="E1240" s="29"/>
      <c r="F1240" s="20">
        <f t="shared" si="21"/>
        <v>12140.58</v>
      </c>
    </row>
    <row r="1241" spans="1:6" x14ac:dyDescent="0.2">
      <c r="A1241" s="93">
        <v>2022</v>
      </c>
      <c r="B1241" s="13" t="s">
        <v>151</v>
      </c>
      <c r="C1241" s="13" t="s">
        <v>159</v>
      </c>
      <c r="D1241" s="45">
        <v>565000</v>
      </c>
      <c r="E1241" s="29"/>
      <c r="F1241" s="20">
        <f t="shared" si="21"/>
        <v>228647.59</v>
      </c>
    </row>
    <row r="1242" spans="1:6" x14ac:dyDescent="0.2">
      <c r="A1242" s="93">
        <v>2022</v>
      </c>
      <c r="B1242" s="13" t="s">
        <v>152</v>
      </c>
      <c r="C1242" s="13" t="s">
        <v>155</v>
      </c>
      <c r="D1242" s="45">
        <v>3000</v>
      </c>
      <c r="E1242" s="29"/>
      <c r="F1242" s="20">
        <f t="shared" si="21"/>
        <v>1214.058</v>
      </c>
    </row>
    <row r="1243" spans="1:6" x14ac:dyDescent="0.2">
      <c r="A1243" s="93">
        <v>2022</v>
      </c>
      <c r="B1243" s="13" t="s">
        <v>152</v>
      </c>
      <c r="C1243" s="13" t="s">
        <v>156</v>
      </c>
      <c r="D1243" s="45">
        <v>2990000</v>
      </c>
      <c r="E1243" s="29"/>
      <c r="F1243" s="20">
        <f t="shared" si="21"/>
        <v>1210011.1399999999</v>
      </c>
    </row>
    <row r="1244" spans="1:6" x14ac:dyDescent="0.2">
      <c r="A1244" s="93">
        <v>2022</v>
      </c>
      <c r="B1244" s="13" t="s">
        <v>152</v>
      </c>
      <c r="C1244" s="13" t="s">
        <v>159</v>
      </c>
      <c r="D1244" s="45">
        <v>1100000</v>
      </c>
      <c r="E1244" s="29"/>
      <c r="F1244" s="20">
        <f t="shared" si="21"/>
        <v>445154.6</v>
      </c>
    </row>
    <row r="1245" spans="1:6" x14ac:dyDescent="0.2">
      <c r="A1245" s="93">
        <v>2022</v>
      </c>
      <c r="B1245" s="13" t="s">
        <v>152</v>
      </c>
      <c r="C1245" s="13" t="s">
        <v>160</v>
      </c>
      <c r="D1245" s="45">
        <v>1130000</v>
      </c>
      <c r="E1245" s="29"/>
      <c r="F1245" s="20">
        <f t="shared" si="21"/>
        <v>457295.18</v>
      </c>
    </row>
    <row r="1246" spans="1:6" x14ac:dyDescent="0.2">
      <c r="A1246" s="93">
        <v>2022</v>
      </c>
      <c r="B1246" s="13" t="s">
        <v>152</v>
      </c>
      <c r="C1246" s="13" t="s">
        <v>163</v>
      </c>
      <c r="D1246" s="45">
        <v>65000</v>
      </c>
      <c r="E1246" s="29"/>
      <c r="F1246" s="20">
        <f t="shared" si="21"/>
        <v>26304.59</v>
      </c>
    </row>
    <row r="1247" spans="1:6" x14ac:dyDescent="0.2">
      <c r="A1247" s="93">
        <v>2022</v>
      </c>
      <c r="B1247" s="13" t="s">
        <v>152</v>
      </c>
      <c r="C1247" s="13" t="s">
        <v>166</v>
      </c>
      <c r="D1247" s="45">
        <v>20000</v>
      </c>
      <c r="E1247" s="29"/>
      <c r="F1247" s="20">
        <f t="shared" si="21"/>
        <v>8093.72</v>
      </c>
    </row>
    <row r="1248" spans="1:6" x14ac:dyDescent="0.2">
      <c r="A1248" s="93">
        <v>2022</v>
      </c>
      <c r="B1248" s="13" t="s">
        <v>152</v>
      </c>
      <c r="C1248" s="13" t="s">
        <v>169</v>
      </c>
      <c r="D1248" s="45">
        <v>2150000</v>
      </c>
      <c r="E1248" s="29"/>
      <c r="F1248" s="20">
        <f t="shared" si="21"/>
        <v>870074.9</v>
      </c>
    </row>
    <row r="1249" spans="1:6" x14ac:dyDescent="0.2">
      <c r="A1249" s="93">
        <v>2022</v>
      </c>
      <c r="B1249" s="13" t="s">
        <v>152</v>
      </c>
      <c r="C1249" s="13" t="s">
        <v>172</v>
      </c>
      <c r="D1249" s="45">
        <v>235000</v>
      </c>
      <c r="E1249" s="29"/>
      <c r="F1249" s="20">
        <f t="shared" si="21"/>
        <v>95101.209999999992</v>
      </c>
    </row>
    <row r="1250" spans="1:6" x14ac:dyDescent="0.2">
      <c r="A1250" s="93">
        <v>2022</v>
      </c>
      <c r="B1250" s="13" t="s">
        <v>153</v>
      </c>
      <c r="C1250" s="13" t="s">
        <v>155</v>
      </c>
      <c r="D1250" s="45">
        <v>59000</v>
      </c>
      <c r="E1250" s="29"/>
      <c r="F1250" s="20">
        <f t="shared" si="21"/>
        <v>23876.473999999998</v>
      </c>
    </row>
    <row r="1251" spans="1:6" x14ac:dyDescent="0.2">
      <c r="A1251" s="93">
        <v>2022</v>
      </c>
      <c r="B1251" s="13" t="s">
        <v>153</v>
      </c>
      <c r="C1251" s="13" t="s">
        <v>156</v>
      </c>
      <c r="D1251" s="45">
        <v>56000</v>
      </c>
      <c r="E1251" s="29"/>
      <c r="F1251" s="20">
        <f t="shared" si="21"/>
        <v>22662.416000000001</v>
      </c>
    </row>
    <row r="1252" spans="1:6" x14ac:dyDescent="0.2">
      <c r="A1252" s="93">
        <v>2022</v>
      </c>
      <c r="B1252" s="13" t="s">
        <v>153</v>
      </c>
      <c r="C1252" s="13" t="s">
        <v>159</v>
      </c>
      <c r="D1252" s="45">
        <v>1110000</v>
      </c>
      <c r="E1252" s="29"/>
      <c r="F1252" s="20">
        <f t="shared" si="21"/>
        <v>449201.45999999996</v>
      </c>
    </row>
    <row r="1253" spans="1:6" x14ac:dyDescent="0.2">
      <c r="A1253" s="93">
        <v>2022</v>
      </c>
      <c r="B1253" s="13" t="s">
        <v>153</v>
      </c>
      <c r="C1253" s="13" t="s">
        <v>181</v>
      </c>
      <c r="D1253" s="45">
        <v>27900</v>
      </c>
      <c r="E1253" s="29"/>
      <c r="F1253" s="20">
        <f t="shared" si="21"/>
        <v>11290.7394</v>
      </c>
    </row>
    <row r="1254" spans="1:6" ht="17" thickBot="1" x14ac:dyDescent="0.25">
      <c r="A1254" s="94">
        <v>2022</v>
      </c>
      <c r="B1254" s="95" t="s">
        <v>153</v>
      </c>
      <c r="C1254" s="95" t="s">
        <v>172</v>
      </c>
      <c r="D1254" s="99">
        <v>95000</v>
      </c>
      <c r="E1254" s="47"/>
      <c r="F1254" s="48">
        <f t="shared" si="21"/>
        <v>38445.17</v>
      </c>
    </row>
  </sheetData>
  <mergeCells count="1">
    <mergeCell ref="H10:J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952E8-A47A-3C46-A4F3-7C63AB9F15C7}">
  <dimension ref="A1:F55"/>
  <sheetViews>
    <sheetView topLeftCell="A38" zoomScale="92" workbookViewId="0">
      <selection activeCell="B55" sqref="B55"/>
    </sheetView>
  </sheetViews>
  <sheetFormatPr baseColWidth="10" defaultRowHeight="16" x14ac:dyDescent="0.2"/>
  <cols>
    <col min="2" max="2" width="18.1640625" customWidth="1"/>
    <col min="3" max="3" width="39" customWidth="1"/>
    <col min="4" max="4" width="4.6640625" customWidth="1"/>
    <col min="5" max="5" width="25.6640625" customWidth="1"/>
    <col min="6" max="6" width="13" bestFit="1" customWidth="1"/>
  </cols>
  <sheetData>
    <row r="1" spans="1:6" x14ac:dyDescent="0.2">
      <c r="A1" s="128" t="s">
        <v>0</v>
      </c>
      <c r="B1" s="129" t="s">
        <v>213</v>
      </c>
      <c r="C1" s="120" t="s">
        <v>212</v>
      </c>
      <c r="D1" s="29"/>
      <c r="E1" s="100" t="s">
        <v>216</v>
      </c>
      <c r="F1" s="103" t="s">
        <v>217</v>
      </c>
    </row>
    <row r="2" spans="1:6" x14ac:dyDescent="0.2">
      <c r="A2" s="116" t="s">
        <v>198</v>
      </c>
      <c r="B2" s="115">
        <v>5</v>
      </c>
      <c r="C2" s="126">
        <f>B2*3.6*10000*365</f>
        <v>65700000</v>
      </c>
      <c r="D2" s="29"/>
      <c r="E2" s="93">
        <v>5</v>
      </c>
      <c r="F2" s="121">
        <f>E2*1000*1000*3.6</f>
        <v>18000000</v>
      </c>
    </row>
    <row r="3" spans="1:6" x14ac:dyDescent="0.2">
      <c r="A3" s="116" t="s">
        <v>62</v>
      </c>
      <c r="B3" s="114">
        <v>5.2</v>
      </c>
      <c r="C3" s="126">
        <f t="shared" ref="C3:C51" si="0">B3*3.6*10000*365</f>
        <v>68328000.000000015</v>
      </c>
      <c r="D3" s="29"/>
      <c r="E3" s="93">
        <v>1178</v>
      </c>
      <c r="F3" s="121">
        <f t="shared" ref="F3:F51" si="1">E3*1000*1000*3.6</f>
        <v>4240800000</v>
      </c>
    </row>
    <row r="4" spans="1:6" x14ac:dyDescent="0.2">
      <c r="A4" s="117" t="s">
        <v>64</v>
      </c>
      <c r="B4" s="114">
        <v>4.97</v>
      </c>
      <c r="C4" s="126">
        <f t="shared" si="0"/>
        <v>65305800</v>
      </c>
      <c r="D4" s="29"/>
      <c r="E4" s="93">
        <v>796</v>
      </c>
      <c r="F4" s="121">
        <f t="shared" si="1"/>
        <v>2865600000</v>
      </c>
    </row>
    <row r="5" spans="1:6" x14ac:dyDescent="0.2">
      <c r="A5" s="117" t="s">
        <v>63</v>
      </c>
      <c r="B5" s="114">
        <v>6.68</v>
      </c>
      <c r="C5" s="126">
        <f t="shared" si="0"/>
        <v>87775199.999999985</v>
      </c>
      <c r="D5" s="29"/>
      <c r="E5" s="93">
        <v>6573</v>
      </c>
      <c r="F5" s="121">
        <f t="shared" si="1"/>
        <v>23662800000</v>
      </c>
    </row>
    <row r="6" spans="1:6" x14ac:dyDescent="0.2">
      <c r="A6" s="116" t="s">
        <v>65</v>
      </c>
      <c r="B6" s="136">
        <v>5.75</v>
      </c>
      <c r="C6" s="126">
        <f t="shared" si="0"/>
        <v>75555000</v>
      </c>
      <c r="D6" s="29"/>
      <c r="E6" s="93">
        <v>38813</v>
      </c>
      <c r="F6" s="121">
        <f t="shared" si="1"/>
        <v>139726800000</v>
      </c>
    </row>
    <row r="7" spans="1:6" x14ac:dyDescent="0.2">
      <c r="A7" s="116" t="s">
        <v>66</v>
      </c>
      <c r="B7" s="114">
        <v>5.85</v>
      </c>
      <c r="C7" s="126">
        <f t="shared" si="0"/>
        <v>76869000</v>
      </c>
      <c r="D7" s="29"/>
      <c r="E7" s="93">
        <v>3607</v>
      </c>
      <c r="F7" s="121">
        <f t="shared" si="1"/>
        <v>12985200000</v>
      </c>
    </row>
    <row r="8" spans="1:6" x14ac:dyDescent="0.2">
      <c r="A8" s="116" t="s">
        <v>202</v>
      </c>
      <c r="B8" s="114">
        <v>4.53</v>
      </c>
      <c r="C8" s="126">
        <f t="shared" si="0"/>
        <v>59524200</v>
      </c>
      <c r="D8" s="29"/>
      <c r="E8" s="93">
        <v>417</v>
      </c>
      <c r="F8" s="121">
        <f t="shared" si="1"/>
        <v>1501200000</v>
      </c>
    </row>
    <row r="9" spans="1:6" x14ac:dyDescent="0.2">
      <c r="A9" s="116" t="s">
        <v>67</v>
      </c>
      <c r="B9" s="114">
        <v>4.8099999999999996</v>
      </c>
      <c r="C9" s="126">
        <f t="shared" si="0"/>
        <v>63203400</v>
      </c>
      <c r="D9" s="29"/>
      <c r="E9" s="93">
        <v>156</v>
      </c>
      <c r="F9" s="121">
        <f t="shared" si="1"/>
        <v>561600000</v>
      </c>
    </row>
    <row r="10" spans="1:6" x14ac:dyDescent="0.2">
      <c r="A10" s="116" t="s">
        <v>68</v>
      </c>
      <c r="B10" s="114">
        <v>5.35</v>
      </c>
      <c r="C10" s="126">
        <f t="shared" si="0"/>
        <v>70298999.999999985</v>
      </c>
      <c r="D10" s="29"/>
      <c r="E10" s="93">
        <v>14060</v>
      </c>
      <c r="F10" s="121">
        <f t="shared" si="1"/>
        <v>50616000000</v>
      </c>
    </row>
    <row r="11" spans="1:6" x14ac:dyDescent="0.2">
      <c r="A11" s="116" t="s">
        <v>69</v>
      </c>
      <c r="B11" s="114">
        <v>5.26</v>
      </c>
      <c r="C11" s="126">
        <f t="shared" si="0"/>
        <v>69116400</v>
      </c>
      <c r="D11" s="29"/>
      <c r="E11" s="93">
        <v>7583</v>
      </c>
      <c r="F11" s="121">
        <f t="shared" si="1"/>
        <v>27298800000</v>
      </c>
    </row>
    <row r="12" spans="1:6" x14ac:dyDescent="0.2">
      <c r="A12" s="116" t="s">
        <v>206</v>
      </c>
      <c r="B12" s="115">
        <v>5</v>
      </c>
      <c r="C12" s="126">
        <f t="shared" si="0"/>
        <v>65700000</v>
      </c>
      <c r="D12" s="29"/>
      <c r="E12" s="93">
        <v>644</v>
      </c>
      <c r="F12" s="121">
        <f t="shared" si="1"/>
        <v>2318400000</v>
      </c>
    </row>
    <row r="13" spans="1:6" x14ac:dyDescent="0.2">
      <c r="A13" s="116" t="s">
        <v>73</v>
      </c>
      <c r="B13" s="114">
        <v>4.72</v>
      </c>
      <c r="C13" s="126">
        <f t="shared" si="0"/>
        <v>62020800</v>
      </c>
      <c r="D13" s="29"/>
      <c r="E13" s="93">
        <v>520</v>
      </c>
      <c r="F13" s="121">
        <f t="shared" si="1"/>
        <v>1872000000</v>
      </c>
    </row>
    <row r="14" spans="1:6" x14ac:dyDescent="0.2">
      <c r="A14" s="116" t="s">
        <v>70</v>
      </c>
      <c r="B14" s="114">
        <v>5.48</v>
      </c>
      <c r="C14" s="126">
        <f t="shared" si="0"/>
        <v>72007200.000000015</v>
      </c>
      <c r="D14" s="29"/>
      <c r="E14" s="93">
        <v>852</v>
      </c>
      <c r="F14" s="121">
        <f t="shared" si="1"/>
        <v>3067200000</v>
      </c>
    </row>
    <row r="15" spans="1:6" x14ac:dyDescent="0.2">
      <c r="A15" s="116" t="s">
        <v>71</v>
      </c>
      <c r="B15" s="114">
        <v>4.74</v>
      </c>
      <c r="C15" s="126">
        <f t="shared" si="0"/>
        <v>62283600</v>
      </c>
      <c r="D15" s="29"/>
      <c r="E15" s="93">
        <v>1942</v>
      </c>
      <c r="F15" s="121">
        <f t="shared" si="1"/>
        <v>6991200000</v>
      </c>
    </row>
    <row r="16" spans="1:6" x14ac:dyDescent="0.2">
      <c r="A16" s="116" t="s">
        <v>72</v>
      </c>
      <c r="B16" s="114">
        <v>4.5999999999999996</v>
      </c>
      <c r="C16" s="126">
        <f t="shared" si="0"/>
        <v>60444000</v>
      </c>
      <c r="D16" s="29"/>
      <c r="E16" s="93">
        <v>1880</v>
      </c>
      <c r="F16" s="121">
        <f t="shared" si="1"/>
        <v>6768000000</v>
      </c>
    </row>
    <row r="17" spans="1:6" x14ac:dyDescent="0.2">
      <c r="A17" s="116" t="s">
        <v>74</v>
      </c>
      <c r="B17" s="114">
        <v>5.0599999999999996</v>
      </c>
      <c r="C17" s="126">
        <f t="shared" si="0"/>
        <v>66488399.999999993</v>
      </c>
      <c r="D17" s="29"/>
      <c r="E17" s="93">
        <v>81</v>
      </c>
      <c r="F17" s="121">
        <f t="shared" si="1"/>
        <v>291600000</v>
      </c>
    </row>
    <row r="18" spans="1:6" x14ac:dyDescent="0.2">
      <c r="A18" s="116" t="s">
        <v>75</v>
      </c>
      <c r="B18" s="114">
        <v>4.68</v>
      </c>
      <c r="C18" s="126">
        <f t="shared" si="0"/>
        <v>61495200</v>
      </c>
      <c r="D18" s="29"/>
      <c r="E18" s="93">
        <v>156</v>
      </c>
      <c r="F18" s="121">
        <f t="shared" si="1"/>
        <v>561600000</v>
      </c>
    </row>
    <row r="19" spans="1:6" x14ac:dyDescent="0.2">
      <c r="A19" s="116" t="s">
        <v>76</v>
      </c>
      <c r="B19" s="114">
        <v>5.14</v>
      </c>
      <c r="C19" s="126">
        <f t="shared" si="0"/>
        <v>67539599.999999985</v>
      </c>
      <c r="D19" s="29"/>
      <c r="E19" s="93">
        <v>291</v>
      </c>
      <c r="F19" s="121">
        <f t="shared" si="1"/>
        <v>1047600000</v>
      </c>
    </row>
    <row r="20" spans="1:6" x14ac:dyDescent="0.2">
      <c r="A20" s="116" t="s">
        <v>200</v>
      </c>
      <c r="B20" s="114">
        <v>4.57</v>
      </c>
      <c r="C20" s="126">
        <f t="shared" si="0"/>
        <v>60049800.000000007</v>
      </c>
      <c r="D20" s="29"/>
      <c r="E20" s="93">
        <v>1984</v>
      </c>
      <c r="F20" s="121">
        <f t="shared" si="1"/>
        <v>7142400000</v>
      </c>
    </row>
    <row r="21" spans="1:6" x14ac:dyDescent="0.2">
      <c r="A21" s="116" t="s">
        <v>77</v>
      </c>
      <c r="B21" s="114">
        <v>4.82</v>
      </c>
      <c r="C21" s="126">
        <f t="shared" si="0"/>
        <v>63334800</v>
      </c>
      <c r="D21" s="29"/>
      <c r="E21" s="93">
        <v>968</v>
      </c>
      <c r="F21" s="121">
        <f t="shared" si="1"/>
        <v>3484800000</v>
      </c>
    </row>
    <row r="22" spans="1:6" x14ac:dyDescent="0.2">
      <c r="A22" s="116" t="s">
        <v>199</v>
      </c>
      <c r="B22" s="114">
        <v>4.4800000000000004</v>
      </c>
      <c r="C22" s="126">
        <f t="shared" si="0"/>
        <v>58867200.000000007</v>
      </c>
      <c r="D22" s="29"/>
      <c r="E22" s="93">
        <v>582</v>
      </c>
      <c r="F22" s="121">
        <f t="shared" si="1"/>
        <v>2095200000</v>
      </c>
    </row>
    <row r="23" spans="1:6" x14ac:dyDescent="0.2">
      <c r="A23" s="116" t="s">
        <v>78</v>
      </c>
      <c r="B23" s="114">
        <v>4.38</v>
      </c>
      <c r="C23" s="126">
        <f t="shared" si="0"/>
        <v>57553200</v>
      </c>
      <c r="D23" s="29"/>
      <c r="E23" s="93">
        <v>1312</v>
      </c>
      <c r="F23" s="121">
        <f t="shared" si="1"/>
        <v>4723200000</v>
      </c>
    </row>
    <row r="24" spans="1:6" x14ac:dyDescent="0.2">
      <c r="A24" s="116" t="s">
        <v>79</v>
      </c>
      <c r="B24" s="114">
        <v>4.5599999999999996</v>
      </c>
      <c r="C24" s="126">
        <f t="shared" si="0"/>
        <v>59918400</v>
      </c>
      <c r="D24" s="29"/>
      <c r="E24" s="93">
        <v>1996</v>
      </c>
      <c r="F24" s="121">
        <f t="shared" si="1"/>
        <v>7185600000</v>
      </c>
    </row>
    <row r="25" spans="1:6" x14ac:dyDescent="0.2">
      <c r="A25" s="116" t="s">
        <v>81</v>
      </c>
      <c r="B25" s="114">
        <v>4.93</v>
      </c>
      <c r="C25" s="126">
        <f t="shared" si="0"/>
        <v>64780200</v>
      </c>
      <c r="D25" s="29"/>
      <c r="E25" s="93">
        <v>174</v>
      </c>
      <c r="F25" s="121">
        <f t="shared" si="1"/>
        <v>626400000</v>
      </c>
    </row>
    <row r="26" spans="1:6" x14ac:dyDescent="0.2">
      <c r="A26" s="116" t="s">
        <v>80</v>
      </c>
      <c r="B26" s="114">
        <v>5.0999999999999996</v>
      </c>
      <c r="C26" s="126">
        <f t="shared" si="0"/>
        <v>67014000</v>
      </c>
      <c r="D26" s="29"/>
      <c r="E26" s="93">
        <v>632</v>
      </c>
      <c r="F26" s="121">
        <f t="shared" si="1"/>
        <v>2275200000</v>
      </c>
    </row>
    <row r="27" spans="1:6" x14ac:dyDescent="0.2">
      <c r="A27" s="116" t="s">
        <v>82</v>
      </c>
      <c r="B27" s="114">
        <v>4.91</v>
      </c>
      <c r="C27" s="126">
        <f t="shared" si="0"/>
        <v>64517400.000000007</v>
      </c>
      <c r="D27" s="29"/>
      <c r="E27" s="93">
        <v>240</v>
      </c>
      <c r="F27" s="121">
        <f t="shared" si="1"/>
        <v>864000000</v>
      </c>
    </row>
    <row r="28" spans="1:6" x14ac:dyDescent="0.2">
      <c r="A28" s="116" t="s">
        <v>87</v>
      </c>
      <c r="B28" s="114">
        <v>5.14</v>
      </c>
      <c r="C28" s="126">
        <f t="shared" si="0"/>
        <v>67539599.999999985</v>
      </c>
      <c r="D28" s="29"/>
      <c r="E28" s="93">
        <v>11328</v>
      </c>
      <c r="F28" s="121">
        <f t="shared" si="1"/>
        <v>40780800000</v>
      </c>
    </row>
    <row r="29" spans="1:6" x14ac:dyDescent="0.2">
      <c r="A29" s="116" t="s">
        <v>88</v>
      </c>
      <c r="B29" s="114">
        <v>4.6500000000000004</v>
      </c>
      <c r="C29" s="126">
        <f t="shared" si="0"/>
        <v>61101000.000000007</v>
      </c>
      <c r="D29" s="29"/>
      <c r="E29" s="93">
        <v>0</v>
      </c>
      <c r="F29" s="121">
        <f t="shared" si="1"/>
        <v>0</v>
      </c>
    </row>
    <row r="30" spans="1:6" x14ac:dyDescent="0.2">
      <c r="A30" s="116" t="s">
        <v>83</v>
      </c>
      <c r="B30" s="114">
        <v>5.01</v>
      </c>
      <c r="C30" s="126">
        <f t="shared" si="0"/>
        <v>65831400</v>
      </c>
      <c r="D30" s="29"/>
      <c r="E30" s="93">
        <v>82</v>
      </c>
      <c r="F30" s="121">
        <f t="shared" si="1"/>
        <v>295200000</v>
      </c>
    </row>
    <row r="31" spans="1:6" x14ac:dyDescent="0.2">
      <c r="A31" s="116" t="s">
        <v>204</v>
      </c>
      <c r="B31" s="114">
        <v>4.5199999999999996</v>
      </c>
      <c r="C31" s="126">
        <f t="shared" si="0"/>
        <v>59392799.999999993</v>
      </c>
      <c r="D31" s="29"/>
      <c r="E31" s="93">
        <v>4</v>
      </c>
      <c r="F31" s="121">
        <f t="shared" si="1"/>
        <v>14400000</v>
      </c>
    </row>
    <row r="32" spans="1:6" x14ac:dyDescent="0.2">
      <c r="A32" s="116" t="s">
        <v>84</v>
      </c>
      <c r="B32" s="114">
        <v>4.67</v>
      </c>
      <c r="C32" s="126">
        <f t="shared" si="0"/>
        <v>61363800</v>
      </c>
      <c r="D32" s="29"/>
      <c r="E32" s="93">
        <v>1621</v>
      </c>
      <c r="F32" s="121">
        <f t="shared" si="1"/>
        <v>5835600000</v>
      </c>
    </row>
    <row r="33" spans="1:6" x14ac:dyDescent="0.2">
      <c r="A33" s="116" t="s">
        <v>85</v>
      </c>
      <c r="B33" s="114">
        <v>6.49</v>
      </c>
      <c r="C33" s="126">
        <f t="shared" si="0"/>
        <v>85278600</v>
      </c>
      <c r="D33" s="29"/>
      <c r="E33" s="93">
        <v>2521</v>
      </c>
      <c r="F33" s="121">
        <f t="shared" si="1"/>
        <v>9075600000</v>
      </c>
    </row>
    <row r="34" spans="1:6" x14ac:dyDescent="0.2">
      <c r="A34" s="116" t="s">
        <v>203</v>
      </c>
      <c r="B34" s="114">
        <v>6.23</v>
      </c>
      <c r="C34" s="126">
        <f t="shared" si="0"/>
        <v>81862200</v>
      </c>
      <c r="D34" s="29"/>
      <c r="E34" s="93">
        <v>9562</v>
      </c>
      <c r="F34" s="121">
        <f t="shared" si="1"/>
        <v>34423200000</v>
      </c>
    </row>
    <row r="35" spans="1:6" x14ac:dyDescent="0.2">
      <c r="A35" s="116" t="s">
        <v>86</v>
      </c>
      <c r="B35" s="114">
        <v>4.62</v>
      </c>
      <c r="C35" s="126">
        <f t="shared" si="0"/>
        <v>60706800</v>
      </c>
      <c r="D35" s="29"/>
      <c r="E35" s="93">
        <v>2474</v>
      </c>
      <c r="F35" s="121">
        <f t="shared" si="1"/>
        <v>8906400000</v>
      </c>
    </row>
    <row r="36" spans="1:6" x14ac:dyDescent="0.2">
      <c r="A36" s="116" t="s">
        <v>89</v>
      </c>
      <c r="B36" s="114">
        <v>4.4800000000000004</v>
      </c>
      <c r="C36" s="126">
        <f t="shared" si="0"/>
        <v>58867200.000000007</v>
      </c>
      <c r="D36" s="29"/>
      <c r="E36" s="93">
        <v>1317</v>
      </c>
      <c r="F36" s="121">
        <f t="shared" si="1"/>
        <v>4741200000</v>
      </c>
    </row>
    <row r="37" spans="1:6" x14ac:dyDescent="0.2">
      <c r="A37" s="116" t="s">
        <v>90</v>
      </c>
      <c r="B37" s="114">
        <v>5.41</v>
      </c>
      <c r="C37" s="126">
        <f t="shared" si="0"/>
        <v>71087400.000000015</v>
      </c>
      <c r="D37" s="29"/>
      <c r="E37" s="93">
        <v>74</v>
      </c>
      <c r="F37" s="121">
        <f t="shared" si="1"/>
        <v>266400000</v>
      </c>
    </row>
    <row r="38" spans="1:6" x14ac:dyDescent="0.2">
      <c r="A38" s="116" t="s">
        <v>91</v>
      </c>
      <c r="B38" s="114">
        <v>4.3099999999999996</v>
      </c>
      <c r="C38" s="126">
        <f t="shared" si="0"/>
        <v>56633399.999999993</v>
      </c>
      <c r="D38" s="29"/>
      <c r="E38" s="93">
        <v>1886</v>
      </c>
      <c r="F38" s="121">
        <f t="shared" si="1"/>
        <v>6789600000</v>
      </c>
    </row>
    <row r="39" spans="1:6" x14ac:dyDescent="0.2">
      <c r="A39" s="116" t="s">
        <v>92</v>
      </c>
      <c r="B39" s="114">
        <v>4.62</v>
      </c>
      <c r="C39" s="126">
        <f t="shared" si="0"/>
        <v>60706800</v>
      </c>
      <c r="D39" s="29"/>
      <c r="E39" s="93">
        <v>409</v>
      </c>
      <c r="F39" s="121">
        <f t="shared" si="1"/>
        <v>1472400000</v>
      </c>
    </row>
    <row r="40" spans="1:6" x14ac:dyDescent="0.2">
      <c r="A40" s="116" t="s">
        <v>201</v>
      </c>
      <c r="B40" s="114">
        <v>4.59</v>
      </c>
      <c r="C40" s="126">
        <f t="shared" si="0"/>
        <v>60312600</v>
      </c>
      <c r="D40" s="29"/>
      <c r="E40" s="93">
        <v>461</v>
      </c>
      <c r="F40" s="121">
        <f t="shared" si="1"/>
        <v>1659600000</v>
      </c>
    </row>
    <row r="41" spans="1:6" x14ac:dyDescent="0.2">
      <c r="A41" s="116" t="s">
        <v>93</v>
      </c>
      <c r="B41" s="114">
        <v>5.19</v>
      </c>
      <c r="C41" s="126">
        <f t="shared" si="0"/>
        <v>68196600</v>
      </c>
      <c r="D41" s="29"/>
      <c r="E41" s="93">
        <v>2775</v>
      </c>
      <c r="F41" s="121">
        <f t="shared" si="1"/>
        <v>9990000000</v>
      </c>
    </row>
    <row r="42" spans="1:6" x14ac:dyDescent="0.2">
      <c r="A42" s="116" t="s">
        <v>94</v>
      </c>
      <c r="B42" s="114">
        <v>5</v>
      </c>
      <c r="C42" s="126">
        <f t="shared" si="0"/>
        <v>65700000</v>
      </c>
      <c r="D42" s="29"/>
      <c r="E42" s="93">
        <v>47</v>
      </c>
      <c r="F42" s="121">
        <f t="shared" si="1"/>
        <v>169200000</v>
      </c>
    </row>
    <row r="43" spans="1:6" x14ac:dyDescent="0.2">
      <c r="A43" s="116" t="s">
        <v>95</v>
      </c>
      <c r="B43" s="114">
        <v>4.8099999999999996</v>
      </c>
      <c r="C43" s="126">
        <f t="shared" si="0"/>
        <v>63203400</v>
      </c>
      <c r="D43" s="29"/>
      <c r="E43" s="93">
        <v>973</v>
      </c>
      <c r="F43" s="121">
        <f t="shared" si="1"/>
        <v>3502800000</v>
      </c>
    </row>
    <row r="44" spans="1:6" x14ac:dyDescent="0.2">
      <c r="A44" s="116" t="s">
        <v>96</v>
      </c>
      <c r="B44" s="114">
        <v>5.21</v>
      </c>
      <c r="C44" s="126">
        <f t="shared" si="0"/>
        <v>68459400</v>
      </c>
      <c r="D44" s="29"/>
      <c r="E44" s="93">
        <v>27402</v>
      </c>
      <c r="F44" s="121">
        <f t="shared" si="1"/>
        <v>98647200000</v>
      </c>
    </row>
    <row r="45" spans="1:6" x14ac:dyDescent="0.2">
      <c r="A45" s="116" t="s">
        <v>97</v>
      </c>
      <c r="B45" s="114">
        <v>5.51</v>
      </c>
      <c r="C45" s="126">
        <f t="shared" si="0"/>
        <v>72401399.999999985</v>
      </c>
      <c r="D45" s="29"/>
      <c r="E45" s="93">
        <v>3914</v>
      </c>
      <c r="F45" s="121">
        <f t="shared" si="1"/>
        <v>14090400000</v>
      </c>
    </row>
    <row r="46" spans="1:6" x14ac:dyDescent="0.2">
      <c r="A46" s="116" t="s">
        <v>207</v>
      </c>
      <c r="B46" s="114">
        <v>4.97</v>
      </c>
      <c r="C46" s="126">
        <f t="shared" si="0"/>
        <v>65305800</v>
      </c>
      <c r="D46" s="29"/>
      <c r="E46" s="93">
        <v>5355</v>
      </c>
      <c r="F46" s="121">
        <f t="shared" si="1"/>
        <v>19278000000</v>
      </c>
    </row>
    <row r="47" spans="1:6" x14ac:dyDescent="0.2">
      <c r="A47" s="116" t="s">
        <v>205</v>
      </c>
      <c r="B47" s="114">
        <v>4.28</v>
      </c>
      <c r="C47" s="126">
        <f t="shared" si="0"/>
        <v>56239200</v>
      </c>
      <c r="D47" s="29"/>
      <c r="E47" s="93">
        <v>200</v>
      </c>
      <c r="F47" s="121">
        <f t="shared" si="1"/>
        <v>720000000</v>
      </c>
    </row>
    <row r="48" spans="1:6" x14ac:dyDescent="0.2">
      <c r="A48" s="116" t="s">
        <v>99</v>
      </c>
      <c r="B48" s="136">
        <v>4.87</v>
      </c>
      <c r="C48" s="126">
        <f t="shared" si="0"/>
        <v>63991800</v>
      </c>
      <c r="D48" s="29"/>
      <c r="E48" s="93">
        <v>363</v>
      </c>
      <c r="F48" s="121">
        <f t="shared" si="1"/>
        <v>1306800000</v>
      </c>
    </row>
    <row r="49" spans="1:6" x14ac:dyDescent="0.2">
      <c r="A49" s="116" t="s">
        <v>101</v>
      </c>
      <c r="B49" s="136">
        <v>4.47</v>
      </c>
      <c r="C49" s="126">
        <f t="shared" si="0"/>
        <v>58735800</v>
      </c>
      <c r="D49" s="29"/>
      <c r="E49" s="93">
        <v>1243</v>
      </c>
      <c r="F49" s="121">
        <f t="shared" si="1"/>
        <v>4474800000</v>
      </c>
    </row>
    <row r="50" spans="1:6" x14ac:dyDescent="0.2">
      <c r="A50" s="116" t="s">
        <v>100</v>
      </c>
      <c r="B50" s="114">
        <v>4.5</v>
      </c>
      <c r="C50" s="126">
        <f t="shared" si="0"/>
        <v>59130000</v>
      </c>
      <c r="D50" s="29"/>
      <c r="E50" s="93">
        <v>0</v>
      </c>
      <c r="F50" s="121">
        <f t="shared" si="1"/>
        <v>0</v>
      </c>
    </row>
    <row r="51" spans="1:6" ht="17" thickBot="1" x14ac:dyDescent="0.25">
      <c r="A51" s="118" t="s">
        <v>102</v>
      </c>
      <c r="B51" s="119">
        <v>5.53</v>
      </c>
      <c r="C51" s="127">
        <f t="shared" si="0"/>
        <v>72664200</v>
      </c>
      <c r="D51" s="29"/>
      <c r="E51" s="94">
        <v>174</v>
      </c>
      <c r="F51" s="122">
        <f t="shared" si="1"/>
        <v>626400000</v>
      </c>
    </row>
    <row r="52" spans="1:6" x14ac:dyDescent="0.2">
      <c r="A52" s="13"/>
      <c r="B52" s="13"/>
      <c r="C52" s="13"/>
    </row>
    <row r="53" spans="1:6" x14ac:dyDescent="0.2">
      <c r="A53" s="131" t="s">
        <v>54</v>
      </c>
      <c r="B53" s="132" t="s">
        <v>59</v>
      </c>
      <c r="C53" s="132" t="s">
        <v>58</v>
      </c>
    </row>
    <row r="54" spans="1:6" ht="68" x14ac:dyDescent="0.2">
      <c r="A54" s="133" t="s">
        <v>60</v>
      </c>
      <c r="B54" s="75" t="s">
        <v>223</v>
      </c>
      <c r="C54" s="75" t="s">
        <v>222</v>
      </c>
    </row>
    <row r="55" spans="1:6" ht="137" customHeight="1" x14ac:dyDescent="0.2">
      <c r="A55" s="133" t="s">
        <v>214</v>
      </c>
      <c r="B55" s="75" t="s">
        <v>224</v>
      </c>
      <c r="C55" s="75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E5D2-B8AB-6442-A5BF-9764455C43E5}">
  <dimension ref="A1:C54"/>
  <sheetViews>
    <sheetView tabSelected="1" zoomScale="66" workbookViewId="0">
      <selection activeCell="G42" sqref="G42"/>
    </sheetView>
  </sheetViews>
  <sheetFormatPr baseColWidth="10" defaultRowHeight="16" x14ac:dyDescent="0.2"/>
  <cols>
    <col min="2" max="2" width="30.33203125" customWidth="1"/>
    <col min="3" max="3" width="26" customWidth="1"/>
  </cols>
  <sheetData>
    <row r="1" spans="1:3" x14ac:dyDescent="0.2">
      <c r="A1" s="128" t="s">
        <v>0</v>
      </c>
      <c r="B1" s="101" t="s">
        <v>218</v>
      </c>
      <c r="C1" s="103" t="s">
        <v>220</v>
      </c>
    </row>
    <row r="2" spans="1:3" x14ac:dyDescent="0.2">
      <c r="A2" s="116" t="s">
        <v>198</v>
      </c>
      <c r="B2" s="130">
        <v>766</v>
      </c>
      <c r="C2" s="121">
        <f>B2*365*10^6</f>
        <v>279590000000</v>
      </c>
    </row>
    <row r="3" spans="1:3" x14ac:dyDescent="0.2">
      <c r="A3" s="116" t="s">
        <v>62</v>
      </c>
      <c r="B3" s="130">
        <v>8250</v>
      </c>
      <c r="C3" s="121">
        <f t="shared" ref="C3:C51" si="0">B3*365*10^6</f>
        <v>3011250000000</v>
      </c>
    </row>
    <row r="4" spans="1:3" x14ac:dyDescent="0.2">
      <c r="A4" s="117" t="s">
        <v>64</v>
      </c>
      <c r="B4" s="130">
        <v>13800</v>
      </c>
      <c r="C4" s="121">
        <f t="shared" si="0"/>
        <v>5037000000000</v>
      </c>
    </row>
    <row r="5" spans="1:3" x14ac:dyDescent="0.2">
      <c r="A5" s="117" t="s">
        <v>63</v>
      </c>
      <c r="B5" s="130">
        <v>5980</v>
      </c>
      <c r="C5" s="121">
        <f t="shared" si="0"/>
        <v>2182700000000</v>
      </c>
    </row>
    <row r="6" spans="1:3" x14ac:dyDescent="0.2">
      <c r="A6" s="116" t="s">
        <v>65</v>
      </c>
      <c r="B6" s="130">
        <v>28800</v>
      </c>
      <c r="C6" s="121">
        <f t="shared" si="0"/>
        <v>10512000000000</v>
      </c>
    </row>
    <row r="7" spans="1:3" x14ac:dyDescent="0.2">
      <c r="A7" s="116" t="s">
        <v>66</v>
      </c>
      <c r="B7" s="130">
        <v>10300</v>
      </c>
      <c r="C7" s="121">
        <f t="shared" si="0"/>
        <v>3759500000000</v>
      </c>
    </row>
    <row r="8" spans="1:3" x14ac:dyDescent="0.2">
      <c r="A8" s="116" t="s">
        <v>202</v>
      </c>
      <c r="B8" s="130">
        <v>3130</v>
      </c>
      <c r="C8" s="121">
        <f t="shared" si="0"/>
        <v>1142450000000</v>
      </c>
    </row>
    <row r="9" spans="1:3" x14ac:dyDescent="0.2">
      <c r="A9" s="116" t="s">
        <v>67</v>
      </c>
      <c r="B9" s="130">
        <v>790</v>
      </c>
      <c r="C9" s="121">
        <f t="shared" si="0"/>
        <v>288350000000</v>
      </c>
    </row>
    <row r="10" spans="1:3" x14ac:dyDescent="0.2">
      <c r="A10" s="116" t="s">
        <v>68</v>
      </c>
      <c r="B10" s="130">
        <v>15300</v>
      </c>
      <c r="C10" s="121">
        <f t="shared" si="0"/>
        <v>5584500000000</v>
      </c>
    </row>
    <row r="11" spans="1:3" x14ac:dyDescent="0.2">
      <c r="A11" s="116" t="s">
        <v>69</v>
      </c>
      <c r="B11" s="130">
        <v>3380</v>
      </c>
      <c r="C11" s="121">
        <f t="shared" si="0"/>
        <v>1233700000000</v>
      </c>
    </row>
    <row r="12" spans="1:3" x14ac:dyDescent="0.2">
      <c r="A12" s="116" t="s">
        <v>206</v>
      </c>
      <c r="B12" s="130">
        <v>1060</v>
      </c>
      <c r="C12" s="121">
        <f t="shared" si="0"/>
        <v>386900000000</v>
      </c>
    </row>
    <row r="13" spans="1:3" x14ac:dyDescent="0.2">
      <c r="A13" s="116" t="s">
        <v>73</v>
      </c>
      <c r="B13" s="130">
        <v>2690</v>
      </c>
      <c r="C13" s="121">
        <f t="shared" si="0"/>
        <v>981850000000</v>
      </c>
    </row>
    <row r="14" spans="1:3" x14ac:dyDescent="0.2">
      <c r="A14" s="116" t="s">
        <v>70</v>
      </c>
      <c r="B14" s="130">
        <v>17700</v>
      </c>
      <c r="C14" s="121">
        <f t="shared" si="0"/>
        <v>6460500000000</v>
      </c>
    </row>
    <row r="15" spans="1:3" x14ac:dyDescent="0.2">
      <c r="A15" s="116" t="s">
        <v>71</v>
      </c>
      <c r="B15" s="130">
        <v>10500</v>
      </c>
      <c r="C15" s="121">
        <f t="shared" si="0"/>
        <v>3832500000000</v>
      </c>
    </row>
    <row r="16" spans="1:3" x14ac:dyDescent="0.2">
      <c r="A16" s="116" t="s">
        <v>72</v>
      </c>
      <c r="B16" s="130">
        <v>7180</v>
      </c>
      <c r="C16" s="121">
        <f t="shared" si="0"/>
        <v>2620700000000</v>
      </c>
    </row>
    <row r="17" spans="1:3" x14ac:dyDescent="0.2">
      <c r="A17" s="116" t="s">
        <v>74</v>
      </c>
      <c r="B17" s="130">
        <v>2830</v>
      </c>
      <c r="C17" s="121">
        <f t="shared" si="0"/>
        <v>1032950000000</v>
      </c>
    </row>
    <row r="18" spans="1:3" x14ac:dyDescent="0.2">
      <c r="A18" s="116" t="s">
        <v>75</v>
      </c>
      <c r="B18" s="130">
        <v>4020</v>
      </c>
      <c r="C18" s="121">
        <f t="shared" si="0"/>
        <v>1467300000000</v>
      </c>
    </row>
    <row r="19" spans="1:3" x14ac:dyDescent="0.2">
      <c r="A19" s="116" t="s">
        <v>76</v>
      </c>
      <c r="B19" s="130">
        <v>8750</v>
      </c>
      <c r="C19" s="121">
        <f t="shared" si="0"/>
        <v>3193750000000</v>
      </c>
    </row>
    <row r="20" spans="1:3" x14ac:dyDescent="0.2">
      <c r="A20" s="116" t="s">
        <v>200</v>
      </c>
      <c r="B20" s="130">
        <v>1410</v>
      </c>
      <c r="C20" s="121">
        <f t="shared" si="0"/>
        <v>514650000000</v>
      </c>
    </row>
    <row r="21" spans="1:3" x14ac:dyDescent="0.2">
      <c r="A21" s="116" t="s">
        <v>77</v>
      </c>
      <c r="B21" s="130">
        <v>6530</v>
      </c>
      <c r="C21" s="121">
        <f t="shared" si="0"/>
        <v>2383450000000</v>
      </c>
    </row>
    <row r="22" spans="1:3" x14ac:dyDescent="0.2">
      <c r="A22" s="116" t="s">
        <v>199</v>
      </c>
      <c r="B22" s="130">
        <v>509</v>
      </c>
      <c r="C22" s="121">
        <f t="shared" si="0"/>
        <v>185785000000</v>
      </c>
    </row>
    <row r="23" spans="1:3" x14ac:dyDescent="0.2">
      <c r="A23" s="116" t="s">
        <v>78</v>
      </c>
      <c r="B23" s="130">
        <v>10100</v>
      </c>
      <c r="C23" s="121">
        <f t="shared" si="0"/>
        <v>3686500000000</v>
      </c>
    </row>
    <row r="24" spans="1:3" x14ac:dyDescent="0.2">
      <c r="A24" s="116" t="s">
        <v>79</v>
      </c>
      <c r="B24" s="130">
        <v>3230</v>
      </c>
      <c r="C24" s="121">
        <f t="shared" si="0"/>
        <v>1178950000000</v>
      </c>
    </row>
    <row r="25" spans="1:3" x14ac:dyDescent="0.2">
      <c r="A25" s="116" t="s">
        <v>81</v>
      </c>
      <c r="B25" s="130">
        <v>8430</v>
      </c>
      <c r="C25" s="121">
        <f t="shared" si="0"/>
        <v>3076950000000</v>
      </c>
    </row>
    <row r="26" spans="1:3" x14ac:dyDescent="0.2">
      <c r="A26" s="116" t="s">
        <v>80</v>
      </c>
      <c r="B26" s="130">
        <v>2690</v>
      </c>
      <c r="C26" s="121">
        <f t="shared" si="0"/>
        <v>981850000000</v>
      </c>
    </row>
    <row r="27" spans="1:3" x14ac:dyDescent="0.2">
      <c r="A27" s="116" t="s">
        <v>82</v>
      </c>
      <c r="B27" s="130">
        <v>9810</v>
      </c>
      <c r="C27" s="121">
        <f t="shared" si="0"/>
        <v>3580650000000</v>
      </c>
    </row>
    <row r="28" spans="1:3" x14ac:dyDescent="0.2">
      <c r="A28" s="116" t="s">
        <v>87</v>
      </c>
      <c r="B28" s="130">
        <v>10300</v>
      </c>
      <c r="C28" s="121">
        <f t="shared" si="0"/>
        <v>3759500000000</v>
      </c>
    </row>
    <row r="29" spans="1:3" x14ac:dyDescent="0.2">
      <c r="A29" s="116" t="s">
        <v>88</v>
      </c>
      <c r="B29" s="130">
        <v>1400</v>
      </c>
      <c r="C29" s="121">
        <f t="shared" si="0"/>
        <v>511000000000</v>
      </c>
    </row>
    <row r="30" spans="1:3" x14ac:dyDescent="0.2">
      <c r="A30" s="116" t="s">
        <v>83</v>
      </c>
      <c r="B30" s="130">
        <v>9500</v>
      </c>
      <c r="C30" s="121">
        <f t="shared" si="0"/>
        <v>3467500000000</v>
      </c>
    </row>
    <row r="31" spans="1:3" x14ac:dyDescent="0.2">
      <c r="A31" s="116" t="s">
        <v>204</v>
      </c>
      <c r="B31" s="130">
        <v>935</v>
      </c>
      <c r="C31" s="121">
        <f t="shared" si="0"/>
        <v>341275000000</v>
      </c>
    </row>
    <row r="32" spans="1:3" x14ac:dyDescent="0.2">
      <c r="A32" s="116" t="s">
        <v>84</v>
      </c>
      <c r="B32" s="130">
        <v>5310</v>
      </c>
      <c r="C32" s="121">
        <f t="shared" si="0"/>
        <v>1938150000000</v>
      </c>
    </row>
    <row r="33" spans="1:3" x14ac:dyDescent="0.2">
      <c r="A33" s="116" t="s">
        <v>85</v>
      </c>
      <c r="B33" s="130">
        <v>2900</v>
      </c>
      <c r="C33" s="121">
        <f t="shared" si="0"/>
        <v>1058500000000</v>
      </c>
    </row>
    <row r="34" spans="1:3" x14ac:dyDescent="0.2">
      <c r="A34" s="116" t="s">
        <v>203</v>
      </c>
      <c r="B34" s="130">
        <v>2690</v>
      </c>
      <c r="C34" s="121">
        <f t="shared" si="0"/>
        <v>981850000000</v>
      </c>
    </row>
    <row r="35" spans="1:3" x14ac:dyDescent="0.2">
      <c r="A35" s="116" t="s">
        <v>86</v>
      </c>
      <c r="B35" s="130">
        <v>10800</v>
      </c>
      <c r="C35" s="121">
        <f t="shared" si="0"/>
        <v>3942000000000</v>
      </c>
    </row>
    <row r="36" spans="1:3" x14ac:dyDescent="0.2">
      <c r="A36" s="116" t="s">
        <v>89</v>
      </c>
      <c r="B36" s="130">
        <v>6520</v>
      </c>
      <c r="C36" s="121">
        <f t="shared" si="0"/>
        <v>2379800000000</v>
      </c>
    </row>
    <row r="37" spans="1:3" x14ac:dyDescent="0.2">
      <c r="A37" s="116" t="s">
        <v>90</v>
      </c>
      <c r="B37" s="130">
        <v>1960</v>
      </c>
      <c r="C37" s="121">
        <f t="shared" si="0"/>
        <v>715400000000</v>
      </c>
    </row>
    <row r="38" spans="1:3" x14ac:dyDescent="0.2">
      <c r="A38" s="116" t="s">
        <v>91</v>
      </c>
      <c r="B38" s="130">
        <v>6580</v>
      </c>
      <c r="C38" s="121">
        <f t="shared" si="0"/>
        <v>2401700000000</v>
      </c>
    </row>
    <row r="39" spans="1:3" x14ac:dyDescent="0.2">
      <c r="A39" s="116" t="s">
        <v>92</v>
      </c>
      <c r="B39" s="130">
        <v>6040</v>
      </c>
      <c r="C39" s="121">
        <f t="shared" si="0"/>
        <v>2204600000000</v>
      </c>
    </row>
    <row r="40" spans="1:3" x14ac:dyDescent="0.2">
      <c r="A40" s="116" t="s">
        <v>201</v>
      </c>
      <c r="B40" s="130">
        <v>343</v>
      </c>
      <c r="C40" s="121">
        <f t="shared" si="0"/>
        <v>125195000000</v>
      </c>
    </row>
    <row r="41" spans="1:3" x14ac:dyDescent="0.2">
      <c r="A41" s="116" t="s">
        <v>93</v>
      </c>
      <c r="B41" s="130">
        <v>6170</v>
      </c>
      <c r="C41" s="121">
        <f t="shared" si="0"/>
        <v>2252050000000</v>
      </c>
    </row>
    <row r="42" spans="1:3" x14ac:dyDescent="0.2">
      <c r="A42" s="116" t="s">
        <v>94</v>
      </c>
      <c r="B42" s="130">
        <v>400</v>
      </c>
      <c r="C42" s="121">
        <f t="shared" si="0"/>
        <v>146000000000</v>
      </c>
    </row>
    <row r="43" spans="1:3" x14ac:dyDescent="0.2">
      <c r="A43" s="116" t="s">
        <v>95</v>
      </c>
      <c r="B43" s="130">
        <v>6420</v>
      </c>
      <c r="C43" s="121">
        <f t="shared" si="0"/>
        <v>2343300000000</v>
      </c>
    </row>
    <row r="44" spans="1:3" x14ac:dyDescent="0.2">
      <c r="A44" s="116" t="s">
        <v>96</v>
      </c>
      <c r="B44" s="130">
        <v>21300</v>
      </c>
      <c r="C44" s="121">
        <f t="shared" si="0"/>
        <v>7774500000000</v>
      </c>
    </row>
    <row r="45" spans="1:3" x14ac:dyDescent="0.2">
      <c r="A45" s="116" t="s">
        <v>97</v>
      </c>
      <c r="B45" s="130">
        <v>4230</v>
      </c>
      <c r="C45" s="121">
        <f t="shared" si="0"/>
        <v>1543950000000</v>
      </c>
    </row>
    <row r="46" spans="1:3" x14ac:dyDescent="0.2">
      <c r="A46" s="116" t="s">
        <v>207</v>
      </c>
      <c r="B46" s="130">
        <v>6730</v>
      </c>
      <c r="C46" s="121">
        <f t="shared" si="0"/>
        <v>2456450000000</v>
      </c>
    </row>
    <row r="47" spans="1:3" x14ac:dyDescent="0.2">
      <c r="A47" s="116" t="s">
        <v>205</v>
      </c>
      <c r="B47" s="130">
        <v>90.9</v>
      </c>
      <c r="C47" s="121">
        <f t="shared" si="0"/>
        <v>33178500000</v>
      </c>
    </row>
    <row r="48" spans="1:3" x14ac:dyDescent="0.2">
      <c r="A48" s="116" t="s">
        <v>99</v>
      </c>
      <c r="B48" s="130">
        <v>4260</v>
      </c>
      <c r="C48" s="121">
        <f t="shared" si="0"/>
        <v>1554900000000</v>
      </c>
    </row>
    <row r="49" spans="1:3" x14ac:dyDescent="0.2">
      <c r="A49" s="116" t="s">
        <v>101</v>
      </c>
      <c r="B49" s="130">
        <v>5760</v>
      </c>
      <c r="C49" s="121">
        <f t="shared" si="0"/>
        <v>2102400000000</v>
      </c>
    </row>
    <row r="50" spans="1:3" x14ac:dyDescent="0.2">
      <c r="A50" s="116" t="s">
        <v>100</v>
      </c>
      <c r="B50" s="130">
        <v>2320</v>
      </c>
      <c r="C50" s="121">
        <f t="shared" si="0"/>
        <v>846800000000</v>
      </c>
    </row>
    <row r="51" spans="1:3" ht="17" thickBot="1" x14ac:dyDescent="0.25">
      <c r="A51" s="118" t="s">
        <v>102</v>
      </c>
      <c r="B51" s="95">
        <v>8140</v>
      </c>
      <c r="C51" s="122">
        <f t="shared" si="0"/>
        <v>2971100000000</v>
      </c>
    </row>
    <row r="53" spans="1:3" x14ac:dyDescent="0.2">
      <c r="A53" s="131" t="s">
        <v>54</v>
      </c>
      <c r="B53" s="132" t="s">
        <v>59</v>
      </c>
      <c r="C53" s="132" t="s">
        <v>58</v>
      </c>
    </row>
    <row r="54" spans="1:3" ht="85" x14ac:dyDescent="0.2">
      <c r="A54" s="133" t="s">
        <v>60</v>
      </c>
      <c r="B54" s="134" t="s">
        <v>219</v>
      </c>
      <c r="C54" s="135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Corn</vt:lpstr>
      <vt:lpstr>Energy Crops</vt:lpstr>
      <vt:lpstr>Field Crops - Total Land</vt:lpstr>
      <vt:lpstr>Solar Irradiance</vt:lpstr>
      <vt:lpstr>Water 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Guido Eskenazi</dc:creator>
  <cp:lastModifiedBy>Andy Guido Eskenazi</cp:lastModifiedBy>
  <dcterms:created xsi:type="dcterms:W3CDTF">2024-03-31T15:49:44Z</dcterms:created>
  <dcterms:modified xsi:type="dcterms:W3CDTF">2024-04-24T15:31:01Z</dcterms:modified>
</cp:coreProperties>
</file>