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uorensanz/Documents/EEE/"/>
    </mc:Choice>
  </mc:AlternateContent>
  <xr:revisionPtr revIDLastSave="0" documentId="13_ncr:1_{2F3D5F49-556F-874E-9DB3-D19EC3EDB414}" xr6:coauthVersionLast="47" xr6:coauthVersionMax="47" xr10:uidLastSave="{00000000-0000-0000-0000-000000000000}"/>
  <bookViews>
    <workbookView xWindow="28800" yWindow="500" windowWidth="38400" windowHeight="21100" activeTab="2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  <sheet name="Sheet1" sheetId="6" r:id="rId6"/>
  </sheets>
  <definedNames>
    <definedName name="_xlnm.Print_Area" localSheetId="0">'PE un producte - Enunciat'!$A$1:$F$25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3" i="6"/>
  <c r="E18" i="6"/>
  <c r="E10" i="6"/>
  <c r="E11" i="6"/>
  <c r="E12" i="6"/>
  <c r="E13" i="6"/>
  <c r="E14" i="6"/>
  <c r="E15" i="6"/>
  <c r="E16" i="6"/>
  <c r="E17" i="6"/>
  <c r="E9" i="6"/>
  <c r="D18" i="6"/>
  <c r="C18" i="6"/>
  <c r="B18" i="6"/>
  <c r="B21" i="3"/>
  <c r="B18" i="3"/>
  <c r="B19" i="3"/>
  <c r="B17" i="3"/>
  <c r="H14" i="1"/>
  <c r="H8" i="1"/>
  <c r="H12" i="1"/>
  <c r="H10" i="1"/>
  <c r="E18" i="1"/>
  <c r="E13" i="1"/>
  <c r="E11" i="1"/>
  <c r="E10" i="1"/>
  <c r="E9" i="1"/>
  <c r="C18" i="1"/>
  <c r="D18" i="1"/>
  <c r="B22" i="2"/>
  <c r="C26" i="4" l="1"/>
  <c r="B26" i="4"/>
  <c r="D24" i="4" s="1"/>
  <c r="C25" i="4"/>
  <c r="B25" i="4"/>
  <c r="D25" i="4" l="1"/>
  <c r="D27" i="4" s="1"/>
  <c r="D23" i="4"/>
  <c r="B17" i="4"/>
  <c r="B16" i="4"/>
  <c r="B18" i="4" s="1"/>
  <c r="B20" i="4" s="1"/>
  <c r="E9" i="2"/>
  <c r="D13" i="2"/>
  <c r="E13" i="2" s="1"/>
  <c r="D11" i="2"/>
  <c r="E11" i="2" s="1"/>
  <c r="D10" i="2"/>
  <c r="E10" i="2" s="1"/>
  <c r="C17" i="2"/>
  <c r="C16" i="2"/>
  <c r="C15" i="2"/>
  <c r="C14" i="2"/>
  <c r="C12" i="2"/>
  <c r="D9" i="2"/>
  <c r="B18" i="2"/>
  <c r="B18" i="1"/>
  <c r="D29" i="4" l="1"/>
  <c r="C27" i="4"/>
  <c r="C29" i="4" s="1"/>
  <c r="B27" i="4"/>
  <c r="B29" i="4" s="1"/>
  <c r="D18" i="2"/>
  <c r="E18" i="2" s="1"/>
  <c r="B23" i="2" s="1"/>
  <c r="B24" i="2" s="1"/>
  <c r="B26" i="2" s="1"/>
  <c r="C18" i="2"/>
  <c r="B25" i="2" s="1"/>
  <c r="B35" i="2"/>
  <c r="D28" i="2" l="1"/>
  <c r="B32" i="2" s="1"/>
  <c r="B33" i="2"/>
  <c r="B34" i="2" s="1"/>
  <c r="B36" i="2" s="1"/>
</calcChain>
</file>

<file path=xl/sharedStrings.xml><?xml version="1.0" encoding="utf-8"?>
<sst xmlns="http://schemas.openxmlformats.org/spreadsheetml/2006/main" count="173" uniqueCount="95">
  <si>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</si>
  <si>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</si>
  <si>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</si>
  <si>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</si>
  <si>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</si>
  <si>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</si>
  <si>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</si>
  <si>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</si>
  <si>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</si>
  <si>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</si>
  <si>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</si>
  <si>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</si>
  <si>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</si>
  <si>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</si>
  <si>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</si>
  <si>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</si>
  <si>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</si>
  <si>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</si>
  <si>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</si>
  <si>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</si>
  <si>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</si>
  <si>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</si>
  <si>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</si>
  <si>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</si>
  <si>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</si>
  <si>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</si>
  <si>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</si>
  <si>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</si>
  <si>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</si>
  <si>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</si>
  <si>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</si>
  <si>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</si>
  <si>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</si>
  <si>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</si>
  <si>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</si>
  <si>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</si>
  <si>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</si>
  <si>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</si>
  <si>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</si>
  <si>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</si>
  <si>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>F / (MC / V)</t>
  </si>
  <si>
    <t>V (vendes anuals)  =</t>
  </si>
  <si>
    <t>CV (costos variables totals)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</si>
  <si>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</si>
  <si>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</si>
  <si>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</si>
  <si>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</si>
  <si>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</si>
  <si>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</si>
  <si>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</si>
  <si>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</si>
  <si>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</si>
  <si>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</si>
  <si>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</si>
  <si>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</si>
  <si>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</si>
  <si>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</si>
  <si>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</si>
  <si>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</si>
  <si>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</si>
  <si>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</si>
  <si>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</si>
  <si>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</si>
  <si>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</si>
  <si>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</si>
  <si>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</si>
  <si>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</si>
  <si>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</si>
  <si>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  <family val="2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</si>
  <si>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  <family val="2"/>
      </rPr>
      <t xml:space="preserve"> de vendes de les empreses no canvia radicalment d´un any per a l´altre  </t>
    </r>
  </si>
  <si>
    <t>No obstant, aquest càlcul s´ha de fer periòdicament per seguretat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</si>
  <si>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</si>
  <si>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</si>
  <si>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</si>
  <si>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</si>
  <si>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</si>
  <si>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</si>
  <si>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</si>
  <si>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</si>
  <si>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</si>
  <si>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/ u</t>
  </si>
  <si>
    <t>Calcul del resultat analític</t>
  </si>
  <si>
    <t>Variables unitaris</t>
  </si>
  <si>
    <t>Ingressos</t>
  </si>
  <si>
    <t>Magre contribució</t>
  </si>
  <si>
    <t>Benefici abans d'impostos</t>
  </si>
  <si>
    <t>Qe = F / (p - v)</t>
  </si>
  <si>
    <t>Infresssos</t>
  </si>
  <si>
    <t>Marge Contribució</t>
  </si>
  <si>
    <t>Punt d'equilibri (F / (MC/V))</t>
  </si>
  <si>
    <t xml:space="preserve">Ingressos </t>
  </si>
  <si>
    <t xml:space="preserve">Costos variables </t>
  </si>
  <si>
    <t>MC</t>
  </si>
  <si>
    <t>Punt d'equilibri</t>
  </si>
  <si>
    <t>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</si>
</sst>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0" fontId="0" fillId="0" borderId="0" xfId="0" applyFont="1" applyAlignment="1">
      <alignment wrapText="1"/>
    </xf>
    <xf numFmtId="167" fontId="0" fillId="0" borderId="0" xfId="0" applyNumberFormat="1" applyFont="1"/>
    <xf numFmtId="10" fontId="0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0" fontId="0" fillId="0" borderId="0" xfId="0" applyFont="1" applyFill="1" applyAlignment="1"/>
    <xf numFmtId="3" fontId="0" fillId="0" borderId="0" xfId="0" applyNumberFormat="1" applyFont="1" applyFill="1"/>
    <xf numFmtId="0" fontId="0" fillId="0" borderId="0" xfId="0" applyFont="1" applyFill="1"/>
    <xf numFmtId="168" fontId="2" fillId="0" borderId="0" xfId="1" applyNumberFormat="1" applyFont="1"/>
    <xf numFmtId="0" fontId="2" fillId="0" borderId="0" xfId="0" applyFont="1" applyFill="1" applyAlignment="1"/>
    <xf numFmtId="167" fontId="2" fillId="0" borderId="0" xfId="0" applyNumberFormat="1" applyFont="1" applyFill="1"/>
    <xf numFmtId="3" fontId="0" fillId="3" borderId="1" xfId="1" applyNumberFormat="1" applyFont="1" applyFill="1" applyBorder="1"/>
    <xf numFmtId="0" fontId="0" fillId="3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3" fontId="0" fillId="3" borderId="4" xfId="1" applyNumberFormat="1" applyFont="1" applyFill="1" applyBorder="1"/>
    <xf numFmtId="0" fontId="0" fillId="3" borderId="5" xfId="0" applyFill="1" applyBorder="1"/>
    <xf numFmtId="0" fontId="0" fillId="3" borderId="4" xfId="0" applyFill="1" applyBorder="1"/>
    <xf numFmtId="3" fontId="0" fillId="3" borderId="8" xfId="1" applyNumberFormat="1" applyFont="1" applyFill="1" applyBorder="1"/>
    <xf numFmtId="0" fontId="0" fillId="3" borderId="9" xfId="0" applyFill="1" applyBorder="1"/>
    <xf numFmtId="0" fontId="2" fillId="2" borderId="12" xfId="0" applyFont="1" applyFill="1" applyBorder="1"/>
    <xf numFmtId="0" fontId="0" fillId="3" borderId="13" xfId="0" applyFill="1" applyBorder="1"/>
    <xf numFmtId="0" fontId="0" fillId="4" borderId="10" xfId="0" applyFill="1" applyBorder="1"/>
    <xf numFmtId="3" fontId="0" fillId="4" borderId="14" xfId="0" applyNumberFormat="1" applyFill="1" applyBorder="1"/>
    <xf numFmtId="0" fontId="0" fillId="4" borderId="11" xfId="0" applyFill="1" applyBorder="1"/>
    <xf numFmtId="0" fontId="0" fillId="5" borderId="3" xfId="0" applyFill="1" applyBorder="1"/>
    <xf numFmtId="3" fontId="0" fillId="5" borderId="5" xfId="0" applyNumberFormat="1" applyFill="1" applyBorder="1"/>
    <xf numFmtId="3" fontId="0" fillId="5" borderId="7" xfId="0" applyNumberForma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6" xfId="0" applyFont="1" applyFill="1" applyBorder="1"/>
    <xf numFmtId="0" fontId="2" fillId="6" borderId="1" xfId="0" applyFont="1" applyFill="1" applyBorder="1"/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125" workbookViewId="0">
      <selection activeCell="H14" sqref="H14"/>
    </sheetView>
  </sheetViews>
  <sheetFormatPr baseColWidth="10" defaultColWidth="9.1640625" defaultRowHeight="15" x14ac:dyDescent="0.2"/>
  <cols>
    <col min="1" max="1" width="30.6640625" customWidth="1"/>
    <col min="2" max="2" width="13.1640625" customWidth="1"/>
    <col min="3" max="3" width="12.33203125" customWidth="1"/>
    <col min="4" max="4" width="13" customWidth="1"/>
    <col min="5" max="5" width="15.83203125" customWidth="1"/>
    <col min="7" max="7" width="23" customWidth="1"/>
    <col min="8" max="8" width="14.83203125" customWidth="1"/>
  </cols>
  <sheetData>
    <row r="1" spans="1:8" x14ac:dyDescent="0.2">
      <c r="A1" s="11" t="s">
        <v>0</v>
      </c>
      <c r="B1" s="10"/>
    </row>
    <row r="2" spans="1:8" x14ac:dyDescent="0.2">
      <c r="A2" s="11"/>
      <c r="B2" s="12"/>
    </row>
    <row r="3" spans="1:8" x14ac:dyDescent="0.2">
      <c r="A3" s="10" t="s">
        <v>50</v>
      </c>
      <c r="B3" s="12">
        <v>50000</v>
      </c>
      <c r="C3" t="s">
        <v>35</v>
      </c>
    </row>
    <row r="4" spans="1:8" x14ac:dyDescent="0.2">
      <c r="A4" s="10" t="s">
        <v>2</v>
      </c>
      <c r="B4" s="12">
        <v>30000</v>
      </c>
      <c r="C4" t="s">
        <v>35</v>
      </c>
    </row>
    <row r="5" spans="1:8" x14ac:dyDescent="0.2">
      <c r="A5" s="10" t="s">
        <v>1</v>
      </c>
      <c r="B5" s="12">
        <v>500</v>
      </c>
      <c r="C5" t="s">
        <v>34</v>
      </c>
    </row>
    <row r="6" spans="1:8" x14ac:dyDescent="0.2">
      <c r="A6" s="10"/>
      <c r="B6" s="12"/>
    </row>
    <row r="7" spans="1:8" ht="16" thickBot="1" x14ac:dyDescent="0.25">
      <c r="A7" s="11" t="s">
        <v>3</v>
      </c>
      <c r="B7" s="12"/>
    </row>
    <row r="8" spans="1:8" x14ac:dyDescent="0.2">
      <c r="A8" s="10"/>
      <c r="B8" s="12"/>
      <c r="C8" s="36" t="s">
        <v>18</v>
      </c>
      <c r="D8" s="43" t="s">
        <v>19</v>
      </c>
      <c r="E8" s="37" t="s">
        <v>82</v>
      </c>
      <c r="G8" s="51" t="s">
        <v>83</v>
      </c>
      <c r="H8" s="48">
        <f>B4*B5</f>
        <v>15000000</v>
      </c>
    </row>
    <row r="9" spans="1:8" x14ac:dyDescent="0.2">
      <c r="A9" s="10" t="s">
        <v>4</v>
      </c>
      <c r="B9" s="12">
        <v>2400000</v>
      </c>
      <c r="C9" s="40"/>
      <c r="D9" s="34">
        <v>2400000</v>
      </c>
      <c r="E9" s="39">
        <f>D9/B4</f>
        <v>80</v>
      </c>
      <c r="G9" s="52" t="s">
        <v>27</v>
      </c>
      <c r="H9" s="49">
        <v>6000000</v>
      </c>
    </row>
    <row r="10" spans="1:8" x14ac:dyDescent="0.2">
      <c r="A10" s="10" t="s">
        <v>5</v>
      </c>
      <c r="B10" s="12">
        <v>1800000</v>
      </c>
      <c r="C10" s="40"/>
      <c r="D10" s="34">
        <v>1800000</v>
      </c>
      <c r="E10" s="39">
        <f>D10/B4</f>
        <v>60</v>
      </c>
      <c r="G10" s="52" t="s">
        <v>84</v>
      </c>
      <c r="H10" s="49">
        <f>H8-H9</f>
        <v>9000000</v>
      </c>
    </row>
    <row r="11" spans="1:8" x14ac:dyDescent="0.2">
      <c r="A11" s="10" t="s">
        <v>6</v>
      </c>
      <c r="B11" s="12">
        <v>600000</v>
      </c>
      <c r="C11" s="40"/>
      <c r="D11" s="34">
        <v>600000</v>
      </c>
      <c r="E11" s="39">
        <f>D11/B4</f>
        <v>20</v>
      </c>
      <c r="G11" s="52" t="s">
        <v>26</v>
      </c>
      <c r="H11" s="49">
        <v>6000000</v>
      </c>
    </row>
    <row r="12" spans="1:8" ht="16" thickBot="1" x14ac:dyDescent="0.25">
      <c r="A12" s="10" t="s">
        <v>7</v>
      </c>
      <c r="B12" s="12">
        <v>3250000</v>
      </c>
      <c r="C12" s="38">
        <v>3250000</v>
      </c>
      <c r="D12" s="35"/>
      <c r="E12" s="39"/>
      <c r="G12" s="53" t="s">
        <v>85</v>
      </c>
      <c r="H12" s="50">
        <f>H10-H11</f>
        <v>3000000</v>
      </c>
    </row>
    <row r="13" spans="1:8" x14ac:dyDescent="0.2">
      <c r="A13" s="10" t="s">
        <v>8</v>
      </c>
      <c r="B13" s="12">
        <v>1200000</v>
      </c>
      <c r="C13" s="38"/>
      <c r="D13" s="34">
        <v>1200000</v>
      </c>
      <c r="E13" s="39">
        <f>D13/B4</f>
        <v>40</v>
      </c>
    </row>
    <row r="14" spans="1:8" x14ac:dyDescent="0.2">
      <c r="A14" s="10" t="s">
        <v>12</v>
      </c>
      <c r="B14" s="12">
        <v>2425000</v>
      </c>
      <c r="C14" s="38">
        <v>2425000</v>
      </c>
      <c r="D14" s="35"/>
      <c r="E14" s="39"/>
      <c r="G14" s="54" t="s">
        <v>86</v>
      </c>
      <c r="H14" s="55">
        <f>D18/(B5-E18)</f>
        <v>20000</v>
      </c>
    </row>
    <row r="15" spans="1:8" x14ac:dyDescent="0.2">
      <c r="A15" s="10" t="s">
        <v>9</v>
      </c>
      <c r="B15" s="12">
        <v>150000</v>
      </c>
      <c r="C15" s="38">
        <v>150000</v>
      </c>
      <c r="D15" s="35"/>
      <c r="E15" s="39"/>
    </row>
    <row r="16" spans="1:8" x14ac:dyDescent="0.2">
      <c r="A16" s="10" t="s">
        <v>10</v>
      </c>
      <c r="B16" s="12">
        <v>125000</v>
      </c>
      <c r="C16" s="38">
        <v>125000</v>
      </c>
      <c r="D16" s="35"/>
      <c r="E16" s="39"/>
    </row>
    <row r="17" spans="1:5" ht="16" thickBot="1" x14ac:dyDescent="0.25">
      <c r="A17" s="10" t="s">
        <v>11</v>
      </c>
      <c r="B17" s="12">
        <v>50000</v>
      </c>
      <c r="C17" s="41">
        <v>50000</v>
      </c>
      <c r="D17" s="44"/>
      <c r="E17" s="42"/>
    </row>
    <row r="18" spans="1:5" ht="16" thickBot="1" x14ac:dyDescent="0.25">
      <c r="A18" s="11" t="s">
        <v>13</v>
      </c>
      <c r="B18" s="13">
        <f>SUM(B9:B17)</f>
        <v>12000000</v>
      </c>
      <c r="C18" s="45">
        <f>SUM(C9:C17)</f>
        <v>6000000</v>
      </c>
      <c r="D18" s="46">
        <f>SUM(D9:D17)</f>
        <v>6000000</v>
      </c>
      <c r="E18" s="47">
        <f>SUM(E9:E13)</f>
        <v>200</v>
      </c>
    </row>
    <row r="20" spans="1:5" x14ac:dyDescent="0.2">
      <c r="A20" t="s">
        <v>14</v>
      </c>
    </row>
    <row r="22" spans="1:5" x14ac:dyDescent="0.2">
      <c r="A22" s="3" t="s">
        <v>15</v>
      </c>
    </row>
    <row r="23" spans="1:5" x14ac:dyDescent="0.2">
      <c r="A23" s="3" t="s">
        <v>16</v>
      </c>
    </row>
    <row r="24" spans="1:5" x14ac:dyDescent="0.2">
      <c r="A24" s="3" t="s">
        <v>45</v>
      </c>
    </row>
    <row r="25" spans="1:5" x14ac:dyDescent="0.2">
      <c r="A25" s="3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9" zoomScale="116" workbookViewId="0">
      <selection activeCell="D28" sqref="D28"/>
    </sheetView>
  </sheetViews>
  <sheetFormatPr baseColWidth="10" defaultColWidth="9.1640625" defaultRowHeight="15" x14ac:dyDescent="0.2"/>
  <cols>
    <col min="1" max="1" width="30.6640625" customWidth="1"/>
    <col min="2" max="2" width="13.1640625" bestFit="1" customWidth="1"/>
    <col min="3" max="4" width="12" bestFit="1" customWidth="1"/>
  </cols>
  <sheetData>
    <row r="1" spans="1:5" x14ac:dyDescent="0.2">
      <c r="A1" s="1" t="s">
        <v>0</v>
      </c>
    </row>
    <row r="3" spans="1:5" x14ac:dyDescent="0.2">
      <c r="A3" s="10" t="s">
        <v>50</v>
      </c>
      <c r="B3" s="12">
        <v>50000</v>
      </c>
      <c r="C3" s="10" t="s">
        <v>35</v>
      </c>
    </row>
    <row r="4" spans="1:5" x14ac:dyDescent="0.2">
      <c r="A4" s="10" t="s">
        <v>2</v>
      </c>
      <c r="B4" s="12">
        <v>30000</v>
      </c>
      <c r="C4" s="10" t="s">
        <v>35</v>
      </c>
    </row>
    <row r="5" spans="1:5" x14ac:dyDescent="0.2">
      <c r="A5" s="10" t="s">
        <v>1</v>
      </c>
      <c r="B5" s="12">
        <v>500</v>
      </c>
      <c r="C5" s="10" t="s">
        <v>34</v>
      </c>
    </row>
    <row r="6" spans="1:5" x14ac:dyDescent="0.2">
      <c r="B6" s="2"/>
    </row>
    <row r="7" spans="1:5" x14ac:dyDescent="0.2">
      <c r="A7" s="1" t="s">
        <v>3</v>
      </c>
      <c r="B7" s="2"/>
    </row>
    <row r="8" spans="1:5" x14ac:dyDescent="0.2">
      <c r="B8" s="4" t="s">
        <v>17</v>
      </c>
      <c r="C8" s="1" t="s">
        <v>18</v>
      </c>
      <c r="D8" s="1" t="s">
        <v>19</v>
      </c>
      <c r="E8" s="1" t="s">
        <v>20</v>
      </c>
    </row>
    <row r="9" spans="1:5" x14ac:dyDescent="0.2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2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x14ac:dyDescent="0.2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2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2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2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x14ac:dyDescent="0.2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x14ac:dyDescent="0.2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x14ac:dyDescent="0.2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x14ac:dyDescent="0.2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x14ac:dyDescent="0.2">
      <c r="A19" s="1"/>
      <c r="B19" s="8"/>
      <c r="C19" s="8"/>
      <c r="D19" s="8"/>
      <c r="E19" s="9"/>
    </row>
    <row r="20" spans="1:5" x14ac:dyDescent="0.2">
      <c r="A20" s="1" t="s">
        <v>81</v>
      </c>
      <c r="B20" s="8"/>
      <c r="C20" s="8"/>
      <c r="D20" s="8"/>
      <c r="E20" s="9"/>
    </row>
    <row r="21" spans="1:5" x14ac:dyDescent="0.2">
      <c r="A21" s="1"/>
      <c r="B21" s="8"/>
      <c r="C21" s="8"/>
      <c r="D21" s="8"/>
      <c r="E21" s="9"/>
    </row>
    <row r="22" spans="1:5" x14ac:dyDescent="0.2">
      <c r="A22" t="s">
        <v>25</v>
      </c>
      <c r="B22" s="10">
        <f>B4*B5</f>
        <v>15000000</v>
      </c>
      <c r="C22" s="8"/>
      <c r="D22" s="8"/>
      <c r="E22" s="9"/>
    </row>
    <row r="23" spans="1:5" x14ac:dyDescent="0.2">
      <c r="A23" t="s">
        <v>27</v>
      </c>
      <c r="B23" s="10">
        <f>B4*E18</f>
        <v>6000000</v>
      </c>
      <c r="C23" s="8"/>
      <c r="D23" s="8"/>
      <c r="E23" s="9"/>
    </row>
    <row r="24" spans="1:5" x14ac:dyDescent="0.2">
      <c r="A24" s="1" t="s">
        <v>49</v>
      </c>
      <c r="B24" s="11">
        <f>+B22+B23</f>
        <v>21000000</v>
      </c>
      <c r="C24" s="8"/>
      <c r="D24" s="8"/>
      <c r="E24" s="9"/>
    </row>
    <row r="25" spans="1:5" x14ac:dyDescent="0.2">
      <c r="A25" t="s">
        <v>26</v>
      </c>
      <c r="B25" s="10">
        <f>C18</f>
        <v>6000000</v>
      </c>
      <c r="C25" s="8"/>
      <c r="D25" s="8"/>
      <c r="E25" s="9"/>
    </row>
    <row r="26" spans="1:5" x14ac:dyDescent="0.2">
      <c r="A26" s="1" t="s">
        <v>28</v>
      </c>
      <c r="B26" s="11">
        <f>+B24+B25</f>
        <v>27000000</v>
      </c>
      <c r="C26" s="10"/>
      <c r="D26" s="10"/>
      <c r="E26" s="10"/>
    </row>
    <row r="27" spans="1:5" x14ac:dyDescent="0.2">
      <c r="B27" s="10"/>
      <c r="C27" s="10"/>
      <c r="D27" s="10"/>
      <c r="E27" s="10"/>
    </row>
    <row r="28" spans="1:5" x14ac:dyDescent="0.2">
      <c r="A28" s="1" t="s">
        <v>22</v>
      </c>
      <c r="B28" s="10" t="s">
        <v>21</v>
      </c>
      <c r="C28" s="10" t="s">
        <v>23</v>
      </c>
      <c r="D28" s="10">
        <f>+C18/(B5-E18)</f>
        <v>20000</v>
      </c>
      <c r="E28" s="10"/>
    </row>
    <row r="29" spans="1:5" x14ac:dyDescent="0.2">
      <c r="B29" s="10"/>
      <c r="C29" s="10"/>
      <c r="D29" s="10"/>
      <c r="E29" s="10"/>
    </row>
    <row r="30" spans="1:5" x14ac:dyDescent="0.2">
      <c r="A30" s="1" t="s">
        <v>24</v>
      </c>
      <c r="B30" s="10"/>
      <c r="C30" s="10"/>
      <c r="D30" s="10"/>
      <c r="E30" s="10"/>
    </row>
    <row r="31" spans="1:5" x14ac:dyDescent="0.2">
      <c r="B31" s="10"/>
      <c r="C31" s="10"/>
      <c r="D31" s="10"/>
      <c r="E31" s="10"/>
    </row>
    <row r="32" spans="1:5" x14ac:dyDescent="0.2">
      <c r="A32" t="s">
        <v>25</v>
      </c>
      <c r="B32" s="10">
        <f>+B5*D28</f>
        <v>10000000</v>
      </c>
      <c r="C32" s="10"/>
      <c r="D32" s="10"/>
      <c r="E32" s="10"/>
    </row>
    <row r="33" spans="1:5" x14ac:dyDescent="0.2">
      <c r="A33" t="s">
        <v>27</v>
      </c>
      <c r="B33" s="10">
        <f>-E18*D28</f>
        <v>-4000000</v>
      </c>
      <c r="C33" s="10"/>
      <c r="D33" s="10"/>
      <c r="E33" s="10"/>
    </row>
    <row r="34" spans="1:5" x14ac:dyDescent="0.2">
      <c r="A34" s="1" t="s">
        <v>49</v>
      </c>
      <c r="B34" s="11">
        <f>+B32+B33</f>
        <v>6000000</v>
      </c>
      <c r="C34" s="10"/>
      <c r="D34" s="10"/>
      <c r="E34" s="10"/>
    </row>
    <row r="35" spans="1:5" x14ac:dyDescent="0.2">
      <c r="A35" t="s">
        <v>26</v>
      </c>
      <c r="B35" s="10">
        <f>-C18</f>
        <v>-6000000</v>
      </c>
      <c r="C35" s="10"/>
      <c r="D35" s="10"/>
      <c r="E35" s="10"/>
    </row>
    <row r="36" spans="1:5" x14ac:dyDescent="0.2">
      <c r="A36" s="1" t="s">
        <v>28</v>
      </c>
      <c r="B36" s="11">
        <f>+B34+B35</f>
        <v>0</v>
      </c>
      <c r="C36" s="10"/>
      <c r="D36" s="10"/>
      <c r="E36" s="10"/>
    </row>
    <row r="39" spans="1:5" x14ac:dyDescent="0.2">
      <c r="A39" t="s">
        <v>47</v>
      </c>
    </row>
    <row r="40" spans="1:5" x14ac:dyDescent="0.2">
      <c r="A40" s="1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A21" sqref="A21"/>
    </sheetView>
  </sheetViews>
  <sheetFormatPr baseColWidth="10" defaultColWidth="9.1640625" defaultRowHeight="15" x14ac:dyDescent="0.2"/>
  <cols>
    <col min="1" max="1" width="31.6640625" customWidth="1"/>
    <col min="2" max="2" width="14.6640625" customWidth="1"/>
  </cols>
  <sheetData>
    <row r="1" spans="1:3" x14ac:dyDescent="0.2">
      <c r="A1" s="1" t="s">
        <v>29</v>
      </c>
    </row>
    <row r="3" spans="1:3" x14ac:dyDescent="0.2">
      <c r="A3" t="s">
        <v>2</v>
      </c>
      <c r="B3" s="5">
        <v>30000</v>
      </c>
      <c r="C3" t="s">
        <v>35</v>
      </c>
    </row>
    <row r="4" spans="1:3" x14ac:dyDescent="0.2">
      <c r="A4" t="s">
        <v>1</v>
      </c>
      <c r="B4" s="5">
        <v>500</v>
      </c>
      <c r="C4" t="s">
        <v>34</v>
      </c>
    </row>
    <row r="5" spans="1:3" x14ac:dyDescent="0.2">
      <c r="A5" t="s">
        <v>32</v>
      </c>
      <c r="B5" s="5">
        <v>200</v>
      </c>
      <c r="C5" t="s">
        <v>34</v>
      </c>
    </row>
    <row r="6" spans="1:3" x14ac:dyDescent="0.2">
      <c r="B6" s="14"/>
    </row>
    <row r="7" spans="1:3" x14ac:dyDescent="0.2">
      <c r="A7" t="s">
        <v>30</v>
      </c>
      <c r="B7" s="5">
        <v>60000</v>
      </c>
      <c r="C7" t="s">
        <v>35</v>
      </c>
    </row>
    <row r="8" spans="1:3" x14ac:dyDescent="0.2">
      <c r="A8" t="s">
        <v>31</v>
      </c>
      <c r="B8" s="5">
        <v>200</v>
      </c>
      <c r="C8" t="s">
        <v>34</v>
      </c>
    </row>
    <row r="9" spans="1:3" x14ac:dyDescent="0.2">
      <c r="A9" t="s">
        <v>33</v>
      </c>
      <c r="B9" s="5">
        <v>125</v>
      </c>
      <c r="C9" t="s">
        <v>34</v>
      </c>
    </row>
    <row r="10" spans="1:3" x14ac:dyDescent="0.2">
      <c r="B10" s="14"/>
    </row>
    <row r="11" spans="1:3" x14ac:dyDescent="0.2">
      <c r="A11" t="s">
        <v>36</v>
      </c>
      <c r="B11" s="5">
        <v>9000000</v>
      </c>
      <c r="C11" t="s">
        <v>37</v>
      </c>
    </row>
    <row r="13" spans="1:3" x14ac:dyDescent="0.2">
      <c r="A13" t="s">
        <v>14</v>
      </c>
    </row>
    <row r="15" spans="1:3" x14ac:dyDescent="0.2">
      <c r="A15" s="3" t="s">
        <v>38</v>
      </c>
    </row>
    <row r="17" spans="1:2" x14ac:dyDescent="0.2">
      <c r="A17" t="s">
        <v>87</v>
      </c>
      <c r="B17">
        <f>B3*B4+B7*B8</f>
        <v>27000000</v>
      </c>
    </row>
    <row r="18" spans="1:2" x14ac:dyDescent="0.2">
      <c r="A18" t="s">
        <v>27</v>
      </c>
      <c r="B18">
        <f>B3*B5+B7*B9</f>
        <v>13500000</v>
      </c>
    </row>
    <row r="19" spans="1:2" x14ac:dyDescent="0.2">
      <c r="A19" t="s">
        <v>88</v>
      </c>
      <c r="B19" s="14">
        <f>B17-B18</f>
        <v>13500000</v>
      </c>
    </row>
    <row r="21" spans="1:2" x14ac:dyDescent="0.2">
      <c r="A21" t="s">
        <v>89</v>
      </c>
      <c r="B21">
        <f>B11/(B19/B17)</f>
        <v>18000000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B20" sqref="B20"/>
    </sheetView>
  </sheetViews>
  <sheetFormatPr baseColWidth="10" defaultColWidth="9.1640625" defaultRowHeight="15" x14ac:dyDescent="0.2"/>
  <cols>
    <col min="1" max="1" width="31.6640625" bestFit="1" customWidth="1"/>
    <col min="2" max="2" width="11.5" bestFit="1" customWidth="1"/>
    <col min="3" max="3" width="10.5" bestFit="1" customWidth="1"/>
    <col min="4" max="4" width="11.5" bestFit="1" customWidth="1"/>
  </cols>
  <sheetData>
    <row r="1" spans="1:3" x14ac:dyDescent="0.2">
      <c r="A1" s="1" t="s">
        <v>29</v>
      </c>
    </row>
    <row r="3" spans="1:3" x14ac:dyDescent="0.2">
      <c r="A3" t="s">
        <v>2</v>
      </c>
      <c r="B3" s="26">
        <v>30000</v>
      </c>
      <c r="C3" t="s">
        <v>35</v>
      </c>
    </row>
    <row r="4" spans="1:3" x14ac:dyDescent="0.2">
      <c r="A4" t="s">
        <v>1</v>
      </c>
      <c r="B4" s="26">
        <v>500</v>
      </c>
      <c r="C4" t="s">
        <v>80</v>
      </c>
    </row>
    <row r="5" spans="1:3" x14ac:dyDescent="0.2">
      <c r="A5" t="s">
        <v>32</v>
      </c>
      <c r="B5" s="26">
        <v>200</v>
      </c>
      <c r="C5" t="s">
        <v>80</v>
      </c>
    </row>
    <row r="6" spans="1:3" x14ac:dyDescent="0.2">
      <c r="B6" s="27"/>
    </row>
    <row r="7" spans="1:3" x14ac:dyDescent="0.2">
      <c r="A7" t="s">
        <v>30</v>
      </c>
      <c r="B7" s="26">
        <v>60000</v>
      </c>
      <c r="C7" t="s">
        <v>35</v>
      </c>
    </row>
    <row r="8" spans="1:3" x14ac:dyDescent="0.2">
      <c r="A8" t="s">
        <v>31</v>
      </c>
      <c r="B8" s="26">
        <v>200</v>
      </c>
      <c r="C8" t="s">
        <v>80</v>
      </c>
    </row>
    <row r="9" spans="1:3" x14ac:dyDescent="0.2">
      <c r="A9" t="s">
        <v>33</v>
      </c>
      <c r="B9" s="26">
        <v>125</v>
      </c>
      <c r="C9" t="s">
        <v>80</v>
      </c>
    </row>
    <row r="10" spans="1:3" x14ac:dyDescent="0.2">
      <c r="B10" s="27"/>
    </row>
    <row r="11" spans="1:3" x14ac:dyDescent="0.2">
      <c r="A11" t="s">
        <v>44</v>
      </c>
      <c r="B11" s="26">
        <v>9000000</v>
      </c>
      <c r="C11" t="s">
        <v>37</v>
      </c>
    </row>
    <row r="12" spans="1:3" x14ac:dyDescent="0.2">
      <c r="B12" s="10"/>
    </row>
    <row r="13" spans="1:3" x14ac:dyDescent="0.2">
      <c r="B13" s="10"/>
    </row>
    <row r="14" spans="1:3" x14ac:dyDescent="0.2">
      <c r="A14" t="s">
        <v>39</v>
      </c>
      <c r="B14" s="10" t="s">
        <v>40</v>
      </c>
    </row>
    <row r="15" spans="1:3" x14ac:dyDescent="0.2">
      <c r="B15" s="10"/>
    </row>
    <row r="16" spans="1:3" x14ac:dyDescent="0.2">
      <c r="A16" t="s">
        <v>41</v>
      </c>
      <c r="B16" s="27">
        <f>+B3*B4+B7*B8</f>
        <v>27000000</v>
      </c>
    </row>
    <row r="17" spans="1:4" x14ac:dyDescent="0.2">
      <c r="A17" t="s">
        <v>42</v>
      </c>
      <c r="B17" s="27">
        <f>+B3*B5+B7*B9</f>
        <v>13500000</v>
      </c>
    </row>
    <row r="18" spans="1:4" x14ac:dyDescent="0.2">
      <c r="A18" t="s">
        <v>43</v>
      </c>
      <c r="B18" s="27">
        <f>+B16-B17</f>
        <v>13500000</v>
      </c>
    </row>
    <row r="19" spans="1:4" x14ac:dyDescent="0.2">
      <c r="B19" s="27"/>
    </row>
    <row r="20" spans="1:4" x14ac:dyDescent="0.2">
      <c r="A20" s="1" t="s">
        <v>39</v>
      </c>
      <c r="B20" s="31">
        <f>+B11/(B18/B16)</f>
        <v>18000000</v>
      </c>
    </row>
    <row r="21" spans="1:4" x14ac:dyDescent="0.2">
      <c r="A21" s="18"/>
      <c r="B21" s="18"/>
      <c r="C21" s="18"/>
      <c r="D21" s="18"/>
    </row>
    <row r="22" spans="1:4" x14ac:dyDescent="0.2">
      <c r="A22" s="19"/>
      <c r="B22" s="20" t="s">
        <v>71</v>
      </c>
      <c r="C22" s="21" t="s">
        <v>72</v>
      </c>
      <c r="D22" s="21" t="s">
        <v>73</v>
      </c>
    </row>
    <row r="23" spans="1:4" x14ac:dyDescent="0.2">
      <c r="A23" s="19" t="s">
        <v>74</v>
      </c>
      <c r="B23" s="22">
        <v>500</v>
      </c>
      <c r="C23" s="22">
        <v>200</v>
      </c>
      <c r="D23" s="22">
        <f>B23*B26+C23*C26</f>
        <v>300</v>
      </c>
    </row>
    <row r="24" spans="1:4" ht="16" x14ac:dyDescent="0.2">
      <c r="A24" s="23" t="s">
        <v>75</v>
      </c>
      <c r="B24" s="22">
        <v>200</v>
      </c>
      <c r="C24" s="22">
        <v>125</v>
      </c>
      <c r="D24" s="22">
        <f>B24*B26+C24*C26</f>
        <v>150</v>
      </c>
    </row>
    <row r="25" spans="1:4" x14ac:dyDescent="0.2">
      <c r="A25" s="19" t="s">
        <v>76</v>
      </c>
      <c r="B25" s="24">
        <f t="shared" ref="B25:C25" si="0">B23-B24</f>
        <v>300</v>
      </c>
      <c r="C25" s="24">
        <f t="shared" si="0"/>
        <v>75</v>
      </c>
      <c r="D25" s="22">
        <f>B25*B26+C25*C26</f>
        <v>150</v>
      </c>
    </row>
    <row r="26" spans="1:4" x14ac:dyDescent="0.2">
      <c r="A26" s="19" t="s">
        <v>77</v>
      </c>
      <c r="B26" s="25">
        <f>B3/(B3+B7)</f>
        <v>0.33333333333333331</v>
      </c>
      <c r="C26" s="25">
        <f>B7/(B3+B7)</f>
        <v>0.66666666666666663</v>
      </c>
      <c r="D26" s="18"/>
    </row>
    <row r="27" spans="1:4" x14ac:dyDescent="0.2">
      <c r="A27" s="28" t="s">
        <v>78</v>
      </c>
      <c r="B27" s="29">
        <f>D27*B26</f>
        <v>20000</v>
      </c>
      <c r="C27" s="29">
        <f>D27*C26</f>
        <v>40000</v>
      </c>
      <c r="D27" s="29">
        <f>B11/D25</f>
        <v>60000</v>
      </c>
    </row>
    <row r="28" spans="1:4" x14ac:dyDescent="0.2">
      <c r="A28" s="28"/>
      <c r="B28" s="30"/>
      <c r="C28" s="30"/>
      <c r="D28" s="30"/>
    </row>
    <row r="29" spans="1:4" x14ac:dyDescent="0.2">
      <c r="A29" s="32" t="s">
        <v>79</v>
      </c>
      <c r="B29" s="33">
        <f t="shared" ref="B29:C29" si="1">B27*B23</f>
        <v>10000000</v>
      </c>
      <c r="C29" s="33">
        <f t="shared" si="1"/>
        <v>8000000</v>
      </c>
      <c r="D29" s="33">
        <f>D27*D23</f>
        <v>18000000</v>
      </c>
    </row>
    <row r="30" spans="1:4" x14ac:dyDescent="0.2">
      <c r="A30" s="18"/>
      <c r="B30" s="18"/>
      <c r="C30" s="18"/>
      <c r="D30" s="18"/>
    </row>
    <row r="31" spans="1:4" x14ac:dyDescent="0.2">
      <c r="A31" s="18"/>
      <c r="B31" s="18"/>
      <c r="C31" s="18"/>
      <c r="D31" s="18"/>
    </row>
    <row r="32" spans="1:4" x14ac:dyDescent="0.2">
      <c r="A32" s="18"/>
      <c r="B32" s="18"/>
      <c r="C32" s="18"/>
      <c r="D32" s="18"/>
    </row>
    <row r="33" spans="1:4" x14ac:dyDescent="0.2">
      <c r="A33" s="18"/>
      <c r="B33" s="18"/>
      <c r="C33" s="18"/>
      <c r="D33" s="18"/>
    </row>
    <row r="34" spans="1:4" x14ac:dyDescent="0.2">
      <c r="A34" s="18"/>
      <c r="B34" s="18"/>
      <c r="C34" s="18"/>
      <c r="D34" s="18"/>
    </row>
    <row r="35" spans="1:4" x14ac:dyDescent="0.2">
      <c r="A35" s="18"/>
      <c r="B35" s="18"/>
      <c r="C35" s="18"/>
      <c r="D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baseColWidth="10" defaultColWidth="11.5" defaultRowHeight="15" x14ac:dyDescent="0.2"/>
  <sheetData>
    <row r="1" spans="1:1" ht="16" x14ac:dyDescent="0.2">
      <c r="A1" s="15" t="s">
        <v>51</v>
      </c>
    </row>
    <row r="2" spans="1:1" ht="16" x14ac:dyDescent="0.2">
      <c r="A2" s="16"/>
    </row>
    <row r="3" spans="1:1" ht="16" x14ac:dyDescent="0.2">
      <c r="A3" s="16" t="s">
        <v>52</v>
      </c>
    </row>
    <row r="4" spans="1:1" ht="16" x14ac:dyDescent="0.2">
      <c r="A4" s="16"/>
    </row>
    <row r="5" spans="1:1" ht="16" x14ac:dyDescent="0.2">
      <c r="A5" s="15" t="s">
        <v>53</v>
      </c>
    </row>
    <row r="6" spans="1:1" ht="16" x14ac:dyDescent="0.2">
      <c r="A6" s="16"/>
    </row>
    <row r="7" spans="1:1" ht="16" x14ac:dyDescent="0.2">
      <c r="A7" s="16" t="s">
        <v>54</v>
      </c>
    </row>
    <row r="8" spans="1:1" ht="16" x14ac:dyDescent="0.2">
      <c r="A8" s="16" t="s">
        <v>55</v>
      </c>
    </row>
    <row r="9" spans="1:1" ht="16" x14ac:dyDescent="0.2">
      <c r="A9" s="16"/>
    </row>
    <row r="10" spans="1:1" ht="16" x14ac:dyDescent="0.2">
      <c r="A10" s="15" t="s">
        <v>56</v>
      </c>
    </row>
    <row r="11" spans="1:1" ht="16" x14ac:dyDescent="0.2">
      <c r="A11" s="16"/>
    </row>
    <row r="12" spans="1:1" ht="16" x14ac:dyDescent="0.2">
      <c r="A12" s="16" t="s">
        <v>57</v>
      </c>
    </row>
    <row r="13" spans="1:1" ht="16" x14ac:dyDescent="0.2">
      <c r="A13" s="16"/>
    </row>
    <row r="14" spans="1:1" ht="16" x14ac:dyDescent="0.2">
      <c r="A14" s="15" t="s">
        <v>58</v>
      </c>
    </row>
    <row r="15" spans="1:1" ht="16" x14ac:dyDescent="0.2">
      <c r="A15" s="16"/>
    </row>
    <row r="16" spans="1:1" ht="16" x14ac:dyDescent="0.2">
      <c r="A16" s="16" t="s">
        <v>59</v>
      </c>
    </row>
    <row r="17" spans="1:1" ht="16" x14ac:dyDescent="0.2">
      <c r="A17" s="17" t="s">
        <v>60</v>
      </c>
    </row>
    <row r="18" spans="1:1" ht="16" x14ac:dyDescent="0.2">
      <c r="A18" s="16"/>
    </row>
    <row r="19" spans="1:1" ht="16" x14ac:dyDescent="0.2">
      <c r="A19" s="15" t="s">
        <v>61</v>
      </c>
    </row>
    <row r="20" spans="1:1" ht="16" x14ac:dyDescent="0.2">
      <c r="A20" s="16"/>
    </row>
    <row r="21" spans="1:1" ht="16" x14ac:dyDescent="0.2">
      <c r="A21" s="16" t="s">
        <v>62</v>
      </c>
    </row>
    <row r="22" spans="1:1" ht="16" x14ac:dyDescent="0.2">
      <c r="A22" s="16" t="s">
        <v>63</v>
      </c>
    </row>
    <row r="23" spans="1:1" ht="16" x14ac:dyDescent="0.2">
      <c r="A23" s="17" t="s">
        <v>64</v>
      </c>
    </row>
    <row r="24" spans="1:1" ht="16" x14ac:dyDescent="0.2">
      <c r="A24" s="16"/>
    </row>
    <row r="25" spans="1:1" ht="16" x14ac:dyDescent="0.2">
      <c r="A25" s="17" t="s">
        <v>65</v>
      </c>
    </row>
    <row r="26" spans="1:1" ht="16" x14ac:dyDescent="0.2">
      <c r="A26" s="17" t="s">
        <v>66</v>
      </c>
    </row>
    <row r="27" spans="1:1" ht="16" x14ac:dyDescent="0.2">
      <c r="A27" s="16" t="s">
        <v>67</v>
      </c>
    </row>
    <row r="28" spans="1:1" ht="16" x14ac:dyDescent="0.2">
      <c r="A28" s="16"/>
    </row>
    <row r="29" spans="1:1" ht="16" x14ac:dyDescent="0.2">
      <c r="A29" s="17" t="s">
        <v>68</v>
      </c>
    </row>
    <row r="30" spans="1:1" ht="16" x14ac:dyDescent="0.2">
      <c r="A30" s="17" t="s">
        <v>69</v>
      </c>
    </row>
    <row r="31" spans="1:1" ht="16" x14ac:dyDescent="0.2">
      <c r="A31" s="16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9D25-137D-D94A-BE37-959B9143DCB2}">
  <dimension ref="A1:XFD25"/>
  <sheetViews>
    <sheetView zoomScale="150" workbookViewId="0">
      <selection activeCell="H8" sqref="H8"/>
    </sheetView>
  </sheetViews>
  <sheetFormatPr baseColWidth="10" defaultRowHeight="15" x14ac:dyDescent="0.2"/>
  <cols>
    <col min="1" max="1" width="27" customWidth="1"/>
    <col min="5" max="5" width="17.6640625" customWidth="1"/>
    <col min="7" max="7" width="20.6640625" customWidth="1"/>
    <col min="8" max="8" width="14.6640625" customWidth="1"/>
  </cols>
  <sheetData>
    <row r="1" spans="1:8 16384:16384" x14ac:dyDescent="0.2">
      <c r="A1" s="11" t="s">
        <v>0</v>
      </c>
      <c r="B1" s="10"/>
    </row>
    <row r="2" spans="1:8 16384:16384" x14ac:dyDescent="0.2">
      <c r="A2" s="11"/>
      <c r="B2" s="12"/>
    </row>
    <row r="3" spans="1:8 16384:16384" x14ac:dyDescent="0.2">
      <c r="A3" s="10" t="s">
        <v>50</v>
      </c>
      <c r="B3" s="12">
        <v>50000</v>
      </c>
      <c r="C3" t="s">
        <v>35</v>
      </c>
      <c r="G3" t="s">
        <v>90</v>
      </c>
      <c r="H3">
        <f>B4*B5</f>
        <v>15000000</v>
      </c>
    </row>
    <row r="4" spans="1:8 16384:16384" x14ac:dyDescent="0.2">
      <c r="A4" s="10" t="s">
        <v>2</v>
      </c>
      <c r="B4" s="12">
        <v>30000</v>
      </c>
      <c r="C4" t="s">
        <v>35</v>
      </c>
      <c r="G4" t="s">
        <v>91</v>
      </c>
      <c r="H4" s="10">
        <v>6000000</v>
      </c>
    </row>
    <row r="5" spans="1:8 16384:16384" x14ac:dyDescent="0.2">
      <c r="A5" s="10" t="s">
        <v>1</v>
      </c>
      <c r="B5" s="12">
        <v>500</v>
      </c>
      <c r="C5" t="s">
        <v>34</v>
      </c>
      <c r="G5" t="s">
        <v>92</v>
      </c>
      <c r="H5" s="10">
        <f>H3-H4</f>
        <v>9000000</v>
      </c>
    </row>
    <row r="6" spans="1:8 16384:16384" x14ac:dyDescent="0.2">
      <c r="G6" t="s">
        <v>93</v>
      </c>
      <c r="H6">
        <f>D18/(B5-E18)</f>
        <v>20000</v>
      </c>
    </row>
    <row r="7" spans="1:8 16384:16384" x14ac:dyDescent="0.2">
      <c r="A7" s="11" t="s">
        <v>3</v>
      </c>
      <c r="B7" s="12"/>
      <c r="G7" t="s">
        <v>94</v>
      </c>
      <c r="H7" s="10">
        <f>H3-H4-H4</f>
        <v>3000000</v>
      </c>
    </row>
    <row r="8" spans="1:8 16384:16384" x14ac:dyDescent="0.2">
      <c r="A8" s="10"/>
      <c r="B8" s="12"/>
      <c r="C8" t="s">
        <v>19</v>
      </c>
      <c r="D8" t="s">
        <v>18</v>
      </c>
      <c r="E8" t="s">
        <v>82</v>
      </c>
    </row>
    <row r="9" spans="1:8 16384:16384" x14ac:dyDescent="0.2">
      <c r="A9" s="10" t="s">
        <v>4</v>
      </c>
      <c r="B9" s="12">
        <v>2400000</v>
      </c>
      <c r="C9" s="12">
        <v>2400000</v>
      </c>
      <c r="E9">
        <f>C9/$B$4</f>
        <v>80</v>
      </c>
    </row>
    <row r="10" spans="1:8 16384:16384" x14ac:dyDescent="0.2">
      <c r="A10" s="10" t="s">
        <v>5</v>
      </c>
      <c r="B10" s="12">
        <v>1800000</v>
      </c>
      <c r="C10" s="12">
        <v>1800000</v>
      </c>
      <c r="E10">
        <f t="shared" ref="E10:E17" si="0">C10/$B$4</f>
        <v>60</v>
      </c>
    </row>
    <row r="11" spans="1:8 16384:16384" x14ac:dyDescent="0.2">
      <c r="A11" s="10" t="s">
        <v>6</v>
      </c>
      <c r="B11" s="12">
        <v>600000</v>
      </c>
      <c r="C11" s="12">
        <v>600000</v>
      </c>
      <c r="E11">
        <f t="shared" si="0"/>
        <v>20</v>
      </c>
      <c r="XFD11" s="12">
        <v>600000</v>
      </c>
    </row>
    <row r="12" spans="1:8 16384:16384" x14ac:dyDescent="0.2">
      <c r="A12" s="10" t="s">
        <v>7</v>
      </c>
      <c r="B12" s="12">
        <v>3250000</v>
      </c>
      <c r="D12" s="12">
        <v>3250000</v>
      </c>
      <c r="E12">
        <f t="shared" si="0"/>
        <v>0</v>
      </c>
    </row>
    <row r="13" spans="1:8 16384:16384" x14ac:dyDescent="0.2">
      <c r="A13" s="10" t="s">
        <v>8</v>
      </c>
      <c r="B13" s="12">
        <v>1200000</v>
      </c>
      <c r="C13" s="12">
        <v>1200000</v>
      </c>
      <c r="E13">
        <f t="shared" si="0"/>
        <v>40</v>
      </c>
    </row>
    <row r="14" spans="1:8 16384:16384" x14ac:dyDescent="0.2">
      <c r="A14" s="10" t="s">
        <v>12</v>
      </c>
      <c r="B14" s="12">
        <v>2425000</v>
      </c>
      <c r="D14" s="12">
        <v>2425000</v>
      </c>
      <c r="E14">
        <f t="shared" si="0"/>
        <v>0</v>
      </c>
    </row>
    <row r="15" spans="1:8 16384:16384" x14ac:dyDescent="0.2">
      <c r="A15" s="10" t="s">
        <v>9</v>
      </c>
      <c r="B15" s="12">
        <v>150000</v>
      </c>
      <c r="D15" s="12">
        <v>150000</v>
      </c>
      <c r="E15">
        <f t="shared" si="0"/>
        <v>0</v>
      </c>
    </row>
    <row r="16" spans="1:8 16384:16384" x14ac:dyDescent="0.2">
      <c r="A16" s="10" t="s">
        <v>10</v>
      </c>
      <c r="B16" s="12">
        <v>125000</v>
      </c>
      <c r="D16" s="12">
        <v>125000</v>
      </c>
      <c r="E16">
        <f t="shared" si="0"/>
        <v>0</v>
      </c>
    </row>
    <row r="17" spans="1:5" x14ac:dyDescent="0.2">
      <c r="A17" s="10" t="s">
        <v>11</v>
      </c>
      <c r="B17" s="12">
        <v>50000</v>
      </c>
      <c r="D17" s="12">
        <v>50000</v>
      </c>
      <c r="E17">
        <f t="shared" si="0"/>
        <v>0</v>
      </c>
    </row>
    <row r="18" spans="1:5" x14ac:dyDescent="0.2">
      <c r="A18" s="11" t="s">
        <v>13</v>
      </c>
      <c r="B18" s="13">
        <f>SUM(B9:B17)</f>
        <v>12000000</v>
      </c>
      <c r="C18" s="10">
        <f>SUM(C9:C17)</f>
        <v>6000000</v>
      </c>
      <c r="D18">
        <f>SUM(D9:D17)</f>
        <v>6000000</v>
      </c>
      <c r="E18">
        <f>SUM(E9:E17)</f>
        <v>200</v>
      </c>
    </row>
    <row r="20" spans="1:5" x14ac:dyDescent="0.2">
      <c r="A20" t="s">
        <v>14</v>
      </c>
    </row>
    <row r="22" spans="1:5" x14ac:dyDescent="0.2">
      <c r="A22" s="3" t="s">
        <v>15</v>
      </c>
    </row>
    <row r="23" spans="1:5" x14ac:dyDescent="0.2">
      <c r="A23" s="3" t="s">
        <v>16</v>
      </c>
    </row>
    <row r="24" spans="1:5" x14ac:dyDescent="0.2">
      <c r="A24" s="3" t="s">
        <v>45</v>
      </c>
    </row>
    <row r="25" spans="1:5" x14ac:dyDescent="0.2">
      <c r="A25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Sheet1</vt:lpstr>
      <vt:lpstr>'PE un producte - Enunciat'!Print_Area</vt:lpstr>
      <vt:lpstr>'PE un producte - Resultat'!Print_Area</vt:lpstr>
      <vt:lpstr>'PE varis productes - Enunciat'!Print_Area</vt:lpstr>
      <vt:lpstr>'PE varis productes - Resultat'!Print_Area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David Orensanz</cp:lastModifiedBy>
  <cp:lastPrinted>2016-11-22T11:51:45Z</cp:lastPrinted>
  <dcterms:created xsi:type="dcterms:W3CDTF">2011-06-01T14:11:34Z</dcterms:created>
  <dcterms:modified xsi:type="dcterms:W3CDTF">2021-05-17T16:14:53Z</dcterms:modified>
</cp:coreProperties>
</file>