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254ZR\Documents\Proyectos\SMXProject\ADV-DXH\"/>
    </mc:Choice>
  </mc:AlternateContent>
  <xr:revisionPtr revIDLastSave="0" documentId="13_ncr:1_{A8FAB516-217B-425A-9C9E-0EBB3E1204B6}" xr6:coauthVersionLast="36" xr6:coauthVersionMax="36" xr10:uidLastSave="{00000000-0000-0000-0000-000000000000}"/>
  <bookViews>
    <workbookView xWindow="0" yWindow="0" windowWidth="28800" windowHeight="11625" activeTab="2" xr2:uid="{4BC84EF8-E2D2-4B82-9C02-C960C107BEAE}"/>
  </bookViews>
  <sheets>
    <sheet name="Case 1" sheetId="1" r:id="rId1"/>
    <sheet name="Case 2" sheetId="2" r:id="rId2"/>
    <sheet name="Ca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3" l="1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F18" i="3"/>
  <c r="E18" i="3"/>
  <c r="D18" i="3"/>
  <c r="F17" i="3"/>
  <c r="E17" i="3"/>
  <c r="D17" i="3"/>
  <c r="U13" i="2"/>
  <c r="S13" i="2"/>
  <c r="P13" i="2"/>
  <c r="U12" i="2"/>
  <c r="T12" i="2"/>
  <c r="S12" i="2"/>
  <c r="R12" i="2"/>
  <c r="Q12" i="2"/>
  <c r="P12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U8" i="2"/>
  <c r="T8" i="2"/>
  <c r="S8" i="2"/>
  <c r="R8" i="2"/>
  <c r="Q8" i="2"/>
  <c r="P8" i="2"/>
  <c r="U7" i="2"/>
  <c r="T7" i="2"/>
  <c r="S7" i="2"/>
  <c r="R7" i="2"/>
  <c r="Q7" i="2"/>
  <c r="P7" i="2"/>
  <c r="I18" i="2"/>
  <c r="H18" i="2"/>
  <c r="G18" i="2"/>
  <c r="I17" i="2"/>
  <c r="H17" i="2"/>
  <c r="G17" i="2"/>
  <c r="F18" i="2"/>
  <c r="E18" i="2"/>
  <c r="D18" i="2"/>
  <c r="F17" i="2"/>
  <c r="E17" i="2"/>
  <c r="D17" i="2"/>
  <c r="U14" i="1"/>
  <c r="T14" i="1"/>
  <c r="S14" i="1"/>
  <c r="R14" i="1"/>
  <c r="S13" i="1"/>
  <c r="R13" i="1"/>
  <c r="U13" i="1"/>
  <c r="T13" i="1"/>
  <c r="Q13" i="1"/>
  <c r="P13" i="1"/>
  <c r="U12" i="1"/>
  <c r="T12" i="1"/>
  <c r="S12" i="1"/>
  <c r="R12" i="1"/>
  <c r="Q12" i="1"/>
  <c r="Q14" i="1" s="1"/>
  <c r="P12" i="1"/>
  <c r="P14" i="1" s="1"/>
  <c r="P11" i="1"/>
  <c r="R7" i="1"/>
  <c r="Q7" i="1"/>
  <c r="P7" i="1"/>
  <c r="U10" i="1"/>
  <c r="T10" i="1"/>
  <c r="S10" i="1"/>
  <c r="R10" i="1"/>
  <c r="Q10" i="1"/>
  <c r="P10" i="1"/>
  <c r="U9" i="1"/>
  <c r="T9" i="1"/>
  <c r="S9" i="1"/>
  <c r="R9" i="1"/>
  <c r="Q9" i="1"/>
  <c r="P9" i="1"/>
  <c r="I18" i="1"/>
  <c r="H18" i="1"/>
  <c r="G18" i="1"/>
  <c r="I17" i="1"/>
  <c r="H17" i="1"/>
  <c r="G17" i="1"/>
  <c r="F18" i="1"/>
  <c r="E18" i="1"/>
  <c r="D18" i="1"/>
  <c r="F17" i="1"/>
  <c r="D17" i="1"/>
  <c r="E17" i="1"/>
  <c r="R7" i="3"/>
  <c r="Q7" i="3"/>
  <c r="P7" i="3"/>
  <c r="P14" i="2" l="1"/>
  <c r="U11" i="2"/>
  <c r="T11" i="2"/>
  <c r="T13" i="2" s="1"/>
  <c r="S11" i="2"/>
  <c r="T14" i="2"/>
  <c r="S14" i="2"/>
  <c r="R11" i="2"/>
  <c r="R13" i="2" s="1"/>
  <c r="R14" i="2"/>
  <c r="Q14" i="2"/>
  <c r="U14" i="2"/>
  <c r="Q11" i="2"/>
  <c r="Q13" i="2" s="1"/>
  <c r="U11" i="1"/>
  <c r="U7" i="1"/>
  <c r="T11" i="1"/>
  <c r="T7" i="1"/>
  <c r="S11" i="1"/>
  <c r="S7" i="1"/>
  <c r="R11" i="1"/>
  <c r="Q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Brayan González Marchena</author>
  </authors>
  <commentList>
    <comment ref="D6" authorId="0" shapeId="0" xr:uid="{8951E9EF-E2E8-4B67-8808-CAF35A9346D2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50 and we have a break time in the hour.</t>
        </r>
      </text>
    </comment>
    <comment ref="E6" authorId="0" shapeId="0" xr:uid="{D34B7CE9-412D-4794-BC65-545ADC6A505D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50 but we haven´t a break time in the hour.</t>
        </r>
      </text>
    </comment>
    <comment ref="F6" authorId="0" shapeId="0" xr:uid="{D7B54B7A-AB7E-4380-85B6-2D3469E6E95F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Overproduction of 35 and we have a break time in the hour.</t>
        </r>
      </text>
    </comment>
    <comment ref="G6" authorId="0" shapeId="0" xr:uid="{4E356FAF-C2F8-47A8-9CC6-2ABB4407F755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Overproduction of 35 and we haven´t a break time in the hour.</t>
        </r>
      </text>
    </comment>
    <comment ref="H6" authorId="0" shapeId="0" xr:uid="{393DFF5D-453B-4F3A-87D0-79B35CD7C1F5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15 and we have a break time in the hour.</t>
        </r>
      </text>
    </comment>
    <comment ref="I6" authorId="0" shapeId="0" xr:uid="{1DBA4BB6-96B9-457E-AF6A-7115BA0D6610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15 and we haven’t a break time in the hour.</t>
        </r>
      </text>
    </comment>
    <comment ref="O7" authorId="0" shapeId="0" xr:uid="{B7528FC9-F2A0-45D7-945F-C71C4DE96A27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Result of Order Quantity minus Produced Quantity.</t>
        </r>
      </text>
    </comment>
    <comment ref="O8" authorId="0" shapeId="0" xr:uid="{701A6960-F0BB-4DAB-96CD-B42209722A8A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remaining quantity is less than 0, we replace it by 0.</t>
        </r>
      </text>
    </comment>
    <comment ref="O9" authorId="0" shapeId="0" xr:uid="{2F79C81F-9648-40BD-AF96-F38CA3024500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Remaining_Minutes minus RemainingBreakMinutes.</t>
        </r>
      </text>
    </comment>
    <comment ref="O10" authorId="0" shapeId="0" xr:uid="{5006129D-F7F1-458E-8C36-D90AB1912639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In this case, it always 60 because not exist a production data for the current hour.</t>
        </r>
      </text>
    </comment>
    <comment ref="O11" authorId="0" shapeId="0" xr:uid="{65644AA2-4CF9-4AC6-A3AF-347C3B76E103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(TotalRemaining_Minutes * 60) / RoutedCycleTime;</t>
        </r>
      </text>
    </comment>
    <comment ref="O12" authorId="0" shapeId="0" xr:uid="{E233199B-82FB-4874-82BA-213352466475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((Remaining_Minutes * 60) / RoutedCycleTime)* TargetPercentOfIdeal;</t>
        </r>
      </text>
    </comment>
    <comment ref="O13" authorId="0" shapeId="0" xr:uid="{CA8BD2D8-75D5-48CC-A41D-29568193D570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Ideal is greater than Remaining_Quantity_2, we replace it by Remaining_Quantity_2.</t>
        </r>
      </text>
    </comment>
    <comment ref="O14" authorId="0" shapeId="0" xr:uid="{581648CE-D682-4BC5-A665-0C14737764E0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target is greater than Remaining_Quantity_2, we replace it by Remaining_Quantity_2.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Brayan González Marchena</author>
  </authors>
  <commentList>
    <comment ref="D6" authorId="0" shapeId="0" xr:uid="{BAEB28AB-1974-45CD-BAF3-70052DF8907A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104, we have a break time in the hour and the ActualMinutes are less than RemainingBreakMinutes.</t>
        </r>
      </text>
    </comment>
    <comment ref="E6" authorId="0" shapeId="0" xr:uid="{81AFC520-88CA-478C-B995-E3CBFF375B8C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104, we have a break time in the hour and the ActualMinutes are greater than RemainingBreakMinutes.
</t>
        </r>
      </text>
    </comment>
    <comment ref="F6" authorId="0" shapeId="0" xr:uid="{BEE03C7B-9804-49F4-B5BD-5B8946406785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104 and we haven’t a break time in the hour.</t>
        </r>
      </text>
    </comment>
    <comment ref="G6" authorId="0" shapeId="0" xr:uid="{CC124088-0F2E-481D-985F-EB704EF49EAE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40, we have a break time in the hour and the ActualMinutes are less than RemainingBreakMinutes.</t>
        </r>
      </text>
    </comment>
    <comment ref="H6" authorId="0" shapeId="0" xr:uid="{66A5BD9E-8B95-4C88-8DBD-D413461DC0AC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40, we have a break time in the hour and the ActualMinutes are greater than RemainingBreakMinutes.</t>
        </r>
      </text>
    </comment>
    <comment ref="I6" authorId="0" shapeId="0" xr:uid="{699972BB-F1C7-433F-B5A2-FC8B4CE0060A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40 and we haven’t a break time in the hour.</t>
        </r>
      </text>
    </comment>
    <comment ref="O7" authorId="0" shapeId="0" xr:uid="{09CB384E-4BC7-4340-9E46-224993513DF5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Result of Order Quantity minus Produced Quantity.</t>
        </r>
      </text>
    </comment>
    <comment ref="O8" authorId="0" shapeId="0" xr:uid="{A7DB450A-EA87-4030-9F19-D9553F4B1577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remaining quantity is less than 0, we replace it by 0.</t>
        </r>
      </text>
    </comment>
    <comment ref="O9" authorId="0" shapeId="0" xr:uid="{A714AD62-EE9C-4132-A0D9-7A1CD71CF0C9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ActualMinutes less than Remaining_BreakMinutes
Remaining_Minutes = Remaining_Minutes - ActualMinutes - (Remaining_BreakMinutes - ActualMinutes);
ELSE
Remaining_Minutes = Remaining_Minutes - ActualMinutes;
</t>
        </r>
      </text>
    </comment>
    <comment ref="O10" authorId="0" shapeId="0" xr:uid="{90986E5B-3357-4D55-B1DF-C09374A57A80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TotalRemaining_Minutes minus ActualMinutes.</t>
        </r>
      </text>
    </comment>
    <comment ref="O11" authorId="0" shapeId="0" xr:uid="{C50F0D3D-CA3C-4545-BA87-A17E8543EB25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(TotalRemaining_Minutes * 60) / RoutedCycleTime;</t>
        </r>
      </text>
    </comment>
    <comment ref="O12" authorId="0" shapeId="0" xr:uid="{D06270B7-F9D6-4421-B9CD-9E3AAB4E696D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((Remaining_Minutes * 60) / RoutedCycleTime)* TargetPercentOfIdeal;</t>
        </r>
      </text>
    </comment>
    <comment ref="O13" authorId="0" shapeId="0" xr:uid="{B56951D8-258A-4C44-9021-E4FF5CE35395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Ideal is greater than Remaining_Quantity_2, we replace it by Remaining_Quantity_2.</t>
        </r>
      </text>
    </comment>
    <comment ref="O14" authorId="0" shapeId="0" xr:uid="{7547FAB8-3FBC-4C99-AA36-E0B1E28E79C7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target is greater than Remaining_Quantity_2, we replace it by Remaining_Quantity_2.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Brayan González Marchena</author>
  </authors>
  <commentList>
    <comment ref="D6" authorId="0" shapeId="0" xr:uid="{F2860ADC-6BDC-4B9C-8897-F910AF1FEBB4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104, we have a break time in the hour and the ActualMinutes are less than RemainingBreakMinutes.</t>
        </r>
      </text>
    </comment>
    <comment ref="E6" authorId="0" shapeId="0" xr:uid="{38A7ADA0-D446-4ACA-BF77-BCA6839B173C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104, we have a break time in the hour and the ActualMinutes are greater than RemainingBreakMinutes.</t>
        </r>
      </text>
    </comment>
    <comment ref="F6" authorId="0" shapeId="0" xr:uid="{76EA4217-06BC-40CD-B673-B6B118B14A44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Pending production is 35 and we haven’t a break time in the hour.</t>
        </r>
      </text>
    </comment>
    <comment ref="O7" authorId="0" shapeId="0" xr:uid="{7EF4812A-9404-4A18-AB27-980738C7E6B3}">
      <text>
        <r>
          <rPr>
            <b/>
            <sz val="9"/>
            <color indexed="81"/>
            <rFont val="Tahoma"/>
            <family val="2"/>
          </rPr>
          <t>Brayan González Marchena:</t>
        </r>
        <r>
          <rPr>
            <sz val="9"/>
            <color indexed="81"/>
            <rFont val="Tahoma"/>
            <family val="2"/>
          </rPr>
          <t xml:space="preserve">
Result of Order Quantity minus Produced Quantity.</t>
        </r>
      </text>
    </comment>
    <comment ref="O8" authorId="0" shapeId="0" xr:uid="{59CE26DD-F9D5-4E7F-9235-B7DFE18E167F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remaining quantity is less than 0, we replace it by 0.</t>
        </r>
      </text>
    </comment>
    <comment ref="O9" authorId="0" shapeId="0" xr:uid="{3426A335-B3D1-4B0A-ADCF-A44A6D7A3446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ActualMinutes less than Remaining_BreakMinutes
Remaining_Minutes = Remaining_Minutes - ActualMinutes - (Remaining_BreakMinutes - ActualMinutes);
ELSE
Remaining_Minutes = Remaining_Minutes - ActualMinutes;
</t>
        </r>
      </text>
    </comment>
    <comment ref="O10" authorId="0" shapeId="0" xr:uid="{6C650BD6-4B6D-4514-8A96-668E8BFD89F7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TotalRemaining_Minutes minus ActualMinutes.</t>
        </r>
      </text>
    </comment>
    <comment ref="O11" authorId="0" shapeId="0" xr:uid="{DE90CE41-A0B3-41C4-88E6-97EC95B8303B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(TotalRemaining_Minutes * 60) / RoutedCycleTime;</t>
        </r>
      </text>
    </comment>
    <comment ref="O12" authorId="0" shapeId="0" xr:uid="{5166C41A-A00C-4CA0-A620-5CF17F070E45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Result of ((Remaining_Minutes * 60) / RoutedCycleTime)* TargetPercentOfIdeal;</t>
        </r>
      </text>
    </comment>
    <comment ref="O13" authorId="0" shapeId="0" xr:uid="{D6D48184-4D71-41F4-A0E1-7E986C96C207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Ideal is greater than Remaining_Quantity_2, we replace it by Remaining_Quantity_2.</t>
        </r>
      </text>
    </comment>
    <comment ref="O14" authorId="0" shapeId="0" xr:uid="{76D5321A-0B7E-4E19-BCCB-CC45D8EE8D26}">
      <text>
        <r>
          <rPr>
            <b/>
            <sz val="9"/>
            <color indexed="81"/>
            <rFont val="Tahoma"/>
            <charset val="1"/>
          </rPr>
          <t>Brayan González Marchena:</t>
        </r>
        <r>
          <rPr>
            <sz val="9"/>
            <color indexed="81"/>
            <rFont val="Tahoma"/>
            <charset val="1"/>
          </rPr>
          <t xml:space="preserve">
If the target is greater than Remaining_Quantity_2, we replace it by Remaining_Quantity_2.</t>
        </r>
      </text>
    </comment>
  </commentList>
</comments>
</file>

<file path=xl/sharedStrings.xml><?xml version="1.0" encoding="utf-8"?>
<sst xmlns="http://schemas.openxmlformats.org/spreadsheetml/2006/main" count="69" uniqueCount="23">
  <si>
    <t>DxHidData</t>
  </si>
  <si>
    <t>OrderQuantity</t>
  </si>
  <si>
    <t>RoutedCycleTime</t>
  </si>
  <si>
    <t>TargetPercentOfIdeal</t>
  </si>
  <si>
    <t>ProducedQuantity</t>
  </si>
  <si>
    <t>RemainingBreakMinutes</t>
  </si>
  <si>
    <t>ActualMinutes</t>
  </si>
  <si>
    <t>RemainingQuantity</t>
  </si>
  <si>
    <t>Remaining_Quantity_2</t>
  </si>
  <si>
    <t>Remaining_Minutes</t>
  </si>
  <si>
    <t>TotalRemaining_Minutes</t>
  </si>
  <si>
    <t>Ideal</t>
  </si>
  <si>
    <t>Target</t>
  </si>
  <si>
    <t>Scenario</t>
  </si>
  <si>
    <t>Scenario Result</t>
  </si>
  <si>
    <t>Ideal correction</t>
  </si>
  <si>
    <t>Target correction</t>
  </si>
  <si>
    <t>First production data in an hour</t>
  </si>
  <si>
    <t>Second production data in an hour of a new order</t>
  </si>
  <si>
    <t>Production Data Multiple Row</t>
  </si>
  <si>
    <t>Break_Start</t>
  </si>
  <si>
    <t>Break_End</t>
  </si>
  <si>
    <t>Current_Hour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</si>
</sst>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 applyBorder="1"/>
    <xf numFmtId="0" fontId="0" fillId="0" borderId="5" xfId="0" quotePrefix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4" xfId="0" applyFill="1" applyBorder="1"/>
    <xf numFmtId="20" fontId="0" fillId="0" borderId="0" xfId="0" applyNumberFormat="1" applyBorder="1"/>
    <xf numFmtId="20" fontId="0" fillId="0" borderId="5" xfId="0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5D45-88E7-4420-B9B4-7BC9AE48EF32}">
  <dimension ref="C5:U18"/>
  <sheetViews>
    <sheetView workbookViewId="0">
      <selection activeCell="C12" sqref="C12:I14"/>
    </sheetView>
  </sheetViews>
  <sheetFormatPr defaultRowHeight="15" x14ac:dyDescent="0.25"/>
  <cols>
    <col min="3" max="3" width="23" customWidth="1"/>
    <col min="15" max="15" width="26.28515625" customWidth="1"/>
    <col min="16" max="16" width="11" customWidth="1"/>
  </cols>
  <sheetData>
    <row r="5" spans="3:21" x14ac:dyDescent="0.25">
      <c r="D5" s="19" t="s">
        <v>17</v>
      </c>
      <c r="E5" s="20"/>
      <c r="F5" s="20"/>
      <c r="G5" s="20"/>
      <c r="H5" s="20"/>
      <c r="I5" s="21"/>
    </row>
    <row r="6" spans="3:21" x14ac:dyDescent="0.25">
      <c r="C6" s="10" t="s">
        <v>13</v>
      </c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12">
        <v>6</v>
      </c>
      <c r="O6" s="10" t="s">
        <v>14</v>
      </c>
      <c r="P6" s="11">
        <v>1</v>
      </c>
      <c r="Q6" s="11">
        <v>2</v>
      </c>
      <c r="R6" s="11">
        <v>3</v>
      </c>
      <c r="S6" s="11">
        <v>4</v>
      </c>
      <c r="T6" s="11">
        <v>5</v>
      </c>
      <c r="U6" s="12">
        <v>6</v>
      </c>
    </row>
    <row r="7" spans="3:21" ht="22.5" customHeight="1" x14ac:dyDescent="0.25">
      <c r="C7" s="1" t="s">
        <v>0</v>
      </c>
      <c r="D7" s="2">
        <v>34366</v>
      </c>
      <c r="E7" s="2">
        <v>34366</v>
      </c>
      <c r="F7" s="2">
        <v>34366</v>
      </c>
      <c r="G7" s="2">
        <v>34366</v>
      </c>
      <c r="H7" s="2">
        <v>34366</v>
      </c>
      <c r="I7" s="3">
        <v>34366</v>
      </c>
      <c r="O7" s="1" t="s">
        <v>7</v>
      </c>
      <c r="P7" s="2">
        <f>D8-D11</f>
        <v>50</v>
      </c>
      <c r="Q7" s="2">
        <f>E8-E11</f>
        <v>50</v>
      </c>
      <c r="R7" s="2">
        <f>F8-F11</f>
        <v>-35</v>
      </c>
      <c r="S7" s="2">
        <f t="shared" ref="P7:U7" si="0">G8-G11</f>
        <v>-35</v>
      </c>
      <c r="T7" s="2">
        <f t="shared" si="0"/>
        <v>15</v>
      </c>
      <c r="U7" s="3">
        <f t="shared" si="0"/>
        <v>15</v>
      </c>
    </row>
    <row r="8" spans="3:21" ht="23.25" customHeight="1" x14ac:dyDescent="0.25">
      <c r="C8" s="4" t="s">
        <v>1</v>
      </c>
      <c r="D8" s="5">
        <v>1000</v>
      </c>
      <c r="E8" s="5">
        <v>1000</v>
      </c>
      <c r="F8" s="5">
        <v>1000</v>
      </c>
      <c r="G8" s="5">
        <v>1000</v>
      </c>
      <c r="H8" s="5">
        <v>1000</v>
      </c>
      <c r="I8" s="6">
        <v>1000</v>
      </c>
      <c r="O8" s="4" t="s">
        <v>8</v>
      </c>
      <c r="P8" s="13">
        <v>50</v>
      </c>
      <c r="Q8" s="13">
        <v>50</v>
      </c>
      <c r="R8" s="13">
        <v>0</v>
      </c>
      <c r="S8" s="13">
        <v>0</v>
      </c>
      <c r="T8" s="13">
        <v>15</v>
      </c>
      <c r="U8" s="14">
        <v>15</v>
      </c>
    </row>
    <row r="9" spans="3:21" ht="23.25" customHeight="1" x14ac:dyDescent="0.25">
      <c r="C9" s="4" t="s">
        <v>2</v>
      </c>
      <c r="D9" s="5">
        <v>78</v>
      </c>
      <c r="E9" s="5">
        <v>78</v>
      </c>
      <c r="F9" s="5">
        <v>78</v>
      </c>
      <c r="G9" s="5">
        <v>78</v>
      </c>
      <c r="H9" s="5">
        <v>78</v>
      </c>
      <c r="I9" s="6">
        <v>78</v>
      </c>
      <c r="O9" s="4" t="s">
        <v>9</v>
      </c>
      <c r="P9" s="5">
        <f>D17</f>
        <v>50</v>
      </c>
      <c r="Q9" s="5">
        <f>E17</f>
        <v>50</v>
      </c>
      <c r="R9" s="5">
        <f>F17</f>
        <v>50</v>
      </c>
      <c r="S9" s="5">
        <f>G17</f>
        <v>50</v>
      </c>
      <c r="T9" s="5">
        <f>H17</f>
        <v>50</v>
      </c>
      <c r="U9" s="6">
        <f>I17</f>
        <v>50</v>
      </c>
    </row>
    <row r="10" spans="3:21" ht="28.5" customHeight="1" x14ac:dyDescent="0.25">
      <c r="C10" s="4" t="s">
        <v>3</v>
      </c>
      <c r="D10" s="5">
        <v>0.9</v>
      </c>
      <c r="E10" s="5">
        <v>0.9</v>
      </c>
      <c r="F10" s="5">
        <v>0.9</v>
      </c>
      <c r="G10" s="5">
        <v>0.9</v>
      </c>
      <c r="H10" s="5">
        <v>0.9</v>
      </c>
      <c r="I10" s="6">
        <v>0.9</v>
      </c>
      <c r="O10" s="4" t="s">
        <v>10</v>
      </c>
      <c r="P10" s="5">
        <f>D18</f>
        <v>60</v>
      </c>
      <c r="Q10" s="5">
        <f>E18</f>
        <v>55</v>
      </c>
      <c r="R10" s="5">
        <f>F18</f>
        <v>50</v>
      </c>
      <c r="S10" s="5">
        <f>G18</f>
        <v>60</v>
      </c>
      <c r="T10" s="5">
        <f>H18</f>
        <v>55</v>
      </c>
      <c r="U10" s="6">
        <f>I18</f>
        <v>50</v>
      </c>
    </row>
    <row r="11" spans="3:21" ht="31.5" customHeight="1" x14ac:dyDescent="0.25">
      <c r="C11" s="4" t="s">
        <v>4</v>
      </c>
      <c r="D11" s="5">
        <v>950</v>
      </c>
      <c r="E11" s="5">
        <v>950</v>
      </c>
      <c r="F11" s="5">
        <v>1035</v>
      </c>
      <c r="G11" s="5">
        <v>1035</v>
      </c>
      <c r="H11" s="5">
        <v>985</v>
      </c>
      <c r="I11" s="6">
        <v>985</v>
      </c>
      <c r="O11" s="4" t="s">
        <v>11</v>
      </c>
      <c r="P11" s="5">
        <f>(P10*60)/D9</f>
        <v>46.153846153846153</v>
      </c>
      <c r="Q11" s="5">
        <f t="shared" ref="P11:U11" si="1">(Q10*60)/E9</f>
        <v>42.307692307692307</v>
      </c>
      <c r="R11" s="5">
        <f t="shared" si="1"/>
        <v>38.46153846153846</v>
      </c>
      <c r="S11" s="5">
        <f t="shared" si="1"/>
        <v>46.153846153846153</v>
      </c>
      <c r="T11" s="5">
        <f t="shared" si="1"/>
        <v>42.307692307692307</v>
      </c>
      <c r="U11" s="6">
        <f t="shared" si="1"/>
        <v>38.46153846153846</v>
      </c>
    </row>
    <row r="12" spans="3:21" ht="31.5" customHeight="1" x14ac:dyDescent="0.25">
      <c r="C12" s="22" t="s">
        <v>20</v>
      </c>
      <c r="D12" s="23">
        <v>0.38194444444444442</v>
      </c>
      <c r="E12" s="23">
        <v>0.375</v>
      </c>
      <c r="F12" s="23">
        <v>0.375</v>
      </c>
      <c r="G12" s="23">
        <v>0.38194444444444442</v>
      </c>
      <c r="H12" s="23">
        <v>0.375</v>
      </c>
      <c r="I12" s="24">
        <v>0.375</v>
      </c>
      <c r="O12" s="4" t="s">
        <v>12</v>
      </c>
      <c r="P12" s="15">
        <f>((P9*60)/D9)*D10</f>
        <v>34.615384615384613</v>
      </c>
      <c r="Q12" s="15">
        <f>((Q9*60)/E9)*E10</f>
        <v>34.615384615384613</v>
      </c>
      <c r="R12" s="15">
        <f>((R9*60)/F9)*F10</f>
        <v>34.615384615384613</v>
      </c>
      <c r="S12" s="15">
        <f>((S9*60)/G9)*G10</f>
        <v>34.615384615384613</v>
      </c>
      <c r="T12" s="15">
        <f>((T9*60)/H9)*H10</f>
        <v>34.615384615384613</v>
      </c>
      <c r="U12" s="16">
        <f>((U9*60)/I9)*I10</f>
        <v>34.615384615384613</v>
      </c>
    </row>
    <row r="13" spans="3:21" ht="31.5" customHeight="1" x14ac:dyDescent="0.25">
      <c r="C13" s="22" t="s">
        <v>21</v>
      </c>
      <c r="D13" s="23">
        <v>0.3888888888888889</v>
      </c>
      <c r="E13" s="23">
        <v>0.38194444444444442</v>
      </c>
      <c r="F13" s="23">
        <v>0.38194444444444442</v>
      </c>
      <c r="G13" s="23">
        <v>0.3888888888888889</v>
      </c>
      <c r="H13" s="23">
        <v>0.38194444444444442</v>
      </c>
      <c r="I13" s="24">
        <v>0.38194444444444442</v>
      </c>
      <c r="O13" s="4" t="s">
        <v>15</v>
      </c>
      <c r="P13" s="5">
        <f>P11</f>
        <v>46.153846153846153</v>
      </c>
      <c r="Q13" s="5">
        <f>Q11</f>
        <v>42.307692307692307</v>
      </c>
      <c r="R13" s="5">
        <f>R8</f>
        <v>0</v>
      </c>
      <c r="S13" s="5">
        <f>S8</f>
        <v>0</v>
      </c>
      <c r="T13" s="5">
        <f>T8</f>
        <v>15</v>
      </c>
      <c r="U13" s="6">
        <f>U8</f>
        <v>15</v>
      </c>
    </row>
    <row r="14" spans="3:21" ht="31.5" customHeight="1" x14ac:dyDescent="0.25">
      <c r="C14" s="22" t="s">
        <v>22</v>
      </c>
      <c r="D14" s="23">
        <v>0.375</v>
      </c>
      <c r="E14" s="23">
        <v>0.37847222222222227</v>
      </c>
      <c r="F14" s="23">
        <v>0.38194444444444442</v>
      </c>
      <c r="G14" s="23">
        <v>0.375</v>
      </c>
      <c r="H14" s="23">
        <v>0.37847222222222227</v>
      </c>
      <c r="I14" s="24">
        <v>0.38194444444444442</v>
      </c>
      <c r="O14" s="7" t="s">
        <v>16</v>
      </c>
      <c r="P14" s="17">
        <f>P12</f>
        <v>34.615384615384613</v>
      </c>
      <c r="Q14" s="17">
        <f>Q12</f>
        <v>34.615384615384613</v>
      </c>
      <c r="R14" s="17">
        <f>R8</f>
        <v>0</v>
      </c>
      <c r="S14" s="17">
        <f>S8</f>
        <v>0</v>
      </c>
      <c r="T14" s="17">
        <f>T8</f>
        <v>15</v>
      </c>
      <c r="U14" s="18">
        <f>U8</f>
        <v>15</v>
      </c>
    </row>
    <row r="15" spans="3:21" ht="39" customHeight="1" x14ac:dyDescent="0.25">
      <c r="C15" s="7" t="s">
        <v>5</v>
      </c>
      <c r="D15" s="8">
        <v>10</v>
      </c>
      <c r="E15" s="8">
        <v>5</v>
      </c>
      <c r="F15" s="8">
        <v>0</v>
      </c>
      <c r="G15" s="8">
        <v>10</v>
      </c>
      <c r="H15" s="8">
        <v>5</v>
      </c>
      <c r="I15" s="9">
        <v>0</v>
      </c>
      <c r="O15" s="5"/>
      <c r="P15" s="15"/>
      <c r="Q15" s="15"/>
      <c r="R15" s="15"/>
      <c r="S15" s="15"/>
      <c r="T15" s="15"/>
      <c r="U15" s="15"/>
    </row>
    <row r="16" spans="3:21" ht="30.75" customHeight="1" x14ac:dyDescent="0.25">
      <c r="C16" s="1" t="s">
        <v>6</v>
      </c>
      <c r="D16" s="2">
        <v>0</v>
      </c>
      <c r="E16" s="2">
        <v>5</v>
      </c>
      <c r="F16" s="2">
        <v>10</v>
      </c>
      <c r="G16" s="2">
        <v>0</v>
      </c>
      <c r="H16" s="2">
        <v>5</v>
      </c>
      <c r="I16" s="3">
        <v>10</v>
      </c>
      <c r="O16" s="5"/>
      <c r="P16" s="5"/>
      <c r="Q16" s="5"/>
      <c r="R16" s="5"/>
      <c r="S16" s="5"/>
      <c r="T16" s="5"/>
      <c r="U16" s="5"/>
    </row>
    <row r="17" spans="3:21" ht="27" customHeight="1" x14ac:dyDescent="0.25">
      <c r="C17" s="4" t="s">
        <v>9</v>
      </c>
      <c r="D17" s="5">
        <f>60-D15-D16</f>
        <v>50</v>
      </c>
      <c r="E17" s="5">
        <f>60-E15-E16</f>
        <v>50</v>
      </c>
      <c r="F17" s="5">
        <f>60-F15-F16</f>
        <v>50</v>
      </c>
      <c r="G17" s="5">
        <f>60-G15-G16</f>
        <v>50</v>
      </c>
      <c r="H17" s="5">
        <f>60-H15-H16</f>
        <v>50</v>
      </c>
      <c r="I17" s="6">
        <f>60-I15-I16</f>
        <v>50</v>
      </c>
      <c r="O17" s="5"/>
      <c r="P17" s="15"/>
      <c r="Q17" s="15"/>
      <c r="R17" s="15"/>
      <c r="S17" s="15"/>
      <c r="T17" s="15"/>
      <c r="U17" s="15"/>
    </row>
    <row r="18" spans="3:21" ht="26.25" customHeight="1" x14ac:dyDescent="0.25">
      <c r="C18" s="7" t="s">
        <v>10</v>
      </c>
      <c r="D18" s="8">
        <f>60-D16</f>
        <v>60</v>
      </c>
      <c r="E18" s="8">
        <f>60-E16</f>
        <v>55</v>
      </c>
      <c r="F18" s="8">
        <f>60-F16</f>
        <v>50</v>
      </c>
      <c r="G18" s="8">
        <f>60-G16</f>
        <v>60</v>
      </c>
      <c r="H18" s="8">
        <f>60-H16</f>
        <v>55</v>
      </c>
      <c r="I18" s="9">
        <f>60-I16</f>
        <v>50</v>
      </c>
    </row>
  </sheetData>
  <mergeCells count="1">
    <mergeCell ref="D5:I5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07AC-3B81-4371-9550-D08F381B726E}">
  <dimension ref="C5:U18"/>
  <sheetViews>
    <sheetView workbookViewId="0">
      <selection activeCell="C12" sqref="C12:F14"/>
    </sheetView>
  </sheetViews>
  <sheetFormatPr defaultRowHeight="15" x14ac:dyDescent="0.25"/>
  <cols>
    <col min="3" max="3" width="24.28515625" customWidth="1"/>
    <col min="14" max="14" width="6.140625" customWidth="1"/>
    <col min="15" max="15" width="24.28515625" customWidth="1"/>
  </cols>
  <sheetData>
    <row r="5" spans="3:21" x14ac:dyDescent="0.25">
      <c r="D5" s="19" t="s">
        <v>18</v>
      </c>
      <c r="E5" s="20"/>
      <c r="F5" s="20"/>
      <c r="G5" s="20"/>
      <c r="H5" s="20"/>
      <c r="I5" s="21"/>
    </row>
    <row r="6" spans="3:21" x14ac:dyDescent="0.25">
      <c r="C6" s="10" t="s">
        <v>13</v>
      </c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12">
        <v>6</v>
      </c>
      <c r="O6" s="10" t="s">
        <v>14</v>
      </c>
      <c r="P6" s="11">
        <v>1</v>
      </c>
      <c r="Q6" s="11">
        <v>2</v>
      </c>
      <c r="R6" s="11">
        <v>3</v>
      </c>
      <c r="S6" s="11">
        <v>4</v>
      </c>
      <c r="T6" s="11">
        <v>5</v>
      </c>
      <c r="U6" s="12">
        <v>6</v>
      </c>
    </row>
    <row r="7" spans="3:21" ht="23.25" customHeight="1" x14ac:dyDescent="0.25">
      <c r="C7" s="1" t="s">
        <v>0</v>
      </c>
      <c r="D7" s="2">
        <v>34366</v>
      </c>
      <c r="E7" s="2">
        <v>34366</v>
      </c>
      <c r="F7" s="2">
        <v>34366</v>
      </c>
      <c r="G7" s="2">
        <v>34366</v>
      </c>
      <c r="H7" s="2">
        <v>34366</v>
      </c>
      <c r="I7" s="3">
        <v>34366</v>
      </c>
      <c r="O7" s="1" t="s">
        <v>7</v>
      </c>
      <c r="P7" s="2">
        <f>D8-D11</f>
        <v>104</v>
      </c>
      <c r="Q7" s="2">
        <f>E8-E11</f>
        <v>104</v>
      </c>
      <c r="R7" s="2">
        <f>F8-F11</f>
        <v>104</v>
      </c>
      <c r="S7" s="2">
        <f>G8-G11</f>
        <v>40</v>
      </c>
      <c r="T7" s="2">
        <f>H8-H11</f>
        <v>40</v>
      </c>
      <c r="U7" s="3">
        <f>I8-I11</f>
        <v>20</v>
      </c>
    </row>
    <row r="8" spans="3:21" ht="23.25" customHeight="1" x14ac:dyDescent="0.25">
      <c r="C8" s="4" t="s">
        <v>1</v>
      </c>
      <c r="D8" s="5">
        <v>104</v>
      </c>
      <c r="E8" s="5">
        <v>104</v>
      </c>
      <c r="F8" s="5">
        <v>104</v>
      </c>
      <c r="G8" s="5">
        <v>40</v>
      </c>
      <c r="H8" s="5">
        <v>40</v>
      </c>
      <c r="I8" s="6">
        <v>20</v>
      </c>
      <c r="O8" s="4" t="s">
        <v>8</v>
      </c>
      <c r="P8" s="13">
        <f>P7</f>
        <v>104</v>
      </c>
      <c r="Q8" s="13">
        <f>Q7</f>
        <v>104</v>
      </c>
      <c r="R8" s="13">
        <f>R7</f>
        <v>104</v>
      </c>
      <c r="S8" s="13">
        <f>S7</f>
        <v>40</v>
      </c>
      <c r="T8" s="13">
        <f>T7</f>
        <v>40</v>
      </c>
      <c r="U8" s="14">
        <f>U7</f>
        <v>20</v>
      </c>
    </row>
    <row r="9" spans="3:21" ht="23.25" customHeight="1" x14ac:dyDescent="0.25">
      <c r="C9" s="4" t="s">
        <v>2</v>
      </c>
      <c r="D9" s="5">
        <v>78</v>
      </c>
      <c r="E9" s="5">
        <v>78</v>
      </c>
      <c r="F9" s="5">
        <v>78</v>
      </c>
      <c r="G9" s="5">
        <v>78</v>
      </c>
      <c r="H9" s="5">
        <v>78</v>
      </c>
      <c r="I9" s="6">
        <v>78</v>
      </c>
      <c r="O9" s="4" t="s">
        <v>9</v>
      </c>
      <c r="P9" s="5">
        <f>D17</f>
        <v>30</v>
      </c>
      <c r="Q9" s="5">
        <f>E17</f>
        <v>30</v>
      </c>
      <c r="R9" s="5">
        <f>F17</f>
        <v>30</v>
      </c>
      <c r="S9" s="5">
        <f>G17</f>
        <v>30</v>
      </c>
      <c r="T9" s="5">
        <f>H17</f>
        <v>30</v>
      </c>
      <c r="U9" s="6">
        <f>I17</f>
        <v>30</v>
      </c>
    </row>
    <row r="10" spans="3:21" ht="23.25" customHeight="1" x14ac:dyDescent="0.25">
      <c r="C10" s="4" t="s">
        <v>3</v>
      </c>
      <c r="D10" s="5">
        <v>0.9</v>
      </c>
      <c r="E10" s="5">
        <v>0.9</v>
      </c>
      <c r="F10" s="5">
        <v>0.9</v>
      </c>
      <c r="G10" s="5">
        <v>0.9</v>
      </c>
      <c r="H10" s="5">
        <v>0.9</v>
      </c>
      <c r="I10" s="6">
        <v>0.9</v>
      </c>
      <c r="O10" s="4" t="s">
        <v>10</v>
      </c>
      <c r="P10" s="5">
        <f>D18</f>
        <v>40</v>
      </c>
      <c r="Q10" s="5">
        <f>E18</f>
        <v>35</v>
      </c>
      <c r="R10" s="5">
        <f>F18</f>
        <v>30</v>
      </c>
      <c r="S10" s="5">
        <f>G18</f>
        <v>40</v>
      </c>
      <c r="T10" s="5">
        <f>H18</f>
        <v>35</v>
      </c>
      <c r="U10" s="6">
        <f>I18</f>
        <v>30</v>
      </c>
    </row>
    <row r="11" spans="3:21" ht="23.25" customHeight="1" x14ac:dyDescent="0.25">
      <c r="C11" s="4" t="s">
        <v>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6">
        <v>0</v>
      </c>
      <c r="O11" s="4" t="s">
        <v>11</v>
      </c>
      <c r="P11" s="5">
        <f>(P10*60)/D9</f>
        <v>30.76923076923077</v>
      </c>
      <c r="Q11" s="5">
        <f t="shared" ref="P11:U11" si="0">(Q10*60)/E9</f>
        <v>26.923076923076923</v>
      </c>
      <c r="R11" s="5">
        <f t="shared" si="0"/>
        <v>23.076923076923077</v>
      </c>
      <c r="S11" s="5">
        <f t="shared" si="0"/>
        <v>30.76923076923077</v>
      </c>
      <c r="T11" s="5">
        <f t="shared" si="0"/>
        <v>26.923076923076923</v>
      </c>
      <c r="U11" s="6">
        <f t="shared" si="0"/>
        <v>23.076923076923077</v>
      </c>
    </row>
    <row r="12" spans="3:21" ht="23.25" customHeight="1" x14ac:dyDescent="0.25">
      <c r="C12" s="22" t="s">
        <v>20</v>
      </c>
      <c r="D12" s="23">
        <v>0.3888888888888889</v>
      </c>
      <c r="E12" s="23">
        <v>0.3888888888888889</v>
      </c>
      <c r="F12" s="23">
        <v>0.3888888888888889</v>
      </c>
      <c r="G12" s="23">
        <v>0.3888888888888889</v>
      </c>
      <c r="H12" s="23">
        <v>0.3888888888888889</v>
      </c>
      <c r="I12" s="24">
        <v>0.3888888888888889</v>
      </c>
      <c r="O12" s="4" t="s">
        <v>12</v>
      </c>
      <c r="P12" s="15">
        <f>((P9*60)/D9)*D10</f>
        <v>20.76923076923077</v>
      </c>
      <c r="Q12" s="15">
        <f>((Q9*60)/E9)*E10</f>
        <v>20.76923076923077</v>
      </c>
      <c r="R12" s="15">
        <f>((R9*60)/F9)*F10</f>
        <v>20.76923076923077</v>
      </c>
      <c r="S12" s="15">
        <f>((S9*60)/G9)*G10</f>
        <v>20.76923076923077</v>
      </c>
      <c r="T12" s="15">
        <f>((T9*60)/H9)*H10</f>
        <v>20.76923076923077</v>
      </c>
      <c r="U12" s="16">
        <f>((U9*60)/I9)*I10</f>
        <v>20.76923076923077</v>
      </c>
    </row>
    <row r="13" spans="3:21" ht="23.25" customHeight="1" x14ac:dyDescent="0.25">
      <c r="C13" s="22" t="s">
        <v>21</v>
      </c>
      <c r="D13" s="23">
        <v>0.39583333333333331</v>
      </c>
      <c r="E13" s="23">
        <v>0.39583333333333331</v>
      </c>
      <c r="F13" s="23">
        <v>0.39583333333333331</v>
      </c>
      <c r="G13" s="23">
        <v>0.39583333333333331</v>
      </c>
      <c r="H13" s="23">
        <v>0.39583333333333331</v>
      </c>
      <c r="I13" s="24">
        <v>0.39583333333333331</v>
      </c>
      <c r="O13" s="4" t="s">
        <v>15</v>
      </c>
      <c r="P13" s="5">
        <f>P11</f>
        <v>30.76923076923077</v>
      </c>
      <c r="Q13" s="5">
        <f>Q11</f>
        <v>26.923076923076923</v>
      </c>
      <c r="R13" s="5">
        <f>R11</f>
        <v>23.076923076923077</v>
      </c>
      <c r="S13" s="5">
        <f>S11</f>
        <v>30.76923076923077</v>
      </c>
      <c r="T13" s="5">
        <f>T11</f>
        <v>26.923076923076923</v>
      </c>
      <c r="U13" s="6">
        <f>U8</f>
        <v>20</v>
      </c>
    </row>
    <row r="14" spans="3:21" ht="23.25" customHeight="1" x14ac:dyDescent="0.25">
      <c r="C14" s="22" t="s">
        <v>22</v>
      </c>
      <c r="D14" s="23">
        <v>0.3888888888888889</v>
      </c>
      <c r="E14" s="23">
        <v>0.3923611111111111</v>
      </c>
      <c r="F14" s="23">
        <v>0.39583333333333331</v>
      </c>
      <c r="G14" s="23">
        <v>0.3888888888888889</v>
      </c>
      <c r="H14" s="23">
        <v>0.3923611111111111</v>
      </c>
      <c r="I14" s="24">
        <v>0.39583333333333331</v>
      </c>
      <c r="O14" s="7" t="s">
        <v>16</v>
      </c>
      <c r="P14" s="17">
        <f t="shared" ref="P14:R14" si="1">P12</f>
        <v>20.76923076923077</v>
      </c>
      <c r="Q14" s="17">
        <f t="shared" si="1"/>
        <v>20.76923076923077</v>
      </c>
      <c r="R14" s="17">
        <f t="shared" si="1"/>
        <v>20.76923076923077</v>
      </c>
      <c r="S14" s="17">
        <f>S12</f>
        <v>20.76923076923077</v>
      </c>
      <c r="T14" s="17">
        <f>T12</f>
        <v>20.76923076923077</v>
      </c>
      <c r="U14" s="18">
        <f>U8</f>
        <v>20</v>
      </c>
    </row>
    <row r="15" spans="3:21" ht="23.25" customHeight="1" x14ac:dyDescent="0.25">
      <c r="C15" s="7" t="s">
        <v>5</v>
      </c>
      <c r="D15" s="8">
        <v>10</v>
      </c>
      <c r="E15" s="8">
        <v>5</v>
      </c>
      <c r="F15" s="8">
        <v>0</v>
      </c>
      <c r="G15" s="8">
        <v>10</v>
      </c>
      <c r="H15" s="8">
        <v>5</v>
      </c>
      <c r="I15" s="9">
        <v>0</v>
      </c>
    </row>
    <row r="16" spans="3:21" ht="23.25" customHeight="1" x14ac:dyDescent="0.25">
      <c r="C16" s="1" t="s">
        <v>6</v>
      </c>
      <c r="D16" s="2">
        <v>20</v>
      </c>
      <c r="E16" s="2">
        <v>25</v>
      </c>
      <c r="F16" s="2">
        <v>30</v>
      </c>
      <c r="G16" s="2">
        <v>20</v>
      </c>
      <c r="H16" s="2">
        <v>25</v>
      </c>
      <c r="I16" s="3">
        <v>30</v>
      </c>
    </row>
    <row r="17" spans="3:9" ht="23.25" customHeight="1" x14ac:dyDescent="0.25">
      <c r="C17" s="4" t="s">
        <v>9</v>
      </c>
      <c r="D17" s="5">
        <f>60-D15-D16</f>
        <v>30</v>
      </c>
      <c r="E17" s="5">
        <f>60-E15-E16</f>
        <v>30</v>
      </c>
      <c r="F17" s="5">
        <f>60-F15-F16</f>
        <v>30</v>
      </c>
      <c r="G17" s="5">
        <f>60-G15-G16</f>
        <v>30</v>
      </c>
      <c r="H17" s="5">
        <f>60-H15-H16</f>
        <v>30</v>
      </c>
      <c r="I17" s="6">
        <f>60-I15-I16</f>
        <v>30</v>
      </c>
    </row>
    <row r="18" spans="3:9" ht="23.25" customHeight="1" x14ac:dyDescent="0.25">
      <c r="C18" s="7" t="s">
        <v>10</v>
      </c>
      <c r="D18" s="8">
        <f>60-D16</f>
        <v>40</v>
      </c>
      <c r="E18" s="8">
        <f>60-E16</f>
        <v>35</v>
      </c>
      <c r="F18" s="8">
        <f>60-F16</f>
        <v>30</v>
      </c>
      <c r="G18" s="8">
        <f>60-G16</f>
        <v>40</v>
      </c>
      <c r="H18" s="8">
        <f>60-H16</f>
        <v>35</v>
      </c>
      <c r="I18" s="9">
        <f>60-I16</f>
        <v>30</v>
      </c>
    </row>
  </sheetData>
  <mergeCells count="1">
    <mergeCell ref="D5:I5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CEFB-A942-4620-81D5-45B7EA9095F0}">
  <dimension ref="C5:U18"/>
  <sheetViews>
    <sheetView tabSelected="1" workbookViewId="0">
      <selection activeCell="T10" sqref="T10"/>
    </sheetView>
  </sheetViews>
  <sheetFormatPr defaultRowHeight="15" x14ac:dyDescent="0.25"/>
  <cols>
    <col min="3" max="3" width="24.42578125" customWidth="1"/>
    <col min="15" max="15" width="24.42578125" customWidth="1"/>
  </cols>
  <sheetData>
    <row r="5" spans="3:21" x14ac:dyDescent="0.25">
      <c r="D5" s="19" t="s">
        <v>19</v>
      </c>
      <c r="E5" s="20"/>
      <c r="F5" s="21"/>
    </row>
    <row r="6" spans="3:21" x14ac:dyDescent="0.25">
      <c r="C6" s="10" t="s">
        <v>13</v>
      </c>
      <c r="D6" s="11">
        <v>1</v>
      </c>
      <c r="E6" s="11">
        <v>2</v>
      </c>
      <c r="F6" s="12">
        <v>3</v>
      </c>
      <c r="G6" s="5"/>
      <c r="H6" s="5"/>
      <c r="I6" s="5"/>
      <c r="O6" s="10" t="s">
        <v>14</v>
      </c>
      <c r="P6" s="11">
        <v>1</v>
      </c>
      <c r="Q6" s="11">
        <v>2</v>
      </c>
      <c r="R6" s="12">
        <v>3</v>
      </c>
      <c r="S6" s="5"/>
      <c r="T6" s="5"/>
      <c r="U6" s="5"/>
    </row>
    <row r="7" spans="3:21" ht="23.25" customHeight="1" x14ac:dyDescent="0.25">
      <c r="C7" s="1" t="s">
        <v>0</v>
      </c>
      <c r="D7" s="2">
        <v>34566</v>
      </c>
      <c r="E7" s="2">
        <v>34566</v>
      </c>
      <c r="F7" s="3">
        <v>34566</v>
      </c>
      <c r="G7" s="5"/>
      <c r="H7" s="5"/>
      <c r="I7" s="5"/>
      <c r="O7" s="1" t="s">
        <v>7</v>
      </c>
      <c r="P7" s="2">
        <f t="shared" ref="P7:U7" si="0">D8-D11</f>
        <v>104</v>
      </c>
      <c r="Q7" s="2">
        <f t="shared" si="0"/>
        <v>104</v>
      </c>
      <c r="R7" s="3">
        <f t="shared" si="0"/>
        <v>35</v>
      </c>
      <c r="S7" s="5"/>
      <c r="T7" s="5"/>
      <c r="U7" s="5"/>
    </row>
    <row r="8" spans="3:21" ht="23.25" customHeight="1" x14ac:dyDescent="0.25">
      <c r="C8" s="4" t="s">
        <v>1</v>
      </c>
      <c r="D8" s="5">
        <v>104</v>
      </c>
      <c r="E8" s="5">
        <v>104</v>
      </c>
      <c r="F8" s="6">
        <v>35</v>
      </c>
      <c r="G8" s="5"/>
      <c r="H8" s="5"/>
      <c r="I8" s="5"/>
      <c r="O8" s="4" t="s">
        <v>8</v>
      </c>
      <c r="P8" s="13">
        <v>104</v>
      </c>
      <c r="Q8" s="13">
        <v>104</v>
      </c>
      <c r="R8" s="14">
        <v>35</v>
      </c>
      <c r="S8" s="13"/>
      <c r="T8" s="13"/>
      <c r="U8" s="13"/>
    </row>
    <row r="9" spans="3:21" ht="23.25" customHeight="1" x14ac:dyDescent="0.25">
      <c r="C9" s="4" t="s">
        <v>2</v>
      </c>
      <c r="D9" s="5">
        <v>78</v>
      </c>
      <c r="E9" s="5">
        <v>78</v>
      </c>
      <c r="F9" s="6">
        <v>78</v>
      </c>
      <c r="G9" s="5"/>
      <c r="H9" s="5"/>
      <c r="I9" s="5"/>
      <c r="O9" s="4" t="s">
        <v>9</v>
      </c>
      <c r="P9" s="5">
        <f>D17</f>
        <v>35</v>
      </c>
      <c r="Q9" s="5">
        <f>E17</f>
        <v>35</v>
      </c>
      <c r="R9" s="6">
        <f>F17</f>
        <v>49</v>
      </c>
      <c r="S9" s="5"/>
      <c r="T9" s="5"/>
      <c r="U9" s="5"/>
    </row>
    <row r="10" spans="3:21" ht="23.25" customHeight="1" x14ac:dyDescent="0.25">
      <c r="C10" s="4" t="s">
        <v>3</v>
      </c>
      <c r="D10" s="5">
        <v>0.9</v>
      </c>
      <c r="E10" s="5">
        <v>0.9</v>
      </c>
      <c r="F10" s="6">
        <v>0.9</v>
      </c>
      <c r="G10" s="5"/>
      <c r="H10" s="5"/>
      <c r="I10" s="5"/>
      <c r="O10" s="4" t="s">
        <v>10</v>
      </c>
      <c r="P10" s="5">
        <f>D18</f>
        <v>50</v>
      </c>
      <c r="Q10" s="5">
        <f>E18</f>
        <v>42</v>
      </c>
      <c r="R10" s="6">
        <f>F18</f>
        <v>49</v>
      </c>
      <c r="S10" s="5"/>
      <c r="T10" s="5"/>
      <c r="U10" s="5"/>
    </row>
    <row r="11" spans="3:21" ht="23.25" customHeight="1" x14ac:dyDescent="0.25">
      <c r="C11" s="4" t="s">
        <v>4</v>
      </c>
      <c r="D11" s="5">
        <v>0</v>
      </c>
      <c r="E11" s="5">
        <v>0</v>
      </c>
      <c r="F11" s="6">
        <v>0</v>
      </c>
      <c r="G11" s="5"/>
      <c r="H11" s="5"/>
      <c r="I11" s="5"/>
      <c r="O11" s="4" t="s">
        <v>11</v>
      </c>
      <c r="P11" s="5">
        <f>(P10*60)/D9</f>
        <v>38.46153846153846</v>
      </c>
      <c r="Q11" s="5">
        <f>(Q10*60)/E9</f>
        <v>32.307692307692307</v>
      </c>
      <c r="R11" s="6">
        <f>(R10*60)/F9</f>
        <v>37.692307692307693</v>
      </c>
      <c r="S11" s="5"/>
      <c r="T11" s="5"/>
      <c r="U11" s="5"/>
    </row>
    <row r="12" spans="3:21" ht="23.25" customHeight="1" x14ac:dyDescent="0.25">
      <c r="C12" s="22" t="s">
        <v>20</v>
      </c>
      <c r="D12" s="23">
        <v>0.38194444444444442</v>
      </c>
      <c r="E12" s="23">
        <v>0.38194444444444442</v>
      </c>
      <c r="F12" s="24">
        <v>0.375</v>
      </c>
      <c r="G12" s="5"/>
      <c r="H12" s="5"/>
      <c r="I12" s="5"/>
      <c r="O12" s="4" t="s">
        <v>12</v>
      </c>
      <c r="P12" s="15">
        <f>((P9*60)/D9)*D10</f>
        <v>24.23076923076923</v>
      </c>
      <c r="Q12" s="15">
        <f>((Q9*60)/E9)*E10</f>
        <v>24.23076923076923</v>
      </c>
      <c r="R12" s="16">
        <f>((R9*60)/F9)*F10</f>
        <v>33.923076923076927</v>
      </c>
      <c r="S12" s="5"/>
      <c r="T12" s="5"/>
      <c r="U12" s="5"/>
    </row>
    <row r="13" spans="3:21" ht="23.25" customHeight="1" x14ac:dyDescent="0.25">
      <c r="C13" s="22" t="s">
        <v>21</v>
      </c>
      <c r="D13" s="23">
        <v>0.3923611111111111</v>
      </c>
      <c r="E13" s="23">
        <v>0.3923611111111111</v>
      </c>
      <c r="F13" s="24">
        <v>0.38194444444444442</v>
      </c>
      <c r="G13" s="5"/>
      <c r="H13" s="5"/>
      <c r="I13" s="5"/>
      <c r="O13" s="4" t="s">
        <v>15</v>
      </c>
      <c r="P13" s="5">
        <f>P11</f>
        <v>38.46153846153846</v>
      </c>
      <c r="Q13" s="5">
        <f>Q11</f>
        <v>32.307692307692307</v>
      </c>
      <c r="R13" s="6">
        <f>R8</f>
        <v>35</v>
      </c>
      <c r="S13" s="5"/>
      <c r="T13" s="5"/>
      <c r="U13" s="5"/>
    </row>
    <row r="14" spans="3:21" ht="23.25" customHeight="1" x14ac:dyDescent="0.25">
      <c r="C14" s="22" t="s">
        <v>22</v>
      </c>
      <c r="D14" s="23">
        <v>0.38194444444444442</v>
      </c>
      <c r="E14" s="23">
        <v>0.38750000000000001</v>
      </c>
      <c r="F14" s="24">
        <v>0.38263888888888892</v>
      </c>
      <c r="G14" s="5"/>
      <c r="H14" s="5"/>
      <c r="I14" s="5"/>
      <c r="O14" s="7" t="s">
        <v>16</v>
      </c>
      <c r="P14" s="17">
        <f>P12</f>
        <v>24.23076923076923</v>
      </c>
      <c r="Q14" s="17">
        <f>Q12</f>
        <v>24.23076923076923</v>
      </c>
      <c r="R14" s="18">
        <f>R12</f>
        <v>33.923076923076927</v>
      </c>
      <c r="S14" s="5"/>
      <c r="T14" s="5"/>
      <c r="U14" s="5"/>
    </row>
    <row r="15" spans="3:21" ht="23.25" customHeight="1" x14ac:dyDescent="0.25">
      <c r="C15" s="7" t="s">
        <v>5</v>
      </c>
      <c r="D15" s="8">
        <v>15</v>
      </c>
      <c r="E15" s="8">
        <v>7</v>
      </c>
      <c r="F15" s="9">
        <v>0</v>
      </c>
      <c r="G15" s="5"/>
      <c r="H15" s="5"/>
      <c r="I15" s="5"/>
      <c r="S15" s="15"/>
      <c r="T15" s="15"/>
      <c r="U15" s="15"/>
    </row>
    <row r="16" spans="3:21" ht="23.25" customHeight="1" x14ac:dyDescent="0.25">
      <c r="C16" s="4" t="s">
        <v>6</v>
      </c>
      <c r="D16" s="5">
        <v>10</v>
      </c>
      <c r="E16" s="5">
        <v>18</v>
      </c>
      <c r="F16" s="6">
        <v>11</v>
      </c>
      <c r="G16" s="5"/>
      <c r="H16" s="5"/>
      <c r="I16" s="5"/>
      <c r="S16" s="5"/>
      <c r="T16" s="5"/>
      <c r="U16" s="5"/>
    </row>
    <row r="17" spans="3:21" ht="23.25" customHeight="1" x14ac:dyDescent="0.25">
      <c r="C17" s="4" t="s">
        <v>9</v>
      </c>
      <c r="D17" s="5">
        <f>60-D15-D16</f>
        <v>35</v>
      </c>
      <c r="E17" s="5">
        <f>60-E15-E16</f>
        <v>35</v>
      </c>
      <c r="F17" s="6">
        <f>60-F15-F16</f>
        <v>49</v>
      </c>
      <c r="G17" s="5"/>
      <c r="H17" s="5"/>
      <c r="I17" s="5"/>
      <c r="S17" s="15"/>
      <c r="T17" s="15"/>
      <c r="U17" s="15"/>
    </row>
    <row r="18" spans="3:21" ht="23.25" customHeight="1" x14ac:dyDescent="0.25">
      <c r="C18" s="7" t="s">
        <v>10</v>
      </c>
      <c r="D18" s="8">
        <f>60-D16</f>
        <v>50</v>
      </c>
      <c r="E18" s="8">
        <f>60-E16</f>
        <v>42</v>
      </c>
      <c r="F18" s="9">
        <f>60-F16</f>
        <v>49</v>
      </c>
      <c r="G18" s="5"/>
      <c r="H18" s="5"/>
      <c r="I18" s="5"/>
    </row>
  </sheetData>
  <mergeCells count="1">
    <mergeCell ref="D5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González Marchena</dc:creator>
  <cp:lastModifiedBy>Brayan González Marchena</cp:lastModifiedBy>
  <dcterms:created xsi:type="dcterms:W3CDTF">2020-01-17T21:40:51Z</dcterms:created>
  <dcterms:modified xsi:type="dcterms:W3CDTF">2020-01-20T23:40:00Z</dcterms:modified>
</cp:coreProperties>
</file>