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g7\Documents\github\Bail Project\bailproject_github\doc\"/>
    </mc:Choice>
  </mc:AlternateContent>
  <xr:revisionPtr revIDLastSave="0" documentId="8_{F66A8100-3E29-4536-AA6A-D49106475B48}" xr6:coauthVersionLast="45" xr6:coauthVersionMax="45" xr10:uidLastSave="{00000000-0000-0000-0000-000000000000}"/>
  <bookViews>
    <workbookView xWindow="-120" yWindow="-120" windowWidth="29040" windowHeight="15990" xr2:uid="{30AF3B54-BC5A-4B20-8BF7-99C13DCDE2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2" i="1"/>
  <c r="Z3" i="1"/>
  <c r="Z4" i="1"/>
  <c r="Z5" i="1"/>
  <c r="Z6" i="1"/>
  <c r="Z7" i="1"/>
  <c r="Z8" i="1"/>
  <c r="Z9" i="1"/>
  <c r="Z10" i="1"/>
  <c r="Z11" i="1"/>
  <c r="Z2" i="1"/>
  <c r="Y3" i="1"/>
  <c r="Y4" i="1"/>
  <c r="Y5" i="1"/>
  <c r="Y6" i="1"/>
  <c r="Y7" i="1"/>
  <c r="Y8" i="1"/>
  <c r="Y9" i="1"/>
  <c r="Y10" i="1"/>
  <c r="Y11" i="1"/>
  <c r="Y2" i="1"/>
  <c r="V3" i="1"/>
  <c r="W3" i="1" s="1"/>
  <c r="V4" i="1"/>
  <c r="W4" i="1"/>
  <c r="V5" i="1"/>
  <c r="W5" i="1"/>
  <c r="V6" i="1"/>
  <c r="W6" i="1" s="1"/>
  <c r="V7" i="1"/>
  <c r="W7" i="1" s="1"/>
  <c r="V8" i="1"/>
  <c r="W8" i="1"/>
  <c r="V9" i="1"/>
  <c r="W9" i="1"/>
  <c r="V10" i="1"/>
  <c r="W10" i="1"/>
  <c r="V11" i="1"/>
  <c r="W11" i="1" s="1"/>
  <c r="V2" i="1"/>
  <c r="W2" i="1"/>
  <c r="R10" i="1"/>
  <c r="R3" i="1"/>
  <c r="R4" i="1"/>
  <c r="R5" i="1"/>
  <c r="R6" i="1"/>
  <c r="R7" i="1"/>
  <c r="R8" i="1"/>
  <c r="R9" i="1"/>
  <c r="R11" i="1"/>
  <c r="R2" i="1"/>
  <c r="N3" i="1"/>
  <c r="N4" i="1"/>
  <c r="N5" i="1"/>
  <c r="N6" i="1"/>
  <c r="N7" i="1"/>
  <c r="N8" i="1"/>
  <c r="N9" i="1"/>
  <c r="N10" i="1"/>
  <c r="N11" i="1"/>
  <c r="N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P3" i="1"/>
  <c r="P4" i="1"/>
  <c r="P5" i="1"/>
  <c r="P6" i="1"/>
  <c r="P7" i="1"/>
  <c r="P8" i="1"/>
  <c r="P9" i="1"/>
  <c r="P10" i="1"/>
  <c r="P11" i="1"/>
  <c r="P2" i="1"/>
  <c r="M11" i="1"/>
  <c r="M10" i="1"/>
  <c r="M9" i="1"/>
  <c r="M8" i="1"/>
  <c r="M7" i="1"/>
  <c r="M6" i="1"/>
  <c r="M5" i="1"/>
  <c r="M2" i="1"/>
  <c r="M3" i="1"/>
  <c r="M4" i="1"/>
  <c r="D7" i="1"/>
  <c r="D8" i="1"/>
  <c r="D9" i="1"/>
  <c r="D10" i="1"/>
  <c r="D11" i="1"/>
  <c r="D12" i="1"/>
  <c r="D13" i="1"/>
  <c r="D15" i="1"/>
  <c r="D6" i="1"/>
  <c r="D5" i="1"/>
  <c r="D3" i="1"/>
  <c r="D2" i="1"/>
  <c r="D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X11" i="1"/>
  <c r="U11" i="1"/>
  <c r="F14" i="1"/>
  <c r="U16" i="1"/>
  <c r="L16" i="1"/>
  <c r="C14" i="1"/>
  <c r="D14" i="1" s="1"/>
  <c r="C16" i="1" l="1"/>
</calcChain>
</file>

<file path=xl/sharedStrings.xml><?xml version="1.0" encoding="utf-8"?>
<sst xmlns="http://schemas.openxmlformats.org/spreadsheetml/2006/main" count="83" uniqueCount="19">
  <si>
    <t>Arkanasas</t>
  </si>
  <si>
    <t>asian</t>
  </si>
  <si>
    <t>f</t>
  </si>
  <si>
    <t>m</t>
  </si>
  <si>
    <t>white</t>
  </si>
  <si>
    <t>black</t>
  </si>
  <si>
    <t>hispanic</t>
  </si>
  <si>
    <t>indian</t>
  </si>
  <si>
    <t>other</t>
  </si>
  <si>
    <t>count</t>
  </si>
  <si>
    <t>Louisiana</t>
  </si>
  <si>
    <t>New York</t>
  </si>
  <si>
    <t>total</t>
  </si>
  <si>
    <t>bond</t>
  </si>
  <si>
    <t>normalized</t>
  </si>
  <si>
    <t>weight</t>
  </si>
  <si>
    <t>blob size</t>
  </si>
  <si>
    <t>link size</t>
  </si>
  <si>
    <t>adj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</si>
</sst>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5E72B-9884-4A6D-BCF2-3D984BEC3E8A}">
  <dimension ref="A1:AA31"/>
  <sheetViews>
    <sheetView tabSelected="1" workbookViewId="0">
      <selection activeCell="E2" sqref="E2:E15"/>
    </sheetView>
  </sheetViews>
  <sheetFormatPr defaultRowHeight="15" x14ac:dyDescent="0.25"/>
  <cols>
    <col min="1" max="5" width="9.140625" style="4"/>
    <col min="6" max="6" width="9.140625" style="11"/>
    <col min="7" max="7" width="11" style="4" bestFit="1" customWidth="1"/>
    <col min="8" max="8" width="11" style="4" customWidth="1"/>
    <col min="9" max="14" width="9.140625" style="4"/>
    <col min="15" max="15" width="9.140625" style="11"/>
    <col min="16" max="16" width="11" style="4" bestFit="1" customWidth="1"/>
    <col min="17" max="17" width="11" style="4" customWidth="1"/>
    <col min="18" max="23" width="9.140625" style="4"/>
    <col min="24" max="24" width="9.140625" style="11"/>
    <col min="25" max="25" width="11" style="1" bestFit="1" customWidth="1"/>
    <col min="26" max="26" width="11" style="1" customWidth="1"/>
    <col min="27" max="16384" width="9.140625" style="1"/>
  </cols>
  <sheetData>
    <row r="1" spans="1:27" s="6" customFormat="1" ht="15.75" thickBot="1" x14ac:dyDescent="0.3">
      <c r="A1" s="5" t="s">
        <v>0</v>
      </c>
      <c r="B1" s="5"/>
      <c r="C1" s="6" t="s">
        <v>9</v>
      </c>
      <c r="D1" s="6" t="s">
        <v>15</v>
      </c>
      <c r="E1" s="6" t="s">
        <v>18</v>
      </c>
      <c r="F1" s="10" t="s">
        <v>13</v>
      </c>
      <c r="G1" s="6" t="s">
        <v>14</v>
      </c>
      <c r="H1" s="6" t="s">
        <v>15</v>
      </c>
      <c r="I1" s="6" t="s">
        <v>18</v>
      </c>
      <c r="J1" s="8" t="s">
        <v>10</v>
      </c>
      <c r="K1" s="5"/>
      <c r="L1" s="6" t="s">
        <v>9</v>
      </c>
      <c r="M1" s="6" t="s">
        <v>15</v>
      </c>
      <c r="N1" s="6" t="s">
        <v>18</v>
      </c>
      <c r="O1" s="10" t="s">
        <v>13</v>
      </c>
      <c r="P1" s="6" t="s">
        <v>14</v>
      </c>
      <c r="Q1" s="6" t="s">
        <v>15</v>
      </c>
      <c r="R1" s="6" t="s">
        <v>18</v>
      </c>
      <c r="S1" s="5" t="s">
        <v>11</v>
      </c>
      <c r="T1" s="5"/>
      <c r="U1" s="6" t="s">
        <v>9</v>
      </c>
      <c r="V1" s="6" t="s">
        <v>15</v>
      </c>
      <c r="W1" s="6" t="s">
        <v>18</v>
      </c>
      <c r="X1" s="10" t="s">
        <v>13</v>
      </c>
      <c r="Y1" s="6" t="s">
        <v>14</v>
      </c>
      <c r="Z1" s="6" t="s">
        <v>15</v>
      </c>
      <c r="AA1" s="6" t="s">
        <v>18</v>
      </c>
    </row>
    <row r="2" spans="1:27" ht="15.75" thickTop="1" x14ac:dyDescent="0.25">
      <c r="A2" s="2" t="s">
        <v>1</v>
      </c>
      <c r="B2" s="2" t="s">
        <v>2</v>
      </c>
      <c r="C2" s="4">
        <v>1</v>
      </c>
      <c r="D2" s="11">
        <f>C2/100/2</f>
        <v>5.0000000000000001E-3</v>
      </c>
      <c r="E2" s="17">
        <f>D2+1</f>
        <v>1.0049999999999999</v>
      </c>
      <c r="F2" s="12">
        <v>365</v>
      </c>
      <c r="G2" s="4">
        <f>F2/365</f>
        <v>1</v>
      </c>
      <c r="H2" s="4">
        <v>1</v>
      </c>
      <c r="I2" s="17">
        <v>1</v>
      </c>
      <c r="J2" s="3" t="s">
        <v>1</v>
      </c>
      <c r="K2" s="2" t="s">
        <v>2</v>
      </c>
      <c r="L2" s="4">
        <v>3</v>
      </c>
      <c r="M2" s="11">
        <f>L2/40</f>
        <v>7.4999999999999997E-2</v>
      </c>
      <c r="N2" s="17">
        <f>M2+1</f>
        <v>1.075</v>
      </c>
      <c r="O2" s="12">
        <v>30000</v>
      </c>
      <c r="P2" s="4">
        <f>O2/200</f>
        <v>150</v>
      </c>
      <c r="Q2" s="4">
        <v>15</v>
      </c>
      <c r="R2" s="18">
        <f>Q2/2</f>
        <v>7.5</v>
      </c>
      <c r="S2" s="2" t="s">
        <v>1</v>
      </c>
      <c r="T2" s="2" t="s">
        <v>2</v>
      </c>
      <c r="U2" s="4">
        <v>0</v>
      </c>
      <c r="V2" s="11">
        <f>U2/40</f>
        <v>0</v>
      </c>
      <c r="W2" s="17">
        <f>V2+1</f>
        <v>1</v>
      </c>
      <c r="X2" s="13">
        <v>0</v>
      </c>
      <c r="Y2" s="1">
        <f>X2/25000</f>
        <v>0</v>
      </c>
      <c r="Z2" s="1">
        <f>Y2</f>
        <v>0</v>
      </c>
      <c r="AA2" s="16">
        <f>Z2</f>
        <v>0</v>
      </c>
    </row>
    <row r="3" spans="1:27" x14ac:dyDescent="0.25">
      <c r="A3" s="2"/>
      <c r="B3" s="2" t="s">
        <v>3</v>
      </c>
      <c r="C3" s="4">
        <v>51</v>
      </c>
      <c r="D3" s="11">
        <f>C3/100/2</f>
        <v>0.255</v>
      </c>
      <c r="E3" s="17">
        <f t="shared" ref="E3:E15" si="0">D3+1</f>
        <v>1.2549999999999999</v>
      </c>
      <c r="F3" s="12">
        <v>37784</v>
      </c>
      <c r="G3" s="4">
        <f t="shared" ref="G3:G15" si="1">F3/365</f>
        <v>103.51780821917808</v>
      </c>
      <c r="H3" s="4">
        <v>10</v>
      </c>
      <c r="I3" s="17">
        <v>10</v>
      </c>
      <c r="J3" s="3"/>
      <c r="K3" s="2" t="s">
        <v>3</v>
      </c>
      <c r="L3" s="4">
        <v>2</v>
      </c>
      <c r="M3" s="11">
        <f>L3/40</f>
        <v>0.05</v>
      </c>
      <c r="N3" s="17">
        <f t="shared" ref="N3:N11" si="2">M3+1</f>
        <v>1.05</v>
      </c>
      <c r="O3" s="12">
        <v>5000</v>
      </c>
      <c r="P3" s="4">
        <f t="shared" ref="P3:P5" si="3">O3/200</f>
        <v>25</v>
      </c>
      <c r="Q3" s="4">
        <v>2</v>
      </c>
      <c r="R3" s="18">
        <f t="shared" ref="R3:R11" si="4">Q3/2</f>
        <v>1</v>
      </c>
      <c r="S3" s="2"/>
      <c r="T3" s="2" t="s">
        <v>3</v>
      </c>
      <c r="U3" s="4">
        <v>18</v>
      </c>
      <c r="V3" s="11">
        <f t="shared" ref="V3:V11" si="5">U3/40</f>
        <v>0.45</v>
      </c>
      <c r="W3" s="17">
        <f t="shared" ref="W3:W11" si="6">V3+1</f>
        <v>1.45</v>
      </c>
      <c r="X3" s="12">
        <v>92445</v>
      </c>
      <c r="Y3" s="1">
        <f t="shared" ref="Y3:Y11" si="7">X3/25000</f>
        <v>3.6978</v>
      </c>
      <c r="Z3" s="1">
        <f t="shared" ref="Z3:AA11" si="8">Y3</f>
        <v>3.6978</v>
      </c>
      <c r="AA3" s="16">
        <f t="shared" si="8"/>
        <v>3.6978</v>
      </c>
    </row>
    <row r="4" spans="1:27" x14ac:dyDescent="0.25">
      <c r="A4" s="2" t="s">
        <v>4</v>
      </c>
      <c r="B4" s="2" t="s">
        <v>2</v>
      </c>
      <c r="C4" s="4">
        <v>1233</v>
      </c>
      <c r="D4" s="11">
        <f>C4/100/2</f>
        <v>6.165</v>
      </c>
      <c r="E4" s="17">
        <f t="shared" si="0"/>
        <v>7.165</v>
      </c>
      <c r="F4" s="12">
        <v>55688</v>
      </c>
      <c r="G4" s="4">
        <f t="shared" si="1"/>
        <v>152.56986301369864</v>
      </c>
      <c r="H4" s="4">
        <v>15</v>
      </c>
      <c r="I4" s="17">
        <v>15</v>
      </c>
      <c r="J4" s="3" t="s">
        <v>4</v>
      </c>
      <c r="K4" s="2" t="s">
        <v>2</v>
      </c>
      <c r="L4" s="4">
        <v>76</v>
      </c>
      <c r="M4" s="11">
        <f>L4/40</f>
        <v>1.9</v>
      </c>
      <c r="N4" s="17">
        <f t="shared" si="2"/>
        <v>2.9</v>
      </c>
      <c r="O4" s="12">
        <v>48158</v>
      </c>
      <c r="P4" s="4">
        <f t="shared" si="3"/>
        <v>240.79</v>
      </c>
      <c r="Q4" s="4">
        <v>24</v>
      </c>
      <c r="R4" s="18">
        <f t="shared" si="4"/>
        <v>12</v>
      </c>
      <c r="S4" s="2" t="s">
        <v>4</v>
      </c>
      <c r="T4" s="2" t="s">
        <v>2</v>
      </c>
      <c r="U4" s="4">
        <v>10</v>
      </c>
      <c r="V4" s="11">
        <f t="shared" si="5"/>
        <v>0.25</v>
      </c>
      <c r="W4" s="17">
        <f t="shared" si="6"/>
        <v>1.25</v>
      </c>
      <c r="X4" s="12">
        <v>135700</v>
      </c>
      <c r="Y4" s="1">
        <f t="shared" si="7"/>
        <v>5.4279999999999999</v>
      </c>
      <c r="Z4" s="1">
        <f t="shared" si="8"/>
        <v>5.4279999999999999</v>
      </c>
      <c r="AA4" s="16">
        <f t="shared" si="8"/>
        <v>5.4279999999999999</v>
      </c>
    </row>
    <row r="5" spans="1:27" x14ac:dyDescent="0.25">
      <c r="A5" s="2"/>
      <c r="B5" s="2" t="s">
        <v>3</v>
      </c>
      <c r="C5" s="4">
        <v>4856</v>
      </c>
      <c r="D5" s="11">
        <f>C5/100/2</f>
        <v>24.28</v>
      </c>
      <c r="E5" s="17">
        <f t="shared" si="0"/>
        <v>25.28</v>
      </c>
      <c r="F5" s="12">
        <v>40348</v>
      </c>
      <c r="G5" s="4">
        <f t="shared" si="1"/>
        <v>110.54246575342465</v>
      </c>
      <c r="H5" s="4">
        <v>11</v>
      </c>
      <c r="I5" s="17">
        <v>11</v>
      </c>
      <c r="J5" s="3"/>
      <c r="K5" s="2" t="s">
        <v>3</v>
      </c>
      <c r="L5" s="4">
        <v>255</v>
      </c>
      <c r="M5" s="11">
        <f>L5/40</f>
        <v>6.375</v>
      </c>
      <c r="N5" s="17">
        <f t="shared" si="2"/>
        <v>7.375</v>
      </c>
      <c r="O5" s="12">
        <v>36926</v>
      </c>
      <c r="P5" s="4">
        <f t="shared" si="3"/>
        <v>184.63</v>
      </c>
      <c r="Q5" s="4">
        <v>18</v>
      </c>
      <c r="R5" s="18">
        <f t="shared" si="4"/>
        <v>9</v>
      </c>
      <c r="S5" s="2"/>
      <c r="T5" s="2" t="s">
        <v>3</v>
      </c>
      <c r="U5" s="4">
        <v>140</v>
      </c>
      <c r="V5" s="11">
        <f t="shared" si="5"/>
        <v>3.5</v>
      </c>
      <c r="W5" s="17">
        <f t="shared" si="6"/>
        <v>4.5</v>
      </c>
      <c r="X5" s="12">
        <v>89621</v>
      </c>
      <c r="Y5" s="1">
        <f t="shared" si="7"/>
        <v>3.5848399999999998</v>
      </c>
      <c r="Z5" s="1">
        <f t="shared" si="8"/>
        <v>3.5848399999999998</v>
      </c>
      <c r="AA5" s="16">
        <f t="shared" si="8"/>
        <v>3.5848399999999998</v>
      </c>
    </row>
    <row r="6" spans="1:27" x14ac:dyDescent="0.25">
      <c r="A6" s="2"/>
      <c r="B6" s="2" t="s">
        <v>8</v>
      </c>
      <c r="C6" s="4">
        <v>3</v>
      </c>
      <c r="D6" s="11">
        <f>C6/100/2</f>
        <v>1.4999999999999999E-2</v>
      </c>
      <c r="E6" s="17">
        <f t="shared" si="0"/>
        <v>1.0149999999999999</v>
      </c>
      <c r="F6" s="12">
        <v>10000</v>
      </c>
      <c r="G6" s="4">
        <f t="shared" si="1"/>
        <v>27.397260273972602</v>
      </c>
      <c r="H6" s="4">
        <v>2</v>
      </c>
      <c r="I6" s="17">
        <v>2</v>
      </c>
      <c r="J6" s="3" t="s">
        <v>5</v>
      </c>
      <c r="K6" s="2" t="s">
        <v>2</v>
      </c>
      <c r="L6" s="4">
        <v>165</v>
      </c>
      <c r="M6" s="11">
        <f>L6/40</f>
        <v>4.125</v>
      </c>
      <c r="N6" s="17">
        <f t="shared" si="2"/>
        <v>5.125</v>
      </c>
      <c r="O6" s="12">
        <v>29136</v>
      </c>
      <c r="P6" s="4">
        <f>O6/200</f>
        <v>145.68</v>
      </c>
      <c r="Q6" s="4">
        <v>14</v>
      </c>
      <c r="R6" s="18">
        <f t="shared" si="4"/>
        <v>7</v>
      </c>
      <c r="S6" s="2" t="s">
        <v>5</v>
      </c>
      <c r="T6" s="2" t="s">
        <v>2</v>
      </c>
      <c r="U6" s="4">
        <v>38</v>
      </c>
      <c r="V6" s="11">
        <f t="shared" si="5"/>
        <v>0.95</v>
      </c>
      <c r="W6" s="17">
        <f t="shared" si="6"/>
        <v>1.95</v>
      </c>
      <c r="X6" s="12">
        <v>44223</v>
      </c>
      <c r="Y6" s="1">
        <f t="shared" si="7"/>
        <v>1.76892</v>
      </c>
      <c r="Z6" s="1">
        <f t="shared" si="8"/>
        <v>1.76892</v>
      </c>
      <c r="AA6" s="16">
        <f t="shared" si="8"/>
        <v>1.76892</v>
      </c>
    </row>
    <row r="7" spans="1:27" x14ac:dyDescent="0.25">
      <c r="A7" s="2" t="s">
        <v>5</v>
      </c>
      <c r="B7" s="2" t="s">
        <v>2</v>
      </c>
      <c r="C7" s="4">
        <v>125</v>
      </c>
      <c r="D7" s="11">
        <f t="shared" ref="D7:D15" si="9">C7/100/2</f>
        <v>0.625</v>
      </c>
      <c r="E7" s="17">
        <f t="shared" si="0"/>
        <v>1.625</v>
      </c>
      <c r="F7" s="12">
        <v>31878</v>
      </c>
      <c r="G7" s="4">
        <f t="shared" si="1"/>
        <v>87.336986301369862</v>
      </c>
      <c r="H7" s="4">
        <v>8</v>
      </c>
      <c r="I7" s="17">
        <v>8</v>
      </c>
      <c r="J7" s="3"/>
      <c r="K7" s="2" t="s">
        <v>3</v>
      </c>
      <c r="L7" s="4">
        <v>1238</v>
      </c>
      <c r="M7" s="11">
        <f>L7/40</f>
        <v>30.95</v>
      </c>
      <c r="N7" s="17">
        <f t="shared" si="2"/>
        <v>31.95</v>
      </c>
      <c r="O7" s="12">
        <v>66355</v>
      </c>
      <c r="P7" s="4">
        <f>O7/200</f>
        <v>331.77499999999998</v>
      </c>
      <c r="Q7" s="4">
        <v>33</v>
      </c>
      <c r="R7" s="18">
        <f t="shared" si="4"/>
        <v>16.5</v>
      </c>
      <c r="S7" s="2"/>
      <c r="T7" s="2" t="s">
        <v>3</v>
      </c>
      <c r="U7" s="4">
        <v>926</v>
      </c>
      <c r="V7" s="11">
        <f t="shared" si="5"/>
        <v>23.15</v>
      </c>
      <c r="W7" s="17">
        <f t="shared" si="6"/>
        <v>24.15</v>
      </c>
      <c r="X7" s="12">
        <v>765939</v>
      </c>
      <c r="Y7" s="1">
        <f t="shared" si="7"/>
        <v>30.637560000000001</v>
      </c>
      <c r="Z7" s="1">
        <f t="shared" si="8"/>
        <v>30.637560000000001</v>
      </c>
      <c r="AA7" s="16">
        <f t="shared" si="8"/>
        <v>30.637560000000001</v>
      </c>
    </row>
    <row r="8" spans="1:27" x14ac:dyDescent="0.25">
      <c r="A8" s="2"/>
      <c r="B8" s="2" t="s">
        <v>3</v>
      </c>
      <c r="C8" s="4">
        <v>1220</v>
      </c>
      <c r="D8" s="11">
        <f t="shared" si="9"/>
        <v>6.1</v>
      </c>
      <c r="E8" s="17">
        <f t="shared" si="0"/>
        <v>7.1</v>
      </c>
      <c r="F8" s="12">
        <v>45462</v>
      </c>
      <c r="G8" s="4">
        <f t="shared" si="1"/>
        <v>124.55342465753425</v>
      </c>
      <c r="H8" s="4">
        <v>12</v>
      </c>
      <c r="I8" s="17">
        <v>12</v>
      </c>
      <c r="J8" s="3" t="s">
        <v>6</v>
      </c>
      <c r="K8" s="2" t="s">
        <v>2</v>
      </c>
      <c r="L8" s="4">
        <v>1</v>
      </c>
      <c r="M8" s="11">
        <f>L8/40</f>
        <v>2.5000000000000001E-2</v>
      </c>
      <c r="N8" s="17">
        <f t="shared" si="2"/>
        <v>1.0249999999999999</v>
      </c>
      <c r="O8" s="12">
        <v>2500</v>
      </c>
      <c r="P8" s="4">
        <f>O8/200</f>
        <v>12.5</v>
      </c>
      <c r="Q8" s="4">
        <v>12</v>
      </c>
      <c r="R8" s="18">
        <f t="shared" si="4"/>
        <v>6</v>
      </c>
      <c r="S8" s="2" t="s">
        <v>7</v>
      </c>
      <c r="T8" s="2" t="s">
        <v>2</v>
      </c>
      <c r="U8" s="4">
        <v>1</v>
      </c>
      <c r="V8" s="11">
        <f t="shared" si="5"/>
        <v>2.5000000000000001E-2</v>
      </c>
      <c r="W8" s="17">
        <f t="shared" si="6"/>
        <v>1.0249999999999999</v>
      </c>
      <c r="X8" s="12">
        <v>25000</v>
      </c>
      <c r="Y8" s="1">
        <f t="shared" si="7"/>
        <v>1</v>
      </c>
      <c r="Z8" s="1">
        <f t="shared" si="8"/>
        <v>1</v>
      </c>
      <c r="AA8" s="16">
        <f t="shared" si="8"/>
        <v>1</v>
      </c>
    </row>
    <row r="9" spans="1:27" x14ac:dyDescent="0.25">
      <c r="A9" s="2" t="s">
        <v>6</v>
      </c>
      <c r="B9" s="2" t="s">
        <v>2</v>
      </c>
      <c r="C9" s="4">
        <v>123</v>
      </c>
      <c r="D9" s="11">
        <f t="shared" si="9"/>
        <v>0.61499999999999999</v>
      </c>
      <c r="E9" s="17">
        <f t="shared" si="0"/>
        <v>1.615</v>
      </c>
      <c r="F9" s="12">
        <v>32018</v>
      </c>
      <c r="G9" s="4">
        <f t="shared" si="1"/>
        <v>87.720547945205482</v>
      </c>
      <c r="H9" s="4">
        <v>8</v>
      </c>
      <c r="I9" s="17">
        <v>8</v>
      </c>
      <c r="J9" s="3"/>
      <c r="K9" s="2" t="s">
        <v>3</v>
      </c>
      <c r="L9" s="4">
        <v>31</v>
      </c>
      <c r="M9" s="11">
        <f>L9/40</f>
        <v>0.77500000000000002</v>
      </c>
      <c r="N9" s="17">
        <f t="shared" si="2"/>
        <v>1.7749999999999999</v>
      </c>
      <c r="O9" s="12">
        <v>74451</v>
      </c>
      <c r="P9" s="4">
        <f>O9/200</f>
        <v>372.255</v>
      </c>
      <c r="Q9" s="4">
        <v>37</v>
      </c>
      <c r="R9" s="18">
        <f t="shared" si="4"/>
        <v>18.5</v>
      </c>
      <c r="S9" s="2"/>
      <c r="T9" s="2" t="s">
        <v>3</v>
      </c>
      <c r="U9" s="4">
        <v>4</v>
      </c>
      <c r="V9" s="11">
        <f t="shared" si="5"/>
        <v>0.1</v>
      </c>
      <c r="W9" s="17">
        <f t="shared" si="6"/>
        <v>1.1000000000000001</v>
      </c>
      <c r="X9" s="12">
        <v>32500</v>
      </c>
      <c r="Y9" s="1">
        <f t="shared" si="7"/>
        <v>1.3</v>
      </c>
      <c r="Z9" s="1">
        <f t="shared" si="8"/>
        <v>1.3</v>
      </c>
      <c r="AA9" s="16">
        <f t="shared" si="8"/>
        <v>1.3</v>
      </c>
    </row>
    <row r="10" spans="1:27" x14ac:dyDescent="0.25">
      <c r="A10" s="2"/>
      <c r="B10" s="2" t="s">
        <v>3</v>
      </c>
      <c r="C10" s="4">
        <v>819</v>
      </c>
      <c r="D10" s="11">
        <f t="shared" si="9"/>
        <v>4.0949999999999998</v>
      </c>
      <c r="E10" s="17">
        <f t="shared" si="0"/>
        <v>5.0949999999999998</v>
      </c>
      <c r="F10" s="12">
        <v>35059</v>
      </c>
      <c r="G10" s="4">
        <f t="shared" si="1"/>
        <v>96.052054794520544</v>
      </c>
      <c r="H10" s="4">
        <v>9</v>
      </c>
      <c r="I10" s="17">
        <v>9</v>
      </c>
      <c r="J10" s="3" t="s">
        <v>8</v>
      </c>
      <c r="K10" s="2" t="s">
        <v>2</v>
      </c>
      <c r="L10" s="4">
        <v>2</v>
      </c>
      <c r="M10" s="11">
        <f>L10/40</f>
        <v>0.05</v>
      </c>
      <c r="N10" s="17">
        <f t="shared" si="2"/>
        <v>1.05</v>
      </c>
      <c r="O10" s="12">
        <v>200</v>
      </c>
      <c r="P10" s="4">
        <f>O10/200</f>
        <v>1</v>
      </c>
      <c r="Q10" s="4">
        <v>0</v>
      </c>
      <c r="R10" s="18">
        <f>Q10/2+1</f>
        <v>1</v>
      </c>
      <c r="S10" s="2" t="s">
        <v>8</v>
      </c>
      <c r="T10" s="2" t="s">
        <v>2</v>
      </c>
      <c r="U10" s="4">
        <v>14</v>
      </c>
      <c r="V10" s="11">
        <f t="shared" si="5"/>
        <v>0.35</v>
      </c>
      <c r="W10" s="17">
        <f t="shared" si="6"/>
        <v>1.35</v>
      </c>
      <c r="X10" s="12">
        <v>67499</v>
      </c>
      <c r="Y10" s="1">
        <f t="shared" si="7"/>
        <v>2.6999599999999999</v>
      </c>
      <c r="Z10" s="1">
        <f t="shared" si="8"/>
        <v>2.6999599999999999</v>
      </c>
      <c r="AA10" s="16">
        <f t="shared" si="8"/>
        <v>2.6999599999999999</v>
      </c>
    </row>
    <row r="11" spans="1:27" x14ac:dyDescent="0.25">
      <c r="A11" s="2" t="s">
        <v>7</v>
      </c>
      <c r="B11" s="2" t="s">
        <v>2</v>
      </c>
      <c r="C11" s="4">
        <v>0</v>
      </c>
      <c r="D11" s="11">
        <f t="shared" si="9"/>
        <v>0</v>
      </c>
      <c r="E11" s="17">
        <f t="shared" si="0"/>
        <v>1</v>
      </c>
      <c r="F11" s="12">
        <v>0</v>
      </c>
      <c r="G11" s="4">
        <f t="shared" si="1"/>
        <v>0</v>
      </c>
      <c r="H11" s="4">
        <v>0</v>
      </c>
      <c r="I11" s="17">
        <v>0</v>
      </c>
      <c r="J11" s="3"/>
      <c r="K11" s="2" t="s">
        <v>3</v>
      </c>
      <c r="L11" s="4">
        <v>14</v>
      </c>
      <c r="M11" s="11">
        <f>L11/40</f>
        <v>0.35</v>
      </c>
      <c r="N11" s="17">
        <f t="shared" si="2"/>
        <v>1.35</v>
      </c>
      <c r="O11" s="12">
        <v>136250</v>
      </c>
      <c r="P11" s="4">
        <f>O11/200</f>
        <v>681.25</v>
      </c>
      <c r="Q11" s="4">
        <v>68</v>
      </c>
      <c r="R11" s="18">
        <f t="shared" si="4"/>
        <v>34</v>
      </c>
      <c r="S11" s="2"/>
      <c r="T11" s="2" t="s">
        <v>3</v>
      </c>
      <c r="U11" s="4">
        <f>396+2</f>
        <v>398</v>
      </c>
      <c r="V11" s="11">
        <f t="shared" si="5"/>
        <v>9.9499999999999993</v>
      </c>
      <c r="W11" s="17">
        <f t="shared" si="6"/>
        <v>10.95</v>
      </c>
      <c r="X11" s="12">
        <f>(396*95408+2*100000)/(396+2)</f>
        <v>95431.075376884415</v>
      </c>
      <c r="Y11" s="1">
        <f t="shared" si="7"/>
        <v>3.8172430150753764</v>
      </c>
      <c r="Z11" s="1">
        <f t="shared" si="8"/>
        <v>3.8172430150753764</v>
      </c>
      <c r="AA11" s="16">
        <f t="shared" si="8"/>
        <v>3.8172430150753764</v>
      </c>
    </row>
    <row r="12" spans="1:27" x14ac:dyDescent="0.25">
      <c r="A12" s="2"/>
      <c r="B12" s="2" t="s">
        <v>3</v>
      </c>
      <c r="C12" s="4">
        <v>63</v>
      </c>
      <c r="D12" s="11">
        <f t="shared" si="9"/>
        <v>0.315</v>
      </c>
      <c r="E12" s="17">
        <f t="shared" si="0"/>
        <v>1.3149999999999999</v>
      </c>
      <c r="F12" s="12">
        <v>61593</v>
      </c>
      <c r="G12" s="4">
        <f t="shared" si="1"/>
        <v>168.74794520547945</v>
      </c>
      <c r="H12" s="4">
        <v>16</v>
      </c>
      <c r="I12" s="17">
        <v>16</v>
      </c>
      <c r="J12" s="3"/>
      <c r="K12" s="2"/>
      <c r="M12" s="11"/>
      <c r="N12" s="11"/>
      <c r="O12" s="12"/>
      <c r="R12" s="14"/>
      <c r="S12" s="1"/>
      <c r="T12" s="1"/>
      <c r="U12" s="1"/>
      <c r="V12" s="1"/>
      <c r="W12" s="1"/>
      <c r="X12" s="1"/>
      <c r="AA12" s="15"/>
    </row>
    <row r="13" spans="1:27" x14ac:dyDescent="0.25">
      <c r="A13" s="2" t="s">
        <v>8</v>
      </c>
      <c r="B13" s="2" t="s">
        <v>2</v>
      </c>
      <c r="C13" s="4">
        <v>23</v>
      </c>
      <c r="D13" s="11">
        <f t="shared" si="9"/>
        <v>0.115</v>
      </c>
      <c r="E13" s="17">
        <f t="shared" si="0"/>
        <v>1.115</v>
      </c>
      <c r="F13" s="12">
        <v>50000</v>
      </c>
      <c r="G13" s="4">
        <f t="shared" si="1"/>
        <v>136.98630136986301</v>
      </c>
      <c r="H13" s="4">
        <v>13</v>
      </c>
      <c r="I13" s="17">
        <v>13</v>
      </c>
      <c r="J13" s="9"/>
      <c r="K13" s="1"/>
      <c r="L13" s="1"/>
      <c r="M13" s="1"/>
      <c r="N13" s="1"/>
      <c r="O13" s="1"/>
      <c r="P13" s="1"/>
      <c r="Q13" s="1"/>
      <c r="R13" s="14"/>
      <c r="S13" s="1"/>
      <c r="T13" s="1"/>
      <c r="U13" s="1"/>
      <c r="V13" s="1"/>
      <c r="W13" s="1"/>
      <c r="X13" s="1"/>
      <c r="AA13" s="15"/>
    </row>
    <row r="14" spans="1:27" x14ac:dyDescent="0.25">
      <c r="A14" s="2"/>
      <c r="B14" s="2" t="s">
        <v>3</v>
      </c>
      <c r="C14" s="4">
        <f>174+49</f>
        <v>223</v>
      </c>
      <c r="D14" s="11">
        <f t="shared" si="9"/>
        <v>1.115</v>
      </c>
      <c r="E14" s="17">
        <f t="shared" si="0"/>
        <v>2.1150000000000002</v>
      </c>
      <c r="F14" s="12">
        <f>(174*25474+49*37030)/(174+49)</f>
        <v>28013.210762331837</v>
      </c>
      <c r="G14" s="4">
        <f t="shared" si="1"/>
        <v>76.748522636525578</v>
      </c>
      <c r="H14" s="4">
        <v>7</v>
      </c>
      <c r="I14" s="17">
        <v>7</v>
      </c>
      <c r="J14" s="9"/>
      <c r="K14" s="1"/>
      <c r="L14" s="1"/>
      <c r="M14" s="1"/>
      <c r="N14" s="1"/>
      <c r="O14" s="1"/>
      <c r="P14" s="1"/>
      <c r="Q14" s="1"/>
      <c r="R14" s="14"/>
      <c r="S14" s="1"/>
      <c r="T14" s="1"/>
      <c r="U14" s="1"/>
      <c r="V14" s="1"/>
      <c r="W14" s="1"/>
      <c r="X14" s="1"/>
      <c r="AA14" s="15"/>
    </row>
    <row r="15" spans="1:27" x14ac:dyDescent="0.25">
      <c r="A15" s="2"/>
      <c r="B15" s="2" t="s">
        <v>8</v>
      </c>
      <c r="C15" s="4">
        <v>1</v>
      </c>
      <c r="D15" s="11">
        <f t="shared" si="9"/>
        <v>5.0000000000000001E-3</v>
      </c>
      <c r="E15" s="17">
        <f t="shared" si="0"/>
        <v>1.0049999999999999</v>
      </c>
      <c r="F15" s="12">
        <v>465</v>
      </c>
      <c r="G15" s="4">
        <f t="shared" si="1"/>
        <v>1.273972602739726</v>
      </c>
      <c r="H15" s="4">
        <v>1</v>
      </c>
      <c r="I15" s="17">
        <v>1</v>
      </c>
      <c r="J15" s="3"/>
      <c r="K15" s="2"/>
      <c r="O15" s="12"/>
      <c r="R15" s="14"/>
      <c r="S15" s="2"/>
      <c r="T15" s="2"/>
      <c r="V15" s="11"/>
      <c r="W15" s="11"/>
      <c r="X15" s="12"/>
      <c r="AA15" s="15"/>
    </row>
    <row r="16" spans="1:27" x14ac:dyDescent="0.25">
      <c r="A16" s="4" t="s">
        <v>12</v>
      </c>
      <c r="C16" s="4">
        <f>SUM(C2:C15)</f>
        <v>8741</v>
      </c>
      <c r="F16" s="12"/>
      <c r="I16" s="17"/>
      <c r="J16" s="9" t="s">
        <v>12</v>
      </c>
      <c r="L16" s="4">
        <f>SUM(L2:L15)</f>
        <v>1787</v>
      </c>
      <c r="O16" s="12"/>
      <c r="R16" s="7"/>
      <c r="S16" s="4" t="s">
        <v>12</v>
      </c>
      <c r="U16" s="4">
        <f>SUM(U2:U15)</f>
        <v>1549</v>
      </c>
      <c r="X16" s="12"/>
    </row>
    <row r="17" spans="4:27" x14ac:dyDescent="0.25">
      <c r="X17" s="12"/>
    </row>
    <row r="20" spans="4:27" x14ac:dyDescent="0.25">
      <c r="D20" s="4" t="s">
        <v>16</v>
      </c>
      <c r="I20" s="11" t="s">
        <v>17</v>
      </c>
      <c r="M20" s="4" t="s">
        <v>16</v>
      </c>
      <c r="R20" s="11" t="s">
        <v>17</v>
      </c>
      <c r="V20" s="4" t="s">
        <v>16</v>
      </c>
      <c r="Y20" s="4"/>
      <c r="Z20" s="4"/>
      <c r="AA20" s="11" t="s">
        <v>17</v>
      </c>
    </row>
    <row r="31" spans="4:27" x14ac:dyDescent="0.25">
      <c r="G31" s="11"/>
      <c r="H31" s="11"/>
    </row>
  </sheetData>
  <mergeCells count="3">
    <mergeCell ref="A1:B1"/>
    <mergeCell ref="J1:K1"/>
    <mergeCell ref="S1:T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Jeong</dc:creator>
  <cp:lastModifiedBy>Andy Jeong</cp:lastModifiedBy>
  <dcterms:created xsi:type="dcterms:W3CDTF">2020-03-27T19:55:32Z</dcterms:created>
  <dcterms:modified xsi:type="dcterms:W3CDTF">2020-03-27T20:20:03Z</dcterms:modified>
</cp:coreProperties>
</file>