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ndyMoore\Desktop\JK BMS ESP\"/>
    </mc:Choice>
  </mc:AlternateContent>
  <xr:revisionPtr revIDLastSave="0" documentId="13_ncr:1_{E464FEB3-34D4-4D9E-AC0E-E53363F930DD}" xr6:coauthVersionLast="47" xr6:coauthVersionMax="47" xr10:uidLastSave="{00000000-0000-0000-0000-000000000000}"/>
  <bookViews>
    <workbookView xWindow="37755" yWindow="2550" windowWidth="18225" windowHeight="23850" xr2:uid="{00000000-000D-0000-FFFF-FFFF00000000}"/>
  </bookViews>
  <sheets>
    <sheet name="Tabelle1" sheetId="1" r:id="rId1"/>
  </sheets>
  <calcPr calcId="191028"/>
</workbook>
</file>

<file path=xl/calcChain.xml><?xml version="1.0" encoding="utf-8"?>
<calcChain xmlns="http://schemas.openxmlformats.org/spreadsheetml/2006/main">
  <c r="DK19" i="1" l="1"/>
  <c r="DK20" i="1" s="1"/>
  <c r="DK21" i="1" s="1"/>
  <c r="DK22" i="1" s="1"/>
  <c r="DK23" i="1" s="1"/>
  <c r="DK24" i="1" s="1"/>
  <c r="DK25" i="1" s="1"/>
  <c r="DK26" i="1" s="1"/>
  <c r="DK27" i="1" s="1"/>
  <c r="DK28" i="1" s="1"/>
  <c r="DK29" i="1" s="1"/>
  <c r="DK30" i="1" s="1"/>
  <c r="DK31" i="1" s="1"/>
  <c r="DK32" i="1" s="1"/>
  <c r="DK33" i="1" s="1"/>
  <c r="DK34" i="1" s="1"/>
  <c r="DK35" i="1" s="1"/>
  <c r="DK36" i="1" s="1"/>
  <c r="DK37" i="1" s="1"/>
  <c r="DK38" i="1" s="1"/>
  <c r="DK39" i="1" s="1"/>
  <c r="DK40" i="1" s="1"/>
  <c r="DK41" i="1" s="1"/>
  <c r="DK42" i="1" s="1"/>
  <c r="DK43" i="1" s="1"/>
  <c r="DK44" i="1" s="1"/>
  <c r="DK45" i="1" s="1"/>
  <c r="DK46" i="1" s="1"/>
  <c r="DK47" i="1" s="1"/>
  <c r="DK48" i="1" s="1"/>
  <c r="DK49" i="1" s="1"/>
  <c r="DK50" i="1" s="1"/>
  <c r="DK51" i="1" s="1"/>
  <c r="DK52" i="1" s="1"/>
  <c r="DK53" i="1" s="1"/>
  <c r="DK54" i="1" s="1"/>
  <c r="DK55" i="1" s="1"/>
  <c r="DK56" i="1" s="1"/>
  <c r="DK57" i="1" s="1"/>
  <c r="DK58" i="1" s="1"/>
  <c r="DK59" i="1" s="1"/>
  <c r="DK60" i="1" s="1"/>
  <c r="DK61" i="1" s="1"/>
  <c r="DK62" i="1" s="1"/>
  <c r="DK63" i="1" s="1"/>
  <c r="DK64" i="1" s="1"/>
  <c r="DK65" i="1" s="1"/>
  <c r="DK66" i="1" s="1"/>
  <c r="DK67" i="1" s="1"/>
  <c r="DK68" i="1" s="1"/>
  <c r="DK69" i="1" s="1"/>
  <c r="DK70" i="1" s="1"/>
  <c r="DK71" i="1" s="1"/>
  <c r="DK72" i="1" s="1"/>
  <c r="DK73" i="1" s="1"/>
  <c r="DK74" i="1" s="1"/>
  <c r="DK76" i="1" s="1"/>
  <c r="DK77" i="1" s="1"/>
  <c r="DK78" i="1" s="1"/>
  <c r="DK79" i="1" s="1"/>
  <c r="EA21" i="1"/>
  <c r="EM73" i="1"/>
  <c r="DW71" i="1"/>
  <c r="DW66" i="1"/>
  <c r="DW64" i="1"/>
  <c r="DW62" i="1"/>
  <c r="DW61" i="1"/>
  <c r="DW59" i="1"/>
  <c r="DW57" i="1"/>
  <c r="DW45" i="1"/>
  <c r="DW24" i="1"/>
  <c r="DW23" i="1"/>
  <c r="DY23" i="1" s="1"/>
  <c r="DW56" i="1"/>
  <c r="DW55" i="1"/>
  <c r="DW54" i="1"/>
  <c r="DW53" i="1"/>
  <c r="DW52" i="1"/>
  <c r="DW51" i="1"/>
  <c r="DW50" i="1"/>
  <c r="DW49" i="1"/>
  <c r="DW48" i="1"/>
  <c r="DW47" i="1"/>
  <c r="DW46" i="1"/>
  <c r="DW44" i="1"/>
  <c r="DW43" i="1"/>
  <c r="DW42" i="1"/>
  <c r="DW41" i="1"/>
  <c r="DW40" i="1"/>
  <c r="DW39" i="1"/>
  <c r="DW38" i="1"/>
  <c r="DW37" i="1"/>
  <c r="DW36" i="1"/>
  <c r="DW35" i="1"/>
  <c r="DW34" i="1"/>
  <c r="DW33" i="1"/>
  <c r="DY33" i="1" s="1"/>
  <c r="DW32" i="1"/>
  <c r="DY32" i="1" s="1"/>
  <c r="DW31" i="1"/>
  <c r="DY31" i="1" s="1"/>
  <c r="DW30" i="1"/>
  <c r="DY30" i="1" s="1"/>
  <c r="DW29" i="1"/>
  <c r="DW28" i="1"/>
  <c r="DW27" i="1"/>
  <c r="DY27" i="1" s="1"/>
  <c r="DW26" i="1"/>
  <c r="DW25" i="1"/>
  <c r="DW22" i="1"/>
  <c r="DW21" i="1"/>
  <c r="DY21" i="1" s="1"/>
  <c r="DW20" i="1"/>
  <c r="DW19" i="1"/>
  <c r="DW18" i="1"/>
  <c r="BF11" i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AL13" i="1"/>
  <c r="DJ13" i="1"/>
  <c r="DI13" i="1"/>
  <c r="DH13" i="1"/>
  <c r="DH14" i="1" s="1"/>
  <c r="DG13" i="1"/>
  <c r="DF13" i="1"/>
  <c r="DF14" i="1" s="1"/>
  <c r="DE13" i="1"/>
  <c r="DE14" i="1" s="1"/>
  <c r="DD13" i="1"/>
  <c r="DC13" i="1"/>
  <c r="DB13" i="1"/>
  <c r="DB14" i="1" s="1"/>
  <c r="DA13" i="1"/>
  <c r="CZ13" i="1"/>
  <c r="CZ14" i="1" s="1"/>
  <c r="CY13" i="1"/>
  <c r="CY14" i="1" s="1"/>
  <c r="CX13" i="1"/>
  <c r="CW13" i="1"/>
  <c r="CV13" i="1"/>
  <c r="CV14" i="1" s="1"/>
  <c r="CU13" i="1"/>
  <c r="CT13" i="1"/>
  <c r="CS13" i="1"/>
  <c r="CS14" i="1" s="1"/>
  <c r="CR13" i="1"/>
  <c r="CQ13" i="1"/>
  <c r="CP13" i="1"/>
  <c r="CP14" i="1" s="1"/>
  <c r="CO13" i="1"/>
  <c r="CN13" i="1"/>
  <c r="CM13" i="1"/>
  <c r="CM14" i="1" s="1"/>
  <c r="CL13" i="1"/>
  <c r="CK13" i="1"/>
  <c r="CJ13" i="1"/>
  <c r="CJ14" i="1" s="1"/>
  <c r="CI13" i="1"/>
  <c r="CH13" i="1"/>
  <c r="CH14" i="1" s="1"/>
  <c r="CG13" i="1"/>
  <c r="CG14" i="1" s="1"/>
  <c r="CF13" i="1"/>
  <c r="CE13" i="1"/>
  <c r="CD13" i="1"/>
  <c r="CD14" i="1" s="1"/>
  <c r="CC13" i="1"/>
  <c r="CB13" i="1"/>
  <c r="CB14" i="1" s="1"/>
  <c r="CA13" i="1"/>
  <c r="CA14" i="1" s="1"/>
  <c r="BZ13" i="1"/>
  <c r="BY13" i="1"/>
  <c r="BX13" i="1"/>
  <c r="BX14" i="1" s="1"/>
  <c r="BW13" i="1"/>
  <c r="BV13" i="1"/>
  <c r="BU13" i="1"/>
  <c r="BU14" i="1" s="1"/>
  <c r="BT13" i="1"/>
  <c r="BS13" i="1"/>
  <c r="BR13" i="1"/>
  <c r="BR14" i="1" s="1"/>
  <c r="BQ13" i="1"/>
  <c r="BP13" i="1"/>
  <c r="BO13" i="1"/>
  <c r="BO14" i="1" s="1"/>
  <c r="BN13" i="1"/>
  <c r="BM13" i="1"/>
  <c r="BL13" i="1"/>
  <c r="BL14" i="1" s="1"/>
  <c r="BK13" i="1"/>
  <c r="BJ13" i="1"/>
  <c r="BJ14" i="1" s="1"/>
  <c r="BI13" i="1"/>
  <c r="BI14" i="1" s="1"/>
  <c r="BH13" i="1"/>
  <c r="BG13" i="1"/>
  <c r="BF13" i="1"/>
  <c r="BF14" i="1" s="1"/>
  <c r="BE13" i="1"/>
  <c r="BD13" i="1"/>
  <c r="BD14" i="1" s="1"/>
  <c r="BC13" i="1"/>
  <c r="BC14" i="1" s="1"/>
  <c r="BM14" i="1" l="1"/>
  <c r="BS14" i="1"/>
  <c r="CQ14" i="1"/>
  <c r="CK14" i="1"/>
  <c r="BP14" i="1"/>
  <c r="CN14" i="1"/>
  <c r="BY14" i="1"/>
  <c r="CW14" i="1"/>
  <c r="BV14" i="1"/>
  <c r="BG14" i="1"/>
  <c r="CT14" i="1"/>
  <c r="CE14" i="1"/>
  <c r="DC14" i="1"/>
  <c r="DI14" i="1"/>
</calcChain>
</file>

<file path=xl/sharedStrings.xml><?xml version="1.0" encoding="utf-8"?>
<sst xmlns="http://schemas.openxmlformats.org/spreadsheetml/2006/main" count="734" uniqueCount="290">
  <si>
    <t>SOC</t>
  </si>
  <si>
    <t>4E</t>
  </si>
  <si>
    <t>57</t>
  </si>
  <si>
    <t>00</t>
  </si>
  <si>
    <t>13</t>
  </si>
  <si>
    <t>03</t>
  </si>
  <si>
    <t>85</t>
  </si>
  <si>
    <t>68</t>
  </si>
  <si>
    <t>01</t>
  </si>
  <si>
    <t>AB</t>
  </si>
  <si>
    <t>14</t>
  </si>
  <si>
    <t>63</t>
  </si>
  <si>
    <t>02</t>
  </si>
  <si>
    <t>0D</t>
  </si>
  <si>
    <t>U Batt</t>
  </si>
  <si>
    <t>83</t>
  </si>
  <si>
    <t>A9</t>
  </si>
  <si>
    <t>15</t>
  </si>
  <si>
    <t>0A</t>
  </si>
  <si>
    <t>C3</t>
  </si>
  <si>
    <t>76</t>
  </si>
  <si>
    <t>I Batt</t>
  </si>
  <si>
    <t>84</t>
  </si>
  <si>
    <t>AA</t>
  </si>
  <si>
    <t>80</t>
  </si>
  <si>
    <t>12</t>
  </si>
  <si>
    <t>T Batt</t>
  </si>
  <si>
    <t>4e</t>
  </si>
  <si>
    <t>A7</t>
  </si>
  <si>
    <t>81</t>
  </si>
  <si>
    <t>16</t>
  </si>
  <si>
    <t>BD</t>
  </si>
  <si>
    <t>MSG</t>
  </si>
  <si>
    <t>8B</t>
  </si>
  <si>
    <t>B1</t>
  </si>
  <si>
    <t>Byte 1</t>
  </si>
  <si>
    <t>C Bat</t>
  </si>
  <si>
    <t>D0</t>
  </si>
  <si>
    <t>17</t>
  </si>
  <si>
    <t>06</t>
  </si>
  <si>
    <t>Read command to BMS:</t>
  </si>
  <si>
    <t>Received Value (dez.)</t>
  </si>
  <si>
    <t>6 Ah</t>
  </si>
  <si>
    <t>-0,18A</t>
  </si>
  <si>
    <t>22°C</t>
  </si>
  <si>
    <t>27,55V</t>
  </si>
  <si>
    <t xml:space="preserve"> formated value</t>
  </si>
  <si>
    <t>Start 1</t>
  </si>
  <si>
    <t>Start 2</t>
  </si>
  <si>
    <t>Length 1</t>
  </si>
  <si>
    <t>Length 2</t>
  </si>
  <si>
    <t>RND Code</t>
  </si>
  <si>
    <t>Rec Code 1</t>
  </si>
  <si>
    <t>Rec Code 2</t>
  </si>
  <si>
    <t>Rec Code 3</t>
  </si>
  <si>
    <t>End Code -x68</t>
  </si>
  <si>
    <t>CRC1</t>
  </si>
  <si>
    <t>CRC2</t>
  </si>
  <si>
    <t>CRC3</t>
  </si>
  <si>
    <t>CRC4</t>
  </si>
  <si>
    <t>Frame Info</t>
  </si>
  <si>
    <t>Report?</t>
  </si>
  <si>
    <t>Answer from BMS:</t>
  </si>
  <si>
    <t>BMS ID</t>
  </si>
  <si>
    <t>Function</t>
  </si>
  <si>
    <t>1=Activate, 3=ReadIdentifier, 6=ReadAllData</t>
  </si>
  <si>
    <t>Frame Source Description</t>
  </si>
  <si>
    <t>0=BMS, 1=Bluetooth, 2=GPRS, 3=PC</t>
  </si>
  <si>
    <t>0=Request, 1=Response, 2=BMSActiveUpload</t>
  </si>
  <si>
    <t>Transport Type</t>
  </si>
  <si>
    <t>Highest byte is default 00*</t>
  </si>
  <si>
    <t>0=ReadAllData or commandToken</t>
  </si>
  <si>
    <t>29</t>
  </si>
  <si>
    <t>2D</t>
  </si>
  <si>
    <t>3c</t>
  </si>
  <si>
    <t>0f</t>
  </si>
  <si>
    <t>7a</t>
  </si>
  <si>
    <t>04</t>
  </si>
  <si>
    <t>05</t>
  </si>
  <si>
    <t>07</t>
  </si>
  <si>
    <t>08</t>
  </si>
  <si>
    <t>09</t>
  </si>
  <si>
    <t>0b</t>
  </si>
  <si>
    <t>0c</t>
  </si>
  <si>
    <t>0d</t>
  </si>
  <si>
    <t>0e</t>
  </si>
  <si>
    <t>10</t>
  </si>
  <si>
    <t>11</t>
  </si>
  <si>
    <t>73</t>
  </si>
  <si>
    <t>7c</t>
  </si>
  <si>
    <t>tCellInfoLength</t>
  </si>
  <si>
    <t>Cell1</t>
  </si>
  <si>
    <t>Cell2</t>
  </si>
  <si>
    <t>Cell3</t>
  </si>
  <si>
    <t>Etc</t>
  </si>
  <si>
    <t>Cell20</t>
  </si>
  <si>
    <t>Hi</t>
  </si>
  <si>
    <t>Lo</t>
  </si>
  <si>
    <t>0x80</t>
  </si>
  <si>
    <t>0x00</t>
  </si>
  <si>
    <t>0x15</t>
  </si>
  <si>
    <t>0x81</t>
  </si>
  <si>
    <t>0x10</t>
  </si>
  <si>
    <t>0x82</t>
  </si>
  <si>
    <t>0x83</t>
  </si>
  <si>
    <t>0x1E</t>
  </si>
  <si>
    <t>0xF5</t>
  </si>
  <si>
    <t>0x84</t>
  </si>
  <si>
    <t>0x85</t>
  </si>
  <si>
    <t>0x57</t>
  </si>
  <si>
    <t>0x86</t>
  </si>
  <si>
    <t>0x02</t>
  </si>
  <si>
    <t>0x87</t>
  </si>
  <si>
    <t>0x89</t>
  </si>
  <si>
    <t>0x01</t>
  </si>
  <si>
    <t>0x8A</t>
  </si>
  <si>
    <t>0x14</t>
  </si>
  <si>
    <t>0x8B</t>
  </si>
  <si>
    <t>0x8C</t>
  </si>
  <si>
    <t>0x03</t>
  </si>
  <si>
    <t>0x8E</t>
  </si>
  <si>
    <t>0x20</t>
  </si>
  <si>
    <t>0xD0</t>
  </si>
  <si>
    <t>0x8F</t>
  </si>
  <si>
    <t>0x16</t>
  </si>
  <si>
    <t>0x08</t>
  </si>
  <si>
    <t>0x90</t>
  </si>
  <si>
    <t>0x68</t>
  </si>
  <si>
    <t>0x91</t>
  </si>
  <si>
    <t>0x54</t>
  </si>
  <si>
    <t>0x92</t>
  </si>
  <si>
    <t>0x05</t>
  </si>
  <si>
    <t>0x93</t>
  </si>
  <si>
    <t>0x0B</t>
  </si>
  <si>
    <t>0x04</t>
  </si>
  <si>
    <t>0x94</t>
  </si>
  <si>
    <t>0x22</t>
  </si>
  <si>
    <t>0x95</t>
  </si>
  <si>
    <t>0x96</t>
  </si>
  <si>
    <t>0x2C</t>
  </si>
  <si>
    <t>0x97</t>
  </si>
  <si>
    <t>0x28</t>
  </si>
  <si>
    <t>0x98</t>
  </si>
  <si>
    <t>0x99</t>
  </si>
  <si>
    <t>0x19</t>
  </si>
  <si>
    <t>0x9A</t>
  </si>
  <si>
    <t>0x9B</t>
  </si>
  <si>
    <t>0xB8</t>
  </si>
  <si>
    <t>0x9C</t>
  </si>
  <si>
    <t>0x0A</t>
  </si>
  <si>
    <t>0x9D</t>
  </si>
  <si>
    <t>0x9E</t>
  </si>
  <si>
    <t>0x64</t>
  </si>
  <si>
    <t>0x9F</t>
  </si>
  <si>
    <t>0x50</t>
  </si>
  <si>
    <t>0xA0</t>
  </si>
  <si>
    <t>0xA1</t>
  </si>
  <si>
    <t>0xA2</t>
  </si>
  <si>
    <t>0xA3</t>
  </si>
  <si>
    <t>0x46</t>
  </si>
  <si>
    <t>0xA4</t>
  </si>
  <si>
    <t>0xA5</t>
  </si>
  <si>
    <t>0xFF</t>
  </si>
  <si>
    <t>0xEC</t>
  </si>
  <si>
    <t>0xA6</t>
  </si>
  <si>
    <t>0xF6</t>
  </si>
  <si>
    <t>0xA7</t>
  </si>
  <si>
    <t>0xA8</t>
  </si>
  <si>
    <t>0xA9</t>
  </si>
  <si>
    <t>0xAA</t>
  </si>
  <si>
    <t>0x09</t>
  </si>
  <si>
    <t>0xAB</t>
  </si>
  <si>
    <t>0xAC</t>
  </si>
  <si>
    <t>0xAD</t>
  </si>
  <si>
    <t>0xD9</t>
  </si>
  <si>
    <t>0xAE</t>
  </si>
  <si>
    <t>0xAF</t>
  </si>
  <si>
    <t>0xB0</t>
  </si>
  <si>
    <t>0xB1</t>
  </si>
  <si>
    <t>0xB2</t>
  </si>
  <si>
    <t>0x31</t>
  </si>
  <si>
    <t>0x32</t>
  </si>
  <si>
    <t>0x33</t>
  </si>
  <si>
    <t>0x34</t>
  </si>
  <si>
    <t>0x35</t>
  </si>
  <si>
    <t>0x36</t>
  </si>
  <si>
    <t>0xB3</t>
  </si>
  <si>
    <t>0xB4</t>
  </si>
  <si>
    <t>0x49</t>
  </si>
  <si>
    <t>0x6E</t>
  </si>
  <si>
    <t>0x70</t>
  </si>
  <si>
    <t>0x75</t>
  </si>
  <si>
    <t>0x74</t>
  </si>
  <si>
    <t>0x55</t>
  </si>
  <si>
    <t>0x73</t>
  </si>
  <si>
    <t>0xB5</t>
  </si>
  <si>
    <t>0x30</t>
  </si>
  <si>
    <t>0xB6</t>
  </si>
  <si>
    <t>0x6A</t>
  </si>
  <si>
    <t>0x51</t>
  </si>
  <si>
    <t>0xB7</t>
  </si>
  <si>
    <t>0x2E</t>
  </si>
  <si>
    <t>0x58</t>
  </si>
  <si>
    <t>0x5F</t>
  </si>
  <si>
    <t>0x53</t>
  </si>
  <si>
    <t>0x37</t>
  </si>
  <si>
    <t>0xB9</t>
  </si>
  <si>
    <t>0xBA</t>
  </si>
  <si>
    <t>0x65</t>
  </si>
  <si>
    <t>0x72</t>
  </si>
  <si>
    <t>0x61</t>
  </si>
  <si>
    <t>0x4A</t>
  </si>
  <si>
    <t>0x4B</t>
  </si>
  <si>
    <t>0x42</t>
  </si>
  <si>
    <t>0x44</t>
  </si>
  <si>
    <t>0x41</t>
  </si>
  <si>
    <t>0xC0</t>
  </si>
  <si>
    <t>TokenTemperaturePowerMosFet</t>
  </si>
  <si>
    <t>TokenTemperatureSensor1</t>
  </si>
  <si>
    <t>TokenTemperatureSensor2</t>
  </si>
  <si>
    <t>TokenVoltage</t>
  </si>
  <si>
    <t>TokenCurrent</t>
  </si>
  <si>
    <t>TokenSOCPercent</t>
  </si>
  <si>
    <t>TokenNumberOfTemperatureSensors</t>
  </si>
  <si>
    <t>TokenCycles</t>
  </si>
  <si>
    <t>TokenTotalBatteryCycleCapacity</t>
  </si>
  <si>
    <t>TokenNumberOfBatteryCells</t>
  </si>
  <si>
    <t>TokenBatteryAlarm</t>
  </si>
  <si>
    <t>TokenBatteryStatus</t>
  </si>
  <si>
    <t>TokenBatteryOvervoltageProtection10Millivolt</t>
  </si>
  <si>
    <t>TokenBatteryUndervoltageProtection10Millivolt</t>
  </si>
  <si>
    <t>TokenCellOvervoltageProtectionMillivolt</t>
  </si>
  <si>
    <t>TokenChargeOvercurrentDelaySeconds</t>
  </si>
  <si>
    <t>TokenBalancingState</t>
  </si>
  <si>
    <t>TokenBatteryCellCount</t>
  </si>
  <si>
    <t>TokenTotalCapacity</t>
  </si>
  <si>
    <t>TokenChargeMosFetState</t>
  </si>
  <si>
    <t>TokenDischargeMosFetState</t>
  </si>
  <si>
    <t>TokenBatteryType</t>
  </si>
  <si>
    <t>TokenModifyParameterPassword</t>
  </si>
  <si>
    <t>TokenDedicatedChargerSwitchState</t>
  </si>
  <si>
    <t>TokenDeviceIdString</t>
  </si>
  <si>
    <t>TokenManufacturerDate</t>
  </si>
  <si>
    <t>TokenSystemWorkingMinutes</t>
  </si>
  <si>
    <t>TokenSoftwareVersionNumber</t>
  </si>
  <si>
    <t>TokenStartCurrentCalibration</t>
  </si>
  <si>
    <t>TokenActualBatteryCapacity</t>
  </si>
  <si>
    <t>TokenProtocolVersionNumber</t>
  </si>
  <si>
    <t>TokenManufacturerId</t>
  </si>
  <si>
    <t>10mV</t>
  </si>
  <si>
    <t>Charge Active,Discharge Active,Balancer Active,BatteryDown</t>
  </si>
  <si>
    <t>CellOvervoltageRecoveryMillivolt</t>
  </si>
  <si>
    <t>TokenCellUndervoltageProtectionMillivolt</t>
  </si>
  <si>
    <t>TokenCellUndervoltageRecoveryMillivolt</t>
  </si>
  <si>
    <t>TokenVoltageDifferenceProtectionMillivolt</t>
  </si>
  <si>
    <t>mV</t>
  </si>
  <si>
    <t>TokenBalancingStartVoltage</t>
  </si>
  <si>
    <t>TokenBalancingStartDifferentialVoltage</t>
  </si>
  <si>
    <t>??mV</t>
  </si>
  <si>
    <t>0x21</t>
  </si>
  <si>
    <t>CRC</t>
  </si>
  <si>
    <t>EndofFrame Token</t>
  </si>
  <si>
    <t>Raw Data:</t>
  </si>
  <si>
    <t>In Dec:</t>
  </si>
  <si>
    <t>Interpreted:</t>
  </si>
  <si>
    <t>Description:</t>
  </si>
  <si>
    <t>Index:</t>
  </si>
  <si>
    <t>BufferBingo…</t>
  </si>
  <si>
    <t>RND Code &amp; JK Rec Code 1,2,3</t>
  </si>
  <si>
    <t>Description</t>
  </si>
  <si>
    <t>Data:</t>
  </si>
  <si>
    <t>Interpretation</t>
  </si>
  <si>
    <t>TokenCellOvervoltageDelaySeconds</t>
  </si>
  <si>
    <t>TokenCellUndervoltageDelaySeconds</t>
  </si>
  <si>
    <t>TokenDischargeOvercurrentProtectionAmpere</t>
  </si>
  <si>
    <t>TokenDischargeOvercurrentDelaySeconds</t>
  </si>
  <si>
    <t>TokenChargeOvercurrentProtectionAmpere</t>
  </si>
  <si>
    <t>TokenPowerMosFetTemperatureProtection</t>
  </si>
  <si>
    <t>TokenPowerMosFetRecoveryTemperature</t>
  </si>
  <si>
    <t>TokenSensor1TemperatureProtection</t>
  </si>
  <si>
    <t>TokenSensor1RecoveryTemperature</t>
  </si>
  <si>
    <t>TokenBatteryDifferenceTemperatureProtection</t>
  </si>
  <si>
    <t>TokenChargeOvertemperatureProtection</t>
  </si>
  <si>
    <t>TokenDischargeOvertemperatureProtection</t>
  </si>
  <si>
    <t>TokenChargeUndertemperatureProtection</t>
  </si>
  <si>
    <t>TokenChargeRecoveryUndertemperature</t>
  </si>
  <si>
    <t>TokenDischargeUndertemperatureProtection</t>
  </si>
  <si>
    <t>TokenDischargeRecoveryUndertemperature</t>
  </si>
  <si>
    <t>TokenSleepWaitingTime</t>
  </si>
  <si>
    <t>TokenLowCapacityAlarm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</si>
</sst>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0" fontId="0" fillId="4" borderId="0" xfId="0" applyFill="1"/>
    <xf numFmtId="0" fontId="0" fillId="0" borderId="0" xfId="0" quotePrefix="1" applyAlignment="1">
      <alignment horizontal="right"/>
    </xf>
    <xf numFmtId="49" fontId="0" fillId="0" borderId="0" xfId="0" applyNumberFormat="1" applyAlignment="1">
      <alignment horizontal="left"/>
    </xf>
    <xf numFmtId="0" fontId="0" fillId="2" borderId="0" xfId="0" applyFill="1"/>
    <xf numFmtId="9" fontId="0" fillId="0" borderId="0" xfId="0" applyNumberFormat="1" applyAlignment="1">
      <alignment horizontal="right"/>
    </xf>
    <xf numFmtId="0" fontId="0" fillId="0" borderId="0" xfId="0" applyAlignment="1">
      <alignment textRotation="90"/>
    </xf>
    <xf numFmtId="49" fontId="0" fillId="5" borderId="0" xfId="0" applyNumberFormat="1" applyFill="1" applyAlignment="1">
      <alignment horizontal="right"/>
    </xf>
    <xf numFmtId="0" fontId="0" fillId="5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/>
    <xf numFmtId="0" fontId="0" fillId="8" borderId="0" xfId="0" applyFill="1" applyAlignment="1">
      <alignment textRotation="90"/>
    </xf>
    <xf numFmtId="0" fontId="0" fillId="0" borderId="0" xfId="0" applyNumberFormat="1"/>
    <xf numFmtId="9" fontId="0" fillId="0" borderId="0" xfId="0" applyNumberFormat="1"/>
    <xf numFmtId="49" fontId="0" fillId="0" borderId="0" xfId="0" applyNumberForma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textRotation="90"/>
    </xf>
    <xf numFmtId="0" fontId="0" fillId="0" borderId="0" xfId="0" applyAlignment="1"/>
    <xf numFmtId="0" fontId="2" fillId="0" borderId="0" xfId="0" applyFont="1"/>
    <xf numFmtId="0" fontId="2" fillId="8" borderId="0" xfId="0" applyFont="1" applyFill="1"/>
    <xf numFmtId="49" fontId="2" fillId="8" borderId="0" xfId="0" applyNumberFormat="1" applyFont="1" applyFill="1"/>
    <xf numFmtId="0" fontId="2" fillId="8" borderId="0" xfId="0" applyFont="1" applyFill="1" applyAlignment="1">
      <alignment horizontal="center" vertical="center"/>
    </xf>
    <xf numFmtId="49" fontId="0" fillId="0" borderId="0" xfId="0" applyNumberFormat="1" applyFill="1"/>
    <xf numFmtId="0" fontId="0" fillId="6" borderId="0" xfId="0" applyFill="1" applyAlignment="1"/>
    <xf numFmtId="0" fontId="0" fillId="7" borderId="0" xfId="0" applyFill="1" applyAlignment="1"/>
    <xf numFmtId="0" fontId="0" fillId="0" borderId="0" xfId="0" applyFill="1" applyAlignment="1"/>
    <xf numFmtId="49" fontId="0" fillId="8" borderId="0" xfId="0" applyNumberFormat="1" applyFill="1"/>
    <xf numFmtId="0" fontId="2" fillId="0" borderId="0" xfId="0" applyFont="1" applyAlignment="1">
      <alignment textRotation="90"/>
    </xf>
    <xf numFmtId="0" fontId="2" fillId="6" borderId="0" xfId="0" applyFont="1" applyFill="1" applyAlignment="1">
      <alignment textRotation="90"/>
    </xf>
    <xf numFmtId="0" fontId="2" fillId="5" borderId="0" xfId="0" applyFont="1" applyFill="1" applyAlignment="1">
      <alignment textRotation="90"/>
    </xf>
    <xf numFmtId="0" fontId="3" fillId="7" borderId="0" xfId="0" applyFont="1" applyFill="1" applyAlignment="1">
      <alignment horizontal="center" textRotation="90"/>
    </xf>
    <xf numFmtId="0" fontId="2" fillId="7" borderId="0" xfId="0" applyFont="1" applyFill="1" applyAlignment="1">
      <alignment textRotation="90"/>
    </xf>
    <xf numFmtId="0" fontId="2" fillId="8" borderId="0" xfId="0" applyFont="1" applyFill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0ACD-9666-FE45-B376-45B5FCF02634}">
  <dimension ref="A1:EM88"/>
  <sheetViews>
    <sheetView tabSelected="1" zoomScaleNormal="150" zoomScaleSheetLayoutView="100" workbookViewId="0">
      <selection activeCell="DL16" sqref="DL16"/>
    </sheetView>
  </sheetViews>
  <sheetFormatPr defaultColWidth="9.140625" defaultRowHeight="15" x14ac:dyDescent="0.25"/>
  <cols>
    <col min="3" max="3" width="2.85546875" bestFit="1" customWidth="1"/>
    <col min="4" max="22" width="3.140625" bestFit="1" customWidth="1"/>
    <col min="23" max="23" width="3.42578125" bestFit="1" customWidth="1"/>
    <col min="24" max="24" width="3.42578125" customWidth="1"/>
    <col min="25" max="25" width="11.85546875" bestFit="1" customWidth="1"/>
    <col min="26" max="37" width="3.140625" bestFit="1" customWidth="1"/>
    <col min="38" max="38" width="3.7109375" bestFit="1" customWidth="1"/>
    <col min="39" max="46" width="3.140625" bestFit="1" customWidth="1"/>
    <col min="47" max="48" width="3.42578125" bestFit="1" customWidth="1"/>
    <col min="49" max="49" width="3.140625" bestFit="1" customWidth="1"/>
    <col min="50" max="50" width="3.42578125" bestFit="1" customWidth="1"/>
    <col min="51" max="51" width="7.140625" customWidth="1"/>
    <col min="52" max="52" width="8.28515625" customWidth="1"/>
    <col min="53" max="54" width="3.42578125" customWidth="1"/>
    <col min="55" max="55" width="3" bestFit="1" customWidth="1"/>
    <col min="56" max="56" width="5" bestFit="1" customWidth="1"/>
    <col min="57" max="57" width="4" bestFit="1" customWidth="1"/>
    <col min="58" max="58" width="3" bestFit="1" customWidth="1"/>
    <col min="59" max="59" width="5" bestFit="1" customWidth="1"/>
    <col min="60" max="60" width="4" bestFit="1" customWidth="1"/>
    <col min="61" max="61" width="3" bestFit="1" customWidth="1"/>
    <col min="62" max="62" width="5" bestFit="1" customWidth="1"/>
    <col min="63" max="63" width="4" bestFit="1" customWidth="1"/>
    <col min="64" max="64" width="3" bestFit="1" customWidth="1"/>
    <col min="65" max="65" width="5" bestFit="1" customWidth="1"/>
    <col min="66" max="66" width="4" bestFit="1" customWidth="1"/>
    <col min="67" max="67" width="3" bestFit="1" customWidth="1"/>
    <col min="68" max="68" width="5" bestFit="1" customWidth="1"/>
    <col min="69" max="69" width="4" bestFit="1" customWidth="1"/>
    <col min="70" max="70" width="3" bestFit="1" customWidth="1"/>
    <col min="71" max="71" width="5" bestFit="1" customWidth="1"/>
    <col min="72" max="72" width="4" bestFit="1" customWidth="1"/>
    <col min="73" max="73" width="3" bestFit="1" customWidth="1"/>
    <col min="74" max="74" width="5" bestFit="1" customWidth="1"/>
    <col min="75" max="75" width="4" bestFit="1" customWidth="1"/>
    <col min="76" max="76" width="3" bestFit="1" customWidth="1"/>
    <col min="77" max="77" width="5" bestFit="1" customWidth="1"/>
    <col min="78" max="78" width="4" bestFit="1" customWidth="1"/>
    <col min="79" max="79" width="3" bestFit="1" customWidth="1"/>
    <col min="80" max="80" width="5" bestFit="1" customWidth="1"/>
    <col min="81" max="81" width="4" bestFit="1" customWidth="1"/>
    <col min="82" max="82" width="3.28515625" bestFit="1" customWidth="1"/>
    <col min="83" max="83" width="5" bestFit="1" customWidth="1"/>
    <col min="84" max="84" width="4" bestFit="1" customWidth="1"/>
    <col min="85" max="85" width="3.140625" bestFit="1" customWidth="1"/>
    <col min="86" max="86" width="5" bestFit="1" customWidth="1"/>
    <col min="87" max="87" width="4" bestFit="1" customWidth="1"/>
    <col min="88" max="88" width="3" bestFit="1" customWidth="1"/>
    <col min="89" max="89" width="5" bestFit="1" customWidth="1"/>
    <col min="90" max="90" width="4" bestFit="1" customWidth="1"/>
    <col min="91" max="91" width="3.140625" bestFit="1" customWidth="1"/>
    <col min="92" max="92" width="5" bestFit="1" customWidth="1"/>
    <col min="93" max="93" width="4" bestFit="1" customWidth="1"/>
    <col min="94" max="94" width="3.140625" bestFit="1" customWidth="1"/>
    <col min="95" max="95" width="5" bestFit="1" customWidth="1"/>
    <col min="96" max="96" width="4" bestFit="1" customWidth="1"/>
    <col min="97" max="97" width="3" bestFit="1" customWidth="1"/>
    <col min="98" max="98" width="5" bestFit="1" customWidth="1"/>
    <col min="99" max="99" width="4" bestFit="1" customWidth="1"/>
    <col min="100" max="100" width="3" bestFit="1" customWidth="1"/>
    <col min="101" max="101" width="5" bestFit="1" customWidth="1"/>
    <col min="102" max="102" width="4" bestFit="1" customWidth="1"/>
    <col min="103" max="103" width="3" bestFit="1" customWidth="1"/>
    <col min="104" max="104" width="5" bestFit="1" customWidth="1"/>
    <col min="105" max="105" width="4" bestFit="1" customWidth="1"/>
    <col min="106" max="106" width="3" bestFit="1" customWidth="1"/>
    <col min="107" max="107" width="5" bestFit="1" customWidth="1"/>
    <col min="108" max="108" width="4" bestFit="1" customWidth="1"/>
    <col min="109" max="109" width="3" bestFit="1" customWidth="1"/>
    <col min="110" max="110" width="5" bestFit="1" customWidth="1"/>
    <col min="111" max="111" width="4" bestFit="1" customWidth="1"/>
    <col min="112" max="112" width="3" bestFit="1" customWidth="1"/>
    <col min="113" max="113" width="5" bestFit="1" customWidth="1"/>
    <col min="114" max="114" width="4" bestFit="1" customWidth="1"/>
    <col min="115" max="115" width="6.5703125" bestFit="1" customWidth="1"/>
    <col min="116" max="116" width="44.7109375" bestFit="1" customWidth="1"/>
    <col min="117" max="117" width="6" bestFit="1" customWidth="1"/>
    <col min="118" max="118" width="5.140625" bestFit="1" customWidth="1"/>
    <col min="119" max="119" width="5.5703125" bestFit="1" customWidth="1"/>
    <col min="120" max="121" width="5.28515625" bestFit="1" customWidth="1"/>
    <col min="122" max="126" width="5" bestFit="1" customWidth="1"/>
    <col min="127" max="127" width="7.140625" bestFit="1" customWidth="1"/>
    <col min="128" max="128" width="7.7109375" bestFit="1" customWidth="1"/>
    <col min="129" max="129" width="6" bestFit="1" customWidth="1"/>
    <col min="130" max="130" width="5.28515625" bestFit="1" customWidth="1"/>
    <col min="131" max="131" width="5.140625" bestFit="1" customWidth="1"/>
    <col min="132" max="141" width="5" bestFit="1" customWidth="1"/>
    <col min="142" max="142" width="5.140625" bestFit="1" customWidth="1"/>
    <col min="143" max="143" width="8.42578125" bestFit="1" customWidth="1"/>
    <col min="144" max="189" width="3.140625" customWidth="1"/>
  </cols>
  <sheetData>
    <row r="1" spans="1:115" ht="112.5" x14ac:dyDescent="0.3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 t="s">
        <v>62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2" t="s">
        <v>41</v>
      </c>
      <c r="AZ1" s="2" t="s">
        <v>46</v>
      </c>
    </row>
    <row r="2" spans="1:115" x14ac:dyDescent="0.25">
      <c r="AZ2" s="3"/>
    </row>
    <row r="3" spans="1:115" x14ac:dyDescent="0.25">
      <c r="B3" s="4" t="s">
        <v>0</v>
      </c>
      <c r="C3" s="3" t="s">
        <v>1</v>
      </c>
      <c r="D3" s="5" t="s">
        <v>2</v>
      </c>
      <c r="E3" s="17" t="s">
        <v>3</v>
      </c>
      <c r="F3" s="17" t="s">
        <v>4</v>
      </c>
      <c r="G3" s="15" t="s">
        <v>3</v>
      </c>
      <c r="H3" s="15" t="s">
        <v>3</v>
      </c>
      <c r="I3" s="15" t="s">
        <v>3</v>
      </c>
      <c r="J3" s="15" t="s">
        <v>3</v>
      </c>
      <c r="K3" s="5" t="s">
        <v>5</v>
      </c>
      <c r="L3" s="5" t="s">
        <v>5</v>
      </c>
      <c r="M3" s="5" t="s">
        <v>3</v>
      </c>
      <c r="N3" s="6" t="s">
        <v>6</v>
      </c>
      <c r="O3" s="5" t="s">
        <v>3</v>
      </c>
      <c r="P3" s="5" t="s">
        <v>3</v>
      </c>
      <c r="Q3" s="5" t="s">
        <v>3</v>
      </c>
      <c r="R3" s="5" t="s">
        <v>3</v>
      </c>
      <c r="S3" s="5" t="s">
        <v>7</v>
      </c>
      <c r="T3" s="5" t="s">
        <v>3</v>
      </c>
      <c r="U3" s="5" t="s">
        <v>3</v>
      </c>
      <c r="V3" s="5" t="s">
        <v>8</v>
      </c>
      <c r="W3" s="5" t="s">
        <v>9</v>
      </c>
      <c r="X3" s="5"/>
      <c r="Y3" s="3"/>
      <c r="Z3" s="3" t="s">
        <v>1</v>
      </c>
      <c r="AA3" s="5" t="s">
        <v>2</v>
      </c>
      <c r="AB3" s="5" t="s">
        <v>3</v>
      </c>
      <c r="AC3" s="5" t="s">
        <v>10</v>
      </c>
      <c r="AD3" s="5" t="s">
        <v>3</v>
      </c>
      <c r="AE3" s="5" t="s">
        <v>3</v>
      </c>
      <c r="AF3" s="5" t="s">
        <v>3</v>
      </c>
      <c r="AG3" s="5" t="s">
        <v>3</v>
      </c>
      <c r="AH3" s="5" t="s">
        <v>5</v>
      </c>
      <c r="AI3" s="5" t="s">
        <v>3</v>
      </c>
      <c r="AJ3" s="5" t="s">
        <v>8</v>
      </c>
      <c r="AK3" s="6" t="s">
        <v>6</v>
      </c>
      <c r="AL3" s="7" t="s">
        <v>11</v>
      </c>
      <c r="AM3" s="5" t="s">
        <v>3</v>
      </c>
      <c r="AN3" s="5" t="s">
        <v>3</v>
      </c>
      <c r="AO3" s="5" t="s">
        <v>3</v>
      </c>
      <c r="AP3" s="5" t="s">
        <v>3</v>
      </c>
      <c r="AQ3" s="5" t="s">
        <v>7</v>
      </c>
      <c r="AR3" s="5" t="s">
        <v>3</v>
      </c>
      <c r="AS3" s="5" t="s">
        <v>3</v>
      </c>
      <c r="AT3" s="5" t="s">
        <v>12</v>
      </c>
      <c r="AU3" s="5" t="s">
        <v>13</v>
      </c>
      <c r="AV3" s="3"/>
      <c r="AW3" s="3"/>
      <c r="AX3" s="3"/>
      <c r="AY3" s="4">
        <v>99</v>
      </c>
      <c r="AZ3" s="13">
        <v>0.99</v>
      </c>
    </row>
    <row r="4" spans="1:115" x14ac:dyDescent="0.25">
      <c r="D4" s="8"/>
      <c r="E4" s="34"/>
      <c r="F4" s="34"/>
      <c r="G4" s="34"/>
      <c r="H4" s="34"/>
      <c r="I4" s="34"/>
      <c r="J4" s="34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115" x14ac:dyDescent="0.25">
      <c r="D5" s="8"/>
      <c r="E5" s="34"/>
      <c r="F5" s="34"/>
      <c r="G5" s="34"/>
      <c r="H5" s="34"/>
      <c r="I5" s="34"/>
      <c r="J5" s="34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AZ5" s="9"/>
    </row>
    <row r="6" spans="1:115" x14ac:dyDescent="0.25">
      <c r="B6" s="4" t="s">
        <v>14</v>
      </c>
      <c r="C6" s="3" t="s">
        <v>1</v>
      </c>
      <c r="D6" s="5" t="s">
        <v>2</v>
      </c>
      <c r="E6" s="17" t="s">
        <v>3</v>
      </c>
      <c r="F6" s="17" t="s">
        <v>4</v>
      </c>
      <c r="G6" s="15" t="s">
        <v>3</v>
      </c>
      <c r="H6" s="15" t="s">
        <v>3</v>
      </c>
      <c r="I6" s="15" t="s">
        <v>3</v>
      </c>
      <c r="J6" s="15" t="s">
        <v>3</v>
      </c>
      <c r="K6" s="19" t="s">
        <v>5</v>
      </c>
      <c r="L6" s="5" t="s">
        <v>5</v>
      </c>
      <c r="M6" s="19" t="s">
        <v>3</v>
      </c>
      <c r="N6" s="6" t="s">
        <v>15</v>
      </c>
      <c r="O6" s="21" t="s">
        <v>3</v>
      </c>
      <c r="P6" s="21" t="s">
        <v>3</v>
      </c>
      <c r="Q6" s="21" t="s">
        <v>3</v>
      </c>
      <c r="R6" s="21" t="s">
        <v>3</v>
      </c>
      <c r="S6" s="17" t="s">
        <v>7</v>
      </c>
      <c r="T6" s="19" t="s">
        <v>3</v>
      </c>
      <c r="U6" s="19" t="s">
        <v>3</v>
      </c>
      <c r="V6" s="19" t="s">
        <v>8</v>
      </c>
      <c r="W6" s="19" t="s">
        <v>16</v>
      </c>
      <c r="X6" s="26"/>
      <c r="Y6" s="3"/>
      <c r="Z6" s="3" t="s">
        <v>1</v>
      </c>
      <c r="AA6" s="5" t="s">
        <v>2</v>
      </c>
      <c r="AB6" s="5" t="s">
        <v>3</v>
      </c>
      <c r="AC6" s="5" t="s">
        <v>17</v>
      </c>
      <c r="AD6" s="5" t="s">
        <v>3</v>
      </c>
      <c r="AE6" s="5" t="s">
        <v>3</v>
      </c>
      <c r="AF6" s="5" t="s">
        <v>3</v>
      </c>
      <c r="AG6" s="5" t="s">
        <v>3</v>
      </c>
      <c r="AH6" s="5" t="s">
        <v>5</v>
      </c>
      <c r="AI6" s="5" t="s">
        <v>3</v>
      </c>
      <c r="AJ6" s="5" t="s">
        <v>8</v>
      </c>
      <c r="AK6" s="6" t="s">
        <v>15</v>
      </c>
      <c r="AL6" s="7" t="s">
        <v>18</v>
      </c>
      <c r="AM6" s="7" t="s">
        <v>19</v>
      </c>
      <c r="AN6" s="5" t="s">
        <v>3</v>
      </c>
      <c r="AO6" s="5" t="s">
        <v>3</v>
      </c>
      <c r="AP6" s="5" t="s">
        <v>3</v>
      </c>
      <c r="AQ6" s="8" t="s">
        <v>3</v>
      </c>
      <c r="AR6" s="5" t="s">
        <v>7</v>
      </c>
      <c r="AS6" s="5" t="s">
        <v>3</v>
      </c>
      <c r="AT6" s="5" t="s">
        <v>3</v>
      </c>
      <c r="AU6" s="5" t="s">
        <v>12</v>
      </c>
      <c r="AV6" s="5" t="s">
        <v>20</v>
      </c>
      <c r="AW6" s="3"/>
      <c r="AX6" s="3"/>
      <c r="AY6" s="4">
        <v>2755</v>
      </c>
      <c r="AZ6" s="5" t="s">
        <v>45</v>
      </c>
    </row>
    <row r="7" spans="1:115" x14ac:dyDescent="0.25">
      <c r="B7" s="4" t="s">
        <v>21</v>
      </c>
      <c r="C7" s="3" t="s">
        <v>1</v>
      </c>
      <c r="D7" s="5" t="s">
        <v>2</v>
      </c>
      <c r="E7" s="17" t="s">
        <v>3</v>
      </c>
      <c r="F7" s="17" t="s">
        <v>4</v>
      </c>
      <c r="G7" s="15" t="s">
        <v>3</v>
      </c>
      <c r="H7" s="15" t="s">
        <v>3</v>
      </c>
      <c r="I7" s="15" t="s">
        <v>3</v>
      </c>
      <c r="J7" s="15" t="s">
        <v>3</v>
      </c>
      <c r="K7" s="19" t="s">
        <v>5</v>
      </c>
      <c r="L7" s="5" t="s">
        <v>5</v>
      </c>
      <c r="M7" s="19" t="s">
        <v>3</v>
      </c>
      <c r="N7" s="6" t="s">
        <v>22</v>
      </c>
      <c r="O7" s="21" t="s">
        <v>3</v>
      </c>
      <c r="P7" s="21" t="s">
        <v>3</v>
      </c>
      <c r="Q7" s="21" t="s">
        <v>3</v>
      </c>
      <c r="R7" s="21" t="s">
        <v>3</v>
      </c>
      <c r="S7" s="17" t="s">
        <v>7</v>
      </c>
      <c r="T7" s="19" t="s">
        <v>3</v>
      </c>
      <c r="U7" s="19" t="s">
        <v>3</v>
      </c>
      <c r="V7" s="19" t="s">
        <v>8</v>
      </c>
      <c r="W7" s="19" t="s">
        <v>23</v>
      </c>
      <c r="X7" s="26"/>
      <c r="Y7" s="3"/>
      <c r="Z7" s="3" t="s">
        <v>1</v>
      </c>
      <c r="AA7" s="5" t="s">
        <v>2</v>
      </c>
      <c r="AB7" s="5" t="s">
        <v>3</v>
      </c>
      <c r="AC7" s="5" t="s">
        <v>17</v>
      </c>
      <c r="AD7" s="5" t="s">
        <v>3</v>
      </c>
      <c r="AE7" s="5" t="s">
        <v>3</v>
      </c>
      <c r="AF7" s="5" t="s">
        <v>3</v>
      </c>
      <c r="AG7" s="5" t="s">
        <v>3</v>
      </c>
      <c r="AH7" s="5" t="s">
        <v>5</v>
      </c>
      <c r="AI7" s="5" t="s">
        <v>3</v>
      </c>
      <c r="AJ7" s="5" t="s">
        <v>8</v>
      </c>
      <c r="AK7" s="6" t="s">
        <v>22</v>
      </c>
      <c r="AL7" s="7" t="s">
        <v>24</v>
      </c>
      <c r="AM7" s="7" t="s">
        <v>25</v>
      </c>
      <c r="AN7" s="5" t="s">
        <v>3</v>
      </c>
      <c r="AO7" s="5" t="s">
        <v>3</v>
      </c>
      <c r="AP7" s="5" t="s">
        <v>3</v>
      </c>
      <c r="AQ7" s="5" t="s">
        <v>3</v>
      </c>
      <c r="AR7" s="5" t="s">
        <v>7</v>
      </c>
      <c r="AS7" s="5" t="s">
        <v>3</v>
      </c>
      <c r="AT7" s="5" t="s">
        <v>3</v>
      </c>
      <c r="AU7" s="5" t="s">
        <v>12</v>
      </c>
      <c r="AV7" s="5" t="s">
        <v>13</v>
      </c>
      <c r="AW7" s="3"/>
      <c r="AX7" s="3"/>
      <c r="AY7" s="4">
        <v>-18</v>
      </c>
      <c r="AZ7" s="10" t="s">
        <v>43</v>
      </c>
    </row>
    <row r="8" spans="1:115" x14ac:dyDescent="0.25">
      <c r="B8" s="4" t="s">
        <v>26</v>
      </c>
      <c r="C8" s="3" t="s">
        <v>27</v>
      </c>
      <c r="D8" s="5">
        <v>57</v>
      </c>
      <c r="E8" s="17" t="s">
        <v>3</v>
      </c>
      <c r="F8" s="17">
        <v>13</v>
      </c>
      <c r="G8" s="15" t="s">
        <v>3</v>
      </c>
      <c r="H8" s="15" t="s">
        <v>3</v>
      </c>
      <c r="I8" s="15" t="s">
        <v>3</v>
      </c>
      <c r="J8" s="15" t="s">
        <v>3</v>
      </c>
      <c r="K8" s="19" t="s">
        <v>5</v>
      </c>
      <c r="L8" s="5" t="s">
        <v>5</v>
      </c>
      <c r="M8" s="19" t="s">
        <v>3</v>
      </c>
      <c r="N8" s="6">
        <v>81</v>
      </c>
      <c r="O8" s="21" t="s">
        <v>3</v>
      </c>
      <c r="P8" s="21" t="s">
        <v>3</v>
      </c>
      <c r="Q8" s="21" t="s">
        <v>3</v>
      </c>
      <c r="R8" s="21" t="s">
        <v>3</v>
      </c>
      <c r="S8" s="17">
        <v>68</v>
      </c>
      <c r="T8" s="19" t="s">
        <v>3</v>
      </c>
      <c r="U8" s="19" t="s">
        <v>3</v>
      </c>
      <c r="V8" s="19" t="s">
        <v>8</v>
      </c>
      <c r="W8" s="19" t="s">
        <v>28</v>
      </c>
      <c r="X8" s="26"/>
      <c r="Y8" s="3"/>
      <c r="Z8" s="3" t="s">
        <v>1</v>
      </c>
      <c r="AA8" s="5" t="s">
        <v>2</v>
      </c>
      <c r="AB8" s="5" t="s">
        <v>3</v>
      </c>
      <c r="AC8" s="5" t="s">
        <v>17</v>
      </c>
      <c r="AD8" s="5" t="s">
        <v>3</v>
      </c>
      <c r="AE8" s="5" t="s">
        <v>3</v>
      </c>
      <c r="AF8" s="5" t="s">
        <v>3</v>
      </c>
      <c r="AG8" s="5" t="s">
        <v>3</v>
      </c>
      <c r="AH8" s="5" t="s">
        <v>5</v>
      </c>
      <c r="AI8" s="5" t="s">
        <v>3</v>
      </c>
      <c r="AJ8" s="5" t="s">
        <v>8</v>
      </c>
      <c r="AK8" s="6" t="s">
        <v>29</v>
      </c>
      <c r="AL8" s="7" t="s">
        <v>3</v>
      </c>
      <c r="AM8" s="7" t="s">
        <v>30</v>
      </c>
      <c r="AN8" s="5" t="s">
        <v>3</v>
      </c>
      <c r="AO8" s="5" t="s">
        <v>3</v>
      </c>
      <c r="AP8" s="5" t="s">
        <v>3</v>
      </c>
      <c r="AQ8" s="5" t="s">
        <v>3</v>
      </c>
      <c r="AR8" s="5" t="s">
        <v>7</v>
      </c>
      <c r="AS8" s="5" t="s">
        <v>3</v>
      </c>
      <c r="AT8" s="5" t="s">
        <v>3</v>
      </c>
      <c r="AU8" s="5" t="s">
        <v>8</v>
      </c>
      <c r="AV8" s="5" t="s">
        <v>31</v>
      </c>
      <c r="AW8" s="3"/>
      <c r="AX8" s="3"/>
      <c r="AY8" s="4">
        <v>22</v>
      </c>
      <c r="AZ8" s="5" t="s">
        <v>44</v>
      </c>
    </row>
    <row r="9" spans="1:115" x14ac:dyDescent="0.25">
      <c r="B9" s="4" t="s">
        <v>32</v>
      </c>
      <c r="C9" s="3" t="s">
        <v>1</v>
      </c>
      <c r="D9" s="5" t="s">
        <v>2</v>
      </c>
      <c r="E9" s="17" t="s">
        <v>3</v>
      </c>
      <c r="F9" s="17" t="s">
        <v>4</v>
      </c>
      <c r="G9" s="15" t="s">
        <v>3</v>
      </c>
      <c r="H9" s="15" t="s">
        <v>3</v>
      </c>
      <c r="I9" s="15" t="s">
        <v>3</v>
      </c>
      <c r="J9" s="15" t="s">
        <v>3</v>
      </c>
      <c r="K9" s="19" t="s">
        <v>5</v>
      </c>
      <c r="L9" s="5" t="s">
        <v>5</v>
      </c>
      <c r="M9" s="19" t="s">
        <v>3</v>
      </c>
      <c r="N9" s="6" t="s">
        <v>33</v>
      </c>
      <c r="O9" s="21" t="s">
        <v>3</v>
      </c>
      <c r="P9" s="21" t="s">
        <v>3</v>
      </c>
      <c r="Q9" s="21" t="s">
        <v>3</v>
      </c>
      <c r="R9" s="21" t="s">
        <v>3</v>
      </c>
      <c r="S9" s="17" t="s">
        <v>7</v>
      </c>
      <c r="T9" s="19" t="s">
        <v>3</v>
      </c>
      <c r="U9" s="19" t="s">
        <v>3</v>
      </c>
      <c r="V9" s="19" t="s">
        <v>8</v>
      </c>
      <c r="W9" s="19" t="s">
        <v>34</v>
      </c>
      <c r="X9" s="26"/>
      <c r="Y9" s="3"/>
      <c r="Z9" s="3" t="s">
        <v>1</v>
      </c>
      <c r="AA9" s="5" t="s">
        <v>2</v>
      </c>
      <c r="AB9" s="5" t="s">
        <v>3</v>
      </c>
      <c r="AC9" s="5" t="s">
        <v>17</v>
      </c>
      <c r="AD9" s="5" t="s">
        <v>3</v>
      </c>
      <c r="AE9" s="5" t="s">
        <v>3</v>
      </c>
      <c r="AF9" s="5" t="s">
        <v>3</v>
      </c>
      <c r="AG9" s="5" t="s">
        <v>3</v>
      </c>
      <c r="AH9" s="5" t="s">
        <v>5</v>
      </c>
      <c r="AI9" s="5" t="s">
        <v>3</v>
      </c>
      <c r="AJ9" s="5" t="s">
        <v>8</v>
      </c>
      <c r="AK9" s="6" t="s">
        <v>33</v>
      </c>
      <c r="AL9" s="7" t="s">
        <v>3</v>
      </c>
      <c r="AM9" s="7" t="s">
        <v>3</v>
      </c>
      <c r="AN9" s="5" t="s">
        <v>3</v>
      </c>
      <c r="AO9" s="5" t="s">
        <v>3</v>
      </c>
      <c r="AP9" s="5" t="s">
        <v>3</v>
      </c>
      <c r="AQ9" s="5" t="s">
        <v>3</v>
      </c>
      <c r="AR9" s="5" t="s">
        <v>7</v>
      </c>
      <c r="AS9" s="5" t="s">
        <v>3</v>
      </c>
      <c r="AT9" s="5" t="s">
        <v>3</v>
      </c>
      <c r="AU9" s="5" t="s">
        <v>8</v>
      </c>
      <c r="AV9" s="5" t="s">
        <v>34</v>
      </c>
      <c r="AW9" s="3"/>
      <c r="AX9" s="3"/>
      <c r="AY9" s="4">
        <v>0</v>
      </c>
      <c r="AZ9" t="s">
        <v>35</v>
      </c>
    </row>
    <row r="10" spans="1:115" x14ac:dyDescent="0.25">
      <c r="B10" s="4" t="s">
        <v>36</v>
      </c>
      <c r="C10" s="3" t="s">
        <v>1</v>
      </c>
      <c r="D10" s="5" t="s">
        <v>2</v>
      </c>
      <c r="E10" s="17" t="s">
        <v>3</v>
      </c>
      <c r="F10" s="17" t="s">
        <v>4</v>
      </c>
      <c r="G10" s="15" t="s">
        <v>3</v>
      </c>
      <c r="H10" s="15" t="s">
        <v>3</v>
      </c>
      <c r="I10" s="15" t="s">
        <v>3</v>
      </c>
      <c r="J10" s="15" t="s">
        <v>3</v>
      </c>
      <c r="K10" s="19" t="s">
        <v>5</v>
      </c>
      <c r="L10" s="5" t="s">
        <v>5</v>
      </c>
      <c r="M10" s="19" t="s">
        <v>3</v>
      </c>
      <c r="N10" s="6" t="s">
        <v>23</v>
      </c>
      <c r="O10" s="21" t="s">
        <v>3</v>
      </c>
      <c r="P10" s="21" t="s">
        <v>3</v>
      </c>
      <c r="Q10" s="21" t="s">
        <v>3</v>
      </c>
      <c r="R10" s="21" t="s">
        <v>3</v>
      </c>
      <c r="S10" s="17" t="s">
        <v>7</v>
      </c>
      <c r="T10" s="19" t="s">
        <v>3</v>
      </c>
      <c r="U10" s="19" t="s">
        <v>3</v>
      </c>
      <c r="V10" s="19" t="s">
        <v>8</v>
      </c>
      <c r="W10" s="19" t="s">
        <v>37</v>
      </c>
      <c r="X10" s="26"/>
      <c r="Y10" s="3"/>
      <c r="Z10" s="3" t="s">
        <v>1</v>
      </c>
      <c r="AA10" s="5" t="s">
        <v>2</v>
      </c>
      <c r="AB10" s="5" t="s">
        <v>3</v>
      </c>
      <c r="AC10" s="5" t="s">
        <v>38</v>
      </c>
      <c r="AD10" s="5" t="s">
        <v>3</v>
      </c>
      <c r="AE10" s="5" t="s">
        <v>3</v>
      </c>
      <c r="AF10" s="5" t="s">
        <v>3</v>
      </c>
      <c r="AG10" s="5" t="s">
        <v>3</v>
      </c>
      <c r="AH10" s="5" t="s">
        <v>5</v>
      </c>
      <c r="AI10" s="5" t="s">
        <v>3</v>
      </c>
      <c r="AJ10" s="5" t="s">
        <v>8</v>
      </c>
      <c r="AK10" s="6" t="s">
        <v>23</v>
      </c>
      <c r="AL10" s="7" t="s">
        <v>3</v>
      </c>
      <c r="AM10" s="7" t="s">
        <v>3</v>
      </c>
      <c r="AN10" s="7" t="s">
        <v>3</v>
      </c>
      <c r="AO10" s="7" t="s">
        <v>39</v>
      </c>
      <c r="AP10" s="5" t="s">
        <v>3</v>
      </c>
      <c r="AQ10" s="5" t="s">
        <v>3</v>
      </c>
      <c r="AR10" s="5" t="s">
        <v>3</v>
      </c>
      <c r="AS10" s="5" t="s">
        <v>3</v>
      </c>
      <c r="AT10" s="5" t="s">
        <v>7</v>
      </c>
      <c r="AU10" s="5" t="s">
        <v>3</v>
      </c>
      <c r="AV10" s="5" t="s">
        <v>3</v>
      </c>
      <c r="AW10" s="5" t="s">
        <v>12</v>
      </c>
      <c r="AX10" s="11" t="s">
        <v>13</v>
      </c>
      <c r="AY10" s="12">
        <v>6</v>
      </c>
      <c r="AZ10" s="3" t="s">
        <v>42</v>
      </c>
    </row>
    <row r="11" spans="1:115" x14ac:dyDescent="0.25"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31" t="s">
        <v>266</v>
      </c>
      <c r="Z11" s="22">
        <v>0</v>
      </c>
      <c r="AA11" s="22">
        <v>1</v>
      </c>
      <c r="AB11" s="22">
        <v>2</v>
      </c>
      <c r="AC11" s="22">
        <v>3</v>
      </c>
      <c r="AD11" s="22">
        <v>4</v>
      </c>
      <c r="AE11" s="22">
        <v>5</v>
      </c>
      <c r="AF11" s="22">
        <v>6</v>
      </c>
      <c r="AG11" s="22">
        <v>7</v>
      </c>
      <c r="AH11" s="22">
        <v>8</v>
      </c>
      <c r="AI11" s="22">
        <v>9</v>
      </c>
      <c r="AJ11" s="22">
        <v>10</v>
      </c>
      <c r="AK11" s="22">
        <v>11</v>
      </c>
      <c r="AL11" s="22">
        <v>12</v>
      </c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>
        <v>13</v>
      </c>
      <c r="BD11" s="22">
        <v>14</v>
      </c>
      <c r="BE11" s="22">
        <v>15</v>
      </c>
      <c r="BF11" s="22">
        <f>BE11+1</f>
        <v>16</v>
      </c>
      <c r="BG11" s="22">
        <f t="shared" ref="BG11:DJ11" si="0">BF11+1</f>
        <v>17</v>
      </c>
      <c r="BH11" s="22">
        <f t="shared" si="0"/>
        <v>18</v>
      </c>
      <c r="BI11" s="22">
        <f t="shared" si="0"/>
        <v>19</v>
      </c>
      <c r="BJ11" s="22">
        <f t="shared" si="0"/>
        <v>20</v>
      </c>
      <c r="BK11" s="22">
        <f t="shared" si="0"/>
        <v>21</v>
      </c>
      <c r="BL11" s="22">
        <f t="shared" si="0"/>
        <v>22</v>
      </c>
      <c r="BM11" s="22">
        <f t="shared" si="0"/>
        <v>23</v>
      </c>
      <c r="BN11" s="22">
        <f t="shared" si="0"/>
        <v>24</v>
      </c>
      <c r="BO11" s="22">
        <f t="shared" si="0"/>
        <v>25</v>
      </c>
      <c r="BP11" s="22">
        <f t="shared" si="0"/>
        <v>26</v>
      </c>
      <c r="BQ11" s="22">
        <f t="shared" si="0"/>
        <v>27</v>
      </c>
      <c r="BR11" s="22">
        <f t="shared" si="0"/>
        <v>28</v>
      </c>
      <c r="BS11" s="22">
        <f t="shared" si="0"/>
        <v>29</v>
      </c>
      <c r="BT11" s="22">
        <f t="shared" si="0"/>
        <v>30</v>
      </c>
      <c r="BU11" s="22">
        <f t="shared" si="0"/>
        <v>31</v>
      </c>
      <c r="BV11" s="22">
        <f t="shared" si="0"/>
        <v>32</v>
      </c>
      <c r="BW11" s="22">
        <f t="shared" si="0"/>
        <v>33</v>
      </c>
      <c r="BX11" s="22">
        <f t="shared" si="0"/>
        <v>34</v>
      </c>
      <c r="BY11" s="22">
        <f t="shared" si="0"/>
        <v>35</v>
      </c>
      <c r="BZ11" s="22">
        <f t="shared" si="0"/>
        <v>36</v>
      </c>
      <c r="CA11" s="22">
        <f t="shared" si="0"/>
        <v>37</v>
      </c>
      <c r="CB11" s="22">
        <f t="shared" si="0"/>
        <v>38</v>
      </c>
      <c r="CC11" s="22">
        <f t="shared" si="0"/>
        <v>39</v>
      </c>
      <c r="CD11" s="22">
        <f t="shared" si="0"/>
        <v>40</v>
      </c>
      <c r="CE11" s="22">
        <f t="shared" si="0"/>
        <v>41</v>
      </c>
      <c r="CF11" s="22">
        <f t="shared" si="0"/>
        <v>42</v>
      </c>
      <c r="CG11" s="22">
        <f t="shared" si="0"/>
        <v>43</v>
      </c>
      <c r="CH11" s="22">
        <f t="shared" si="0"/>
        <v>44</v>
      </c>
      <c r="CI11" s="22">
        <f t="shared" si="0"/>
        <v>45</v>
      </c>
      <c r="CJ11" s="22">
        <f t="shared" si="0"/>
        <v>46</v>
      </c>
      <c r="CK11" s="22">
        <f t="shared" si="0"/>
        <v>47</v>
      </c>
      <c r="CL11" s="22">
        <f t="shared" si="0"/>
        <v>48</v>
      </c>
      <c r="CM11" s="22">
        <f t="shared" si="0"/>
        <v>49</v>
      </c>
      <c r="CN11" s="22">
        <f t="shared" si="0"/>
        <v>50</v>
      </c>
      <c r="CO11" s="22">
        <f t="shared" si="0"/>
        <v>51</v>
      </c>
      <c r="CP11" s="22">
        <f t="shared" si="0"/>
        <v>52</v>
      </c>
      <c r="CQ11" s="22">
        <f t="shared" si="0"/>
        <v>53</v>
      </c>
      <c r="CR11" s="22">
        <f t="shared" si="0"/>
        <v>54</v>
      </c>
      <c r="CS11" s="22">
        <f t="shared" si="0"/>
        <v>55</v>
      </c>
      <c r="CT11" s="22">
        <f t="shared" si="0"/>
        <v>56</v>
      </c>
      <c r="CU11" s="22">
        <f t="shared" si="0"/>
        <v>57</v>
      </c>
      <c r="CV11" s="22">
        <f t="shared" si="0"/>
        <v>58</v>
      </c>
      <c r="CW11" s="22">
        <f t="shared" si="0"/>
        <v>59</v>
      </c>
      <c r="CX11" s="22">
        <f t="shared" si="0"/>
        <v>60</v>
      </c>
      <c r="CY11" s="22">
        <f t="shared" si="0"/>
        <v>61</v>
      </c>
      <c r="CZ11" s="22">
        <f t="shared" si="0"/>
        <v>62</v>
      </c>
      <c r="DA11" s="22">
        <f t="shared" si="0"/>
        <v>63</v>
      </c>
      <c r="DB11" s="22">
        <f t="shared" si="0"/>
        <v>64</v>
      </c>
      <c r="DC11" s="22">
        <f t="shared" si="0"/>
        <v>65</v>
      </c>
      <c r="DD11" s="22">
        <f t="shared" si="0"/>
        <v>66</v>
      </c>
      <c r="DE11" s="22">
        <f t="shared" si="0"/>
        <v>67</v>
      </c>
      <c r="DF11" s="22">
        <f t="shared" si="0"/>
        <v>68</v>
      </c>
      <c r="DG11" s="22">
        <f t="shared" si="0"/>
        <v>69</v>
      </c>
      <c r="DH11" s="22">
        <f t="shared" si="0"/>
        <v>70</v>
      </c>
      <c r="DI11" s="22">
        <f t="shared" si="0"/>
        <v>71</v>
      </c>
      <c r="DJ11" s="22">
        <f t="shared" si="0"/>
        <v>72</v>
      </c>
      <c r="DK11" s="22"/>
    </row>
    <row r="12" spans="1:115" s="8" customFormat="1" x14ac:dyDescent="0.25">
      <c r="B12" s="7" t="s">
        <v>61</v>
      </c>
      <c r="C12" s="5" t="s">
        <v>1</v>
      </c>
      <c r="D12" s="5" t="s">
        <v>2</v>
      </c>
      <c r="E12" s="17" t="s">
        <v>3</v>
      </c>
      <c r="F12" s="17" t="s">
        <v>4</v>
      </c>
      <c r="G12" s="15" t="s">
        <v>3</v>
      </c>
      <c r="H12" s="15" t="s">
        <v>3</v>
      </c>
      <c r="I12" s="15" t="s">
        <v>3</v>
      </c>
      <c r="J12" s="15" t="s">
        <v>3</v>
      </c>
      <c r="K12" s="19" t="s">
        <v>39</v>
      </c>
      <c r="L12" s="5" t="s">
        <v>5</v>
      </c>
      <c r="M12" s="19" t="s">
        <v>3</v>
      </c>
      <c r="N12" s="6" t="s">
        <v>3</v>
      </c>
      <c r="O12" s="21" t="s">
        <v>3</v>
      </c>
      <c r="P12" s="21" t="s">
        <v>3</v>
      </c>
      <c r="Q12" s="21" t="s">
        <v>3</v>
      </c>
      <c r="R12" s="21" t="s">
        <v>3</v>
      </c>
      <c r="S12" s="17" t="s">
        <v>7</v>
      </c>
      <c r="T12" s="19" t="s">
        <v>3</v>
      </c>
      <c r="U12" s="19" t="s">
        <v>3</v>
      </c>
      <c r="V12" s="19" t="s">
        <v>8</v>
      </c>
      <c r="W12" s="19" t="s">
        <v>72</v>
      </c>
      <c r="X12" s="26"/>
      <c r="Y12" s="32" t="s">
        <v>262</v>
      </c>
      <c r="Z12" s="5" t="s">
        <v>1</v>
      </c>
      <c r="AA12" s="8">
        <v>57</v>
      </c>
      <c r="AB12" s="8">
        <v>1</v>
      </c>
      <c r="AC12" s="5" t="s">
        <v>73</v>
      </c>
      <c r="AD12" s="8" t="s">
        <v>3</v>
      </c>
      <c r="AE12" s="8" t="s">
        <v>3</v>
      </c>
      <c r="AF12" s="8" t="s">
        <v>3</v>
      </c>
      <c r="AG12" s="8" t="s">
        <v>3</v>
      </c>
      <c r="AH12" s="8" t="s">
        <v>39</v>
      </c>
      <c r="AI12" s="8" t="s">
        <v>3</v>
      </c>
      <c r="AJ12" s="8" t="s">
        <v>8</v>
      </c>
      <c r="AK12" s="8">
        <v>79</v>
      </c>
      <c r="AL12" s="7" t="s">
        <v>74</v>
      </c>
      <c r="AN12" s="5"/>
      <c r="AO12" s="5"/>
      <c r="BC12" s="8" t="s">
        <v>8</v>
      </c>
      <c r="BD12" s="8" t="s">
        <v>75</v>
      </c>
      <c r="BE12" s="8" t="s">
        <v>76</v>
      </c>
      <c r="BF12" s="8" t="s">
        <v>12</v>
      </c>
      <c r="BG12" s="8" t="s">
        <v>75</v>
      </c>
      <c r="BH12" s="8" t="s">
        <v>76</v>
      </c>
      <c r="BI12" s="8" t="s">
        <v>5</v>
      </c>
      <c r="BJ12" s="8" t="s">
        <v>75</v>
      </c>
      <c r="BK12" s="8" t="s">
        <v>76</v>
      </c>
      <c r="BL12" s="8" t="s">
        <v>77</v>
      </c>
      <c r="BM12" s="8" t="s">
        <v>75</v>
      </c>
      <c r="BN12" s="8" t="s">
        <v>76</v>
      </c>
      <c r="BO12" s="8" t="s">
        <v>78</v>
      </c>
      <c r="BP12" s="8" t="s">
        <v>75</v>
      </c>
      <c r="BQ12" s="8" t="s">
        <v>76</v>
      </c>
      <c r="BR12" s="8" t="s">
        <v>39</v>
      </c>
      <c r="BS12" s="8" t="s">
        <v>75</v>
      </c>
      <c r="BT12" s="8" t="s">
        <v>88</v>
      </c>
      <c r="BU12" s="8" t="s">
        <v>79</v>
      </c>
      <c r="BV12" s="8" t="s">
        <v>75</v>
      </c>
      <c r="BW12" s="8" t="s">
        <v>76</v>
      </c>
      <c r="BX12" s="8" t="s">
        <v>80</v>
      </c>
      <c r="BY12" s="8" t="s">
        <v>75</v>
      </c>
      <c r="BZ12" s="8" t="s">
        <v>76</v>
      </c>
      <c r="CA12" s="8" t="s">
        <v>81</v>
      </c>
      <c r="CB12" s="8" t="s">
        <v>75</v>
      </c>
      <c r="CC12" s="8" t="s">
        <v>76</v>
      </c>
      <c r="CD12" s="8" t="s">
        <v>18</v>
      </c>
      <c r="CE12" s="8" t="s">
        <v>75</v>
      </c>
      <c r="CF12" s="8" t="s">
        <v>89</v>
      </c>
      <c r="CG12" s="8" t="s">
        <v>82</v>
      </c>
      <c r="CH12" s="8" t="s">
        <v>75</v>
      </c>
      <c r="CI12" s="8" t="s">
        <v>89</v>
      </c>
      <c r="CJ12" s="8" t="s">
        <v>83</v>
      </c>
      <c r="CK12" s="8" t="s">
        <v>75</v>
      </c>
      <c r="CL12" s="8" t="s">
        <v>89</v>
      </c>
      <c r="CM12" s="8" t="s">
        <v>84</v>
      </c>
      <c r="CN12" s="8" t="s">
        <v>75</v>
      </c>
      <c r="CO12" s="8" t="s">
        <v>89</v>
      </c>
      <c r="CP12" s="8" t="s">
        <v>85</v>
      </c>
      <c r="CQ12" s="8" t="s">
        <v>75</v>
      </c>
      <c r="CR12" s="8" t="s">
        <v>89</v>
      </c>
      <c r="CS12" s="8" t="s">
        <v>75</v>
      </c>
      <c r="CT12" s="8" t="s">
        <v>75</v>
      </c>
      <c r="CU12" s="8" t="s">
        <v>89</v>
      </c>
      <c r="CV12" s="8" t="s">
        <v>86</v>
      </c>
      <c r="CW12" s="8" t="s">
        <v>75</v>
      </c>
      <c r="CX12" s="8" t="s">
        <v>89</v>
      </c>
      <c r="CY12" s="8" t="s">
        <v>87</v>
      </c>
      <c r="CZ12" s="8" t="s">
        <v>75</v>
      </c>
      <c r="DA12" s="8" t="s">
        <v>89</v>
      </c>
      <c r="DB12" s="8" t="s">
        <v>25</v>
      </c>
      <c r="DC12" s="8" t="s">
        <v>75</v>
      </c>
      <c r="DD12" s="8" t="s">
        <v>89</v>
      </c>
      <c r="DE12" s="8" t="s">
        <v>4</v>
      </c>
      <c r="DF12" s="8" t="s">
        <v>75</v>
      </c>
      <c r="DG12" s="8" t="s">
        <v>89</v>
      </c>
      <c r="DH12" s="8" t="s">
        <v>10</v>
      </c>
      <c r="DI12" s="8" t="s">
        <v>75</v>
      </c>
      <c r="DJ12" s="8" t="s">
        <v>89</v>
      </c>
      <c r="DK12" s="38"/>
    </row>
    <row r="13" spans="1:115" x14ac:dyDescent="0.25">
      <c r="E13" s="18"/>
      <c r="F13" s="18"/>
      <c r="G13" s="16"/>
      <c r="H13" s="16"/>
      <c r="I13" s="16"/>
      <c r="J13" s="16"/>
      <c r="K13" s="20"/>
      <c r="M13" s="20"/>
      <c r="O13" s="22"/>
      <c r="P13" s="22"/>
      <c r="Q13" s="22"/>
      <c r="R13" s="22"/>
      <c r="S13" s="18"/>
      <c r="T13" s="20"/>
      <c r="U13" s="20"/>
      <c r="V13" s="20"/>
      <c r="W13" s="20"/>
      <c r="X13" s="27"/>
      <c r="Y13" s="31" t="s">
        <v>263</v>
      </c>
      <c r="AL13" s="24">
        <f>HEX2DEC(AL12)</f>
        <v>60</v>
      </c>
      <c r="BC13">
        <f t="shared" ref="BC13:DJ13" si="1">HEX2DEC(BC12)</f>
        <v>1</v>
      </c>
      <c r="BD13">
        <f t="shared" si="1"/>
        <v>15</v>
      </c>
      <c r="BE13">
        <f t="shared" si="1"/>
        <v>122</v>
      </c>
      <c r="BF13">
        <f t="shared" si="1"/>
        <v>2</v>
      </c>
      <c r="BG13">
        <f t="shared" si="1"/>
        <v>15</v>
      </c>
      <c r="BH13">
        <f t="shared" si="1"/>
        <v>122</v>
      </c>
      <c r="BI13">
        <f t="shared" si="1"/>
        <v>3</v>
      </c>
      <c r="BJ13">
        <f t="shared" si="1"/>
        <v>15</v>
      </c>
      <c r="BK13">
        <f t="shared" si="1"/>
        <v>122</v>
      </c>
      <c r="BL13">
        <f t="shared" si="1"/>
        <v>4</v>
      </c>
      <c r="BM13">
        <f t="shared" si="1"/>
        <v>15</v>
      </c>
      <c r="BN13">
        <f t="shared" si="1"/>
        <v>122</v>
      </c>
      <c r="BO13">
        <f t="shared" si="1"/>
        <v>5</v>
      </c>
      <c r="BP13">
        <f t="shared" si="1"/>
        <v>15</v>
      </c>
      <c r="BQ13">
        <f t="shared" si="1"/>
        <v>122</v>
      </c>
      <c r="BR13">
        <f t="shared" si="1"/>
        <v>6</v>
      </c>
      <c r="BS13">
        <f t="shared" si="1"/>
        <v>15</v>
      </c>
      <c r="BT13">
        <f t="shared" si="1"/>
        <v>115</v>
      </c>
      <c r="BU13">
        <f t="shared" si="1"/>
        <v>7</v>
      </c>
      <c r="BV13">
        <f t="shared" si="1"/>
        <v>15</v>
      </c>
      <c r="BW13">
        <f t="shared" si="1"/>
        <v>122</v>
      </c>
      <c r="BX13">
        <f t="shared" si="1"/>
        <v>8</v>
      </c>
      <c r="BY13">
        <f t="shared" si="1"/>
        <v>15</v>
      </c>
      <c r="BZ13">
        <f t="shared" si="1"/>
        <v>122</v>
      </c>
      <c r="CA13">
        <f t="shared" si="1"/>
        <v>9</v>
      </c>
      <c r="CB13">
        <f t="shared" si="1"/>
        <v>15</v>
      </c>
      <c r="CC13">
        <f t="shared" si="1"/>
        <v>122</v>
      </c>
      <c r="CD13">
        <f t="shared" si="1"/>
        <v>10</v>
      </c>
      <c r="CE13">
        <f t="shared" si="1"/>
        <v>15</v>
      </c>
      <c r="CF13">
        <f t="shared" si="1"/>
        <v>124</v>
      </c>
      <c r="CG13">
        <f t="shared" si="1"/>
        <v>11</v>
      </c>
      <c r="CH13">
        <f t="shared" si="1"/>
        <v>15</v>
      </c>
      <c r="CI13">
        <f t="shared" si="1"/>
        <v>124</v>
      </c>
      <c r="CJ13">
        <f t="shared" si="1"/>
        <v>12</v>
      </c>
      <c r="CK13">
        <f t="shared" si="1"/>
        <v>15</v>
      </c>
      <c r="CL13">
        <f t="shared" si="1"/>
        <v>124</v>
      </c>
      <c r="CM13">
        <f t="shared" si="1"/>
        <v>13</v>
      </c>
      <c r="CN13">
        <f t="shared" si="1"/>
        <v>15</v>
      </c>
      <c r="CO13">
        <f t="shared" si="1"/>
        <v>124</v>
      </c>
      <c r="CP13">
        <f t="shared" si="1"/>
        <v>14</v>
      </c>
      <c r="CQ13">
        <f t="shared" si="1"/>
        <v>15</v>
      </c>
      <c r="CR13">
        <f t="shared" si="1"/>
        <v>124</v>
      </c>
      <c r="CS13">
        <f t="shared" si="1"/>
        <v>15</v>
      </c>
      <c r="CT13">
        <f t="shared" si="1"/>
        <v>15</v>
      </c>
      <c r="CU13">
        <f t="shared" si="1"/>
        <v>124</v>
      </c>
      <c r="CV13">
        <f t="shared" si="1"/>
        <v>16</v>
      </c>
      <c r="CW13">
        <f t="shared" si="1"/>
        <v>15</v>
      </c>
      <c r="CX13">
        <f t="shared" si="1"/>
        <v>124</v>
      </c>
      <c r="CY13">
        <f t="shared" si="1"/>
        <v>17</v>
      </c>
      <c r="CZ13">
        <f t="shared" si="1"/>
        <v>15</v>
      </c>
      <c r="DA13">
        <f t="shared" si="1"/>
        <v>124</v>
      </c>
      <c r="DB13">
        <f t="shared" si="1"/>
        <v>18</v>
      </c>
      <c r="DC13">
        <f t="shared" si="1"/>
        <v>15</v>
      </c>
      <c r="DD13">
        <f t="shared" si="1"/>
        <v>124</v>
      </c>
      <c r="DE13">
        <f t="shared" si="1"/>
        <v>19</v>
      </c>
      <c r="DF13">
        <f t="shared" si="1"/>
        <v>15</v>
      </c>
      <c r="DG13">
        <f t="shared" si="1"/>
        <v>124</v>
      </c>
      <c r="DH13">
        <f t="shared" si="1"/>
        <v>20</v>
      </c>
      <c r="DI13">
        <f t="shared" si="1"/>
        <v>15</v>
      </c>
      <c r="DJ13">
        <f t="shared" si="1"/>
        <v>124</v>
      </c>
      <c r="DK13" s="22"/>
    </row>
    <row r="14" spans="1:115" x14ac:dyDescent="0.25">
      <c r="E14" s="18"/>
      <c r="F14" s="18"/>
      <c r="G14" s="16"/>
      <c r="H14" s="16"/>
      <c r="I14" s="16"/>
      <c r="J14" s="16"/>
      <c r="K14" s="20"/>
      <c r="M14" s="20"/>
      <c r="O14" s="22"/>
      <c r="P14" s="22"/>
      <c r="Q14" s="22"/>
      <c r="R14" s="22"/>
      <c r="S14" s="18"/>
      <c r="T14" s="20"/>
      <c r="U14" s="20"/>
      <c r="V14" s="20"/>
      <c r="W14" s="20"/>
      <c r="X14" s="27"/>
      <c r="Y14" s="31" t="s">
        <v>264</v>
      </c>
      <c r="BC14">
        <f>BC13</f>
        <v>1</v>
      </c>
      <c r="BD14">
        <f>BD13*256+BE13</f>
        <v>3962</v>
      </c>
      <c r="BF14">
        <f>BF13</f>
        <v>2</v>
      </c>
      <c r="BG14">
        <f>BG13*256+BH13</f>
        <v>3962</v>
      </c>
      <c r="BI14">
        <f>BI13</f>
        <v>3</v>
      </c>
      <c r="BJ14">
        <f>BJ13*256+BK13</f>
        <v>3962</v>
      </c>
      <c r="BL14">
        <f>BL13</f>
        <v>4</v>
      </c>
      <c r="BM14">
        <f>BM13*256+BN13</f>
        <v>3962</v>
      </c>
      <c r="BO14">
        <f>BO13</f>
        <v>5</v>
      </c>
      <c r="BP14">
        <f>BP13*256+BQ13</f>
        <v>3962</v>
      </c>
      <c r="BR14">
        <f>BR13</f>
        <v>6</v>
      </c>
      <c r="BS14">
        <f>BS13*256+BT13</f>
        <v>3955</v>
      </c>
      <c r="BU14">
        <f>BU13</f>
        <v>7</v>
      </c>
      <c r="BV14">
        <f>BV13*256+BW13</f>
        <v>3962</v>
      </c>
      <c r="BX14">
        <f>BX13</f>
        <v>8</v>
      </c>
      <c r="BY14">
        <f>BY13*256+BZ13</f>
        <v>3962</v>
      </c>
      <c r="CA14">
        <f>CA13</f>
        <v>9</v>
      </c>
      <c r="CB14">
        <f>CB13*256+CC13</f>
        <v>3962</v>
      </c>
      <c r="CD14">
        <f>CD13</f>
        <v>10</v>
      </c>
      <c r="CE14">
        <f>CE13*256+CF13</f>
        <v>3964</v>
      </c>
      <c r="CG14">
        <f>CG13</f>
        <v>11</v>
      </c>
      <c r="CH14">
        <f>CH13*256+CI13</f>
        <v>3964</v>
      </c>
      <c r="CJ14">
        <f>CJ13</f>
        <v>12</v>
      </c>
      <c r="CK14">
        <f>CK13*256+CL13</f>
        <v>3964</v>
      </c>
      <c r="CM14">
        <f>CM13</f>
        <v>13</v>
      </c>
      <c r="CN14">
        <f>CN13*256+CO13</f>
        <v>3964</v>
      </c>
      <c r="CP14">
        <f>CP13</f>
        <v>14</v>
      </c>
      <c r="CQ14">
        <f>CQ13*256+CR13</f>
        <v>3964</v>
      </c>
      <c r="CS14">
        <f>CS13</f>
        <v>15</v>
      </c>
      <c r="CT14">
        <f>CT13*256+CU13</f>
        <v>3964</v>
      </c>
      <c r="CV14">
        <f>CV13</f>
        <v>16</v>
      </c>
      <c r="CW14">
        <f>CW13*256+CX13</f>
        <v>3964</v>
      </c>
      <c r="CY14">
        <f>CY13</f>
        <v>17</v>
      </c>
      <c r="CZ14">
        <f>CZ13*256+DA13</f>
        <v>3964</v>
      </c>
      <c r="DB14">
        <f>DB13</f>
        <v>18</v>
      </c>
      <c r="DC14">
        <f>DC13*256+DD13</f>
        <v>3964</v>
      </c>
      <c r="DE14">
        <f>DE13</f>
        <v>19</v>
      </c>
      <c r="DF14">
        <f>DF13*256+DG13</f>
        <v>3964</v>
      </c>
      <c r="DH14">
        <f>DH13</f>
        <v>20</v>
      </c>
      <c r="DI14">
        <f>DI13*256+DJ13</f>
        <v>3964</v>
      </c>
      <c r="DK14" s="22"/>
    </row>
    <row r="15" spans="1:115" s="14" customFormat="1" ht="84.75" customHeight="1" x14ac:dyDescent="0.25">
      <c r="C15" s="39" t="s">
        <v>47</v>
      </c>
      <c r="D15" s="39" t="s">
        <v>48</v>
      </c>
      <c r="E15" s="40" t="s">
        <v>49</v>
      </c>
      <c r="F15" s="40" t="s">
        <v>50</v>
      </c>
      <c r="G15" s="41" t="s">
        <v>63</v>
      </c>
      <c r="H15" s="41" t="s">
        <v>63</v>
      </c>
      <c r="I15" s="41" t="s">
        <v>63</v>
      </c>
      <c r="J15" s="41" t="s">
        <v>63</v>
      </c>
      <c r="K15" s="42" t="s">
        <v>64</v>
      </c>
      <c r="L15" s="39" t="s">
        <v>66</v>
      </c>
      <c r="M15" s="43" t="s">
        <v>69</v>
      </c>
      <c r="N15" s="39" t="s">
        <v>60</v>
      </c>
      <c r="O15" s="44" t="s">
        <v>51</v>
      </c>
      <c r="P15" s="44" t="s">
        <v>52</v>
      </c>
      <c r="Q15" s="44" t="s">
        <v>53</v>
      </c>
      <c r="R15" s="44" t="s">
        <v>54</v>
      </c>
      <c r="S15" s="40" t="s">
        <v>55</v>
      </c>
      <c r="T15" s="43" t="s">
        <v>56</v>
      </c>
      <c r="U15" s="43" t="s">
        <v>57</v>
      </c>
      <c r="V15" s="43" t="s">
        <v>58</v>
      </c>
      <c r="W15" s="43" t="s">
        <v>59</v>
      </c>
      <c r="X15" s="28"/>
      <c r="Y15" s="33" t="s">
        <v>265</v>
      </c>
      <c r="Z15" s="39" t="s">
        <v>47</v>
      </c>
      <c r="AA15" s="39" t="s">
        <v>48</v>
      </c>
      <c r="AB15" s="40" t="s">
        <v>49</v>
      </c>
      <c r="AC15" s="40" t="s">
        <v>50</v>
      </c>
      <c r="AD15" s="41" t="s">
        <v>63</v>
      </c>
      <c r="AE15" s="41" t="s">
        <v>63</v>
      </c>
      <c r="AF15" s="41" t="s">
        <v>63</v>
      </c>
      <c r="AG15" s="41" t="s">
        <v>63</v>
      </c>
      <c r="AH15" s="42" t="s">
        <v>64</v>
      </c>
      <c r="AI15" s="39" t="s">
        <v>66</v>
      </c>
      <c r="AJ15" s="43" t="s">
        <v>69</v>
      </c>
      <c r="AK15" s="39" t="s">
        <v>60</v>
      </c>
      <c r="AL15" s="39" t="s">
        <v>90</v>
      </c>
      <c r="BC15" s="39" t="s">
        <v>91</v>
      </c>
      <c r="BD15" s="39" t="s">
        <v>96</v>
      </c>
      <c r="BE15" s="39" t="s">
        <v>97</v>
      </c>
      <c r="BF15" s="39" t="s">
        <v>92</v>
      </c>
      <c r="BG15" s="39" t="s">
        <v>96</v>
      </c>
      <c r="BH15" s="39" t="s">
        <v>97</v>
      </c>
      <c r="BI15" s="39" t="s">
        <v>93</v>
      </c>
      <c r="BJ15" s="39"/>
      <c r="BK15" s="39"/>
      <c r="BL15" s="39" t="s">
        <v>94</v>
      </c>
      <c r="DH15" s="39" t="s">
        <v>95</v>
      </c>
      <c r="DI15" s="39" t="s">
        <v>96</v>
      </c>
      <c r="DJ15" s="39" t="s">
        <v>97</v>
      </c>
      <c r="DK15" s="23"/>
    </row>
    <row r="16" spans="1:115" s="14" customFormat="1" ht="218.25" x14ac:dyDescent="0.25">
      <c r="G16" s="14" t="s">
        <v>70</v>
      </c>
      <c r="H16" s="14" t="s">
        <v>70</v>
      </c>
      <c r="I16" s="14" t="s">
        <v>70</v>
      </c>
      <c r="J16" s="14" t="s">
        <v>70</v>
      </c>
      <c r="K16" s="14" t="s">
        <v>65</v>
      </c>
      <c r="L16" s="14" t="s">
        <v>67</v>
      </c>
      <c r="M16" s="14" t="s">
        <v>68</v>
      </c>
      <c r="N16" s="14" t="s">
        <v>71</v>
      </c>
      <c r="AD16" s="14" t="s">
        <v>70</v>
      </c>
      <c r="AE16" s="14" t="s">
        <v>70</v>
      </c>
      <c r="AF16" s="14" t="s">
        <v>70</v>
      </c>
      <c r="AG16" s="14" t="s">
        <v>70</v>
      </c>
      <c r="AH16" s="14" t="s">
        <v>65</v>
      </c>
      <c r="AI16" s="14" t="s">
        <v>67</v>
      </c>
      <c r="AJ16" s="14" t="s">
        <v>68</v>
      </c>
      <c r="AK16" s="14" t="s">
        <v>71</v>
      </c>
      <c r="DK16" s="23"/>
    </row>
    <row r="17" spans="115:131" s="29" customFormat="1" x14ac:dyDescent="0.25">
      <c r="DK17" s="35" t="s">
        <v>266</v>
      </c>
      <c r="DL17" s="35" t="s">
        <v>269</v>
      </c>
      <c r="DM17" s="35" t="s">
        <v>270</v>
      </c>
      <c r="DN17" s="35"/>
      <c r="DO17" s="35"/>
      <c r="DP17" s="35"/>
      <c r="DQ17" s="35"/>
      <c r="DR17" s="35"/>
      <c r="DS17" s="35"/>
      <c r="DT17" s="35"/>
      <c r="DU17" s="35"/>
      <c r="DV17" s="35"/>
      <c r="DW17" s="35" t="s">
        <v>271</v>
      </c>
      <c r="DX17" s="35"/>
    </row>
    <row r="18" spans="115:131" x14ac:dyDescent="0.25">
      <c r="DK18" s="22">
        <v>73</v>
      </c>
      <c r="DL18" t="s">
        <v>217</v>
      </c>
      <c r="DM18" s="8" t="s">
        <v>98</v>
      </c>
      <c r="DN18" s="8" t="s">
        <v>99</v>
      </c>
      <c r="DO18" s="8" t="s">
        <v>100</v>
      </c>
      <c r="DW18" s="24">
        <f>HEX2DEC(RIGHT(DN18,2))*256+HEX2DEC(RIGHT(DO18,2))</f>
        <v>21</v>
      </c>
    </row>
    <row r="19" spans="115:131" x14ac:dyDescent="0.25">
      <c r="DK19" s="22">
        <f>DK18+3</f>
        <v>76</v>
      </c>
      <c r="DL19" t="s">
        <v>218</v>
      </c>
      <c r="DM19" s="8" t="s">
        <v>101</v>
      </c>
      <c r="DN19" s="8" t="s">
        <v>99</v>
      </c>
      <c r="DO19" s="8" t="s">
        <v>102</v>
      </c>
      <c r="DW19" s="24">
        <f t="shared" ref="DW19:DW56" si="2">HEX2DEC(RIGHT(DN19,2))*256+HEX2DEC(RIGHT(DO19,2))</f>
        <v>16</v>
      </c>
    </row>
    <row r="20" spans="115:131" x14ac:dyDescent="0.25">
      <c r="DK20" s="22">
        <f>DK19+3</f>
        <v>79</v>
      </c>
      <c r="DL20" t="s">
        <v>219</v>
      </c>
      <c r="DM20" s="8" t="s">
        <v>103</v>
      </c>
      <c r="DN20" s="8" t="s">
        <v>99</v>
      </c>
      <c r="DO20" s="8" t="s">
        <v>102</v>
      </c>
      <c r="DW20" s="24">
        <f t="shared" si="2"/>
        <v>16</v>
      </c>
    </row>
    <row r="21" spans="115:131" x14ac:dyDescent="0.25">
      <c r="DK21" s="22">
        <f>DK20+3</f>
        <v>82</v>
      </c>
      <c r="DL21" t="s">
        <v>220</v>
      </c>
      <c r="DM21" s="8" t="s">
        <v>104</v>
      </c>
      <c r="DN21" s="8" t="s">
        <v>105</v>
      </c>
      <c r="DO21" s="8" t="s">
        <v>106</v>
      </c>
      <c r="DW21" s="24">
        <f t="shared" si="2"/>
        <v>7925</v>
      </c>
      <c r="DX21" t="s">
        <v>249</v>
      </c>
      <c r="DY21">
        <f>DW21/100</f>
        <v>79.25</v>
      </c>
      <c r="EA21">
        <f>HEX2DEC(RIGHT(DM21,2))</f>
        <v>131</v>
      </c>
    </row>
    <row r="22" spans="115:131" x14ac:dyDescent="0.25">
      <c r="DK22" s="22">
        <f>DK21+3</f>
        <v>85</v>
      </c>
      <c r="DL22" t="s">
        <v>221</v>
      </c>
      <c r="DM22" s="8" t="s">
        <v>107</v>
      </c>
      <c r="DN22" s="8" t="s">
        <v>99</v>
      </c>
      <c r="DO22" s="8" t="s">
        <v>99</v>
      </c>
      <c r="DW22" s="24">
        <f t="shared" si="2"/>
        <v>0</v>
      </c>
    </row>
    <row r="23" spans="115:131" x14ac:dyDescent="0.25">
      <c r="DK23" s="22">
        <f>DK22+3</f>
        <v>88</v>
      </c>
      <c r="DL23" t="s">
        <v>222</v>
      </c>
      <c r="DM23" s="8" t="s">
        <v>108</v>
      </c>
      <c r="DN23" s="8" t="s">
        <v>109</v>
      </c>
      <c r="DW23" s="24">
        <f>HEX2DEC(RIGHT(DN23,2))</f>
        <v>87</v>
      </c>
      <c r="DY23" s="25">
        <f>DW23/100</f>
        <v>0.87</v>
      </c>
    </row>
    <row r="24" spans="115:131" x14ac:dyDescent="0.25">
      <c r="DK24" s="22">
        <f>DK23+2</f>
        <v>90</v>
      </c>
      <c r="DL24" t="s">
        <v>223</v>
      </c>
      <c r="DM24" s="8" t="s">
        <v>110</v>
      </c>
      <c r="DN24" s="8" t="s">
        <v>111</v>
      </c>
      <c r="DW24" s="24">
        <f>HEX2DEC(RIGHT(DN24,2))</f>
        <v>2</v>
      </c>
    </row>
    <row r="25" spans="115:131" x14ac:dyDescent="0.25">
      <c r="DK25" s="22">
        <f>DK24+2</f>
        <v>92</v>
      </c>
      <c r="DL25" t="s">
        <v>224</v>
      </c>
      <c r="DM25" s="8" t="s">
        <v>112</v>
      </c>
      <c r="DN25" s="8" t="s">
        <v>99</v>
      </c>
      <c r="DO25" s="8" t="s">
        <v>99</v>
      </c>
      <c r="DW25" s="24">
        <f t="shared" si="2"/>
        <v>0</v>
      </c>
    </row>
    <row r="26" spans="115:131" x14ac:dyDescent="0.25">
      <c r="DK26" s="22">
        <f>DK25+3</f>
        <v>95</v>
      </c>
      <c r="DL26" t="s">
        <v>225</v>
      </c>
      <c r="DM26" s="8" t="s">
        <v>113</v>
      </c>
      <c r="DN26" s="8" t="s">
        <v>99</v>
      </c>
      <c r="DO26" s="8" t="s">
        <v>99</v>
      </c>
      <c r="DP26" s="8" t="s">
        <v>99</v>
      </c>
      <c r="DQ26" s="8" t="s">
        <v>114</v>
      </c>
      <c r="DW26" s="24">
        <f t="shared" si="2"/>
        <v>0</v>
      </c>
    </row>
    <row r="27" spans="115:131" x14ac:dyDescent="0.25">
      <c r="DK27" s="22">
        <f>DK26+5</f>
        <v>100</v>
      </c>
      <c r="DL27" t="s">
        <v>226</v>
      </c>
      <c r="DM27" s="8" t="s">
        <v>115</v>
      </c>
      <c r="DN27" s="8" t="s">
        <v>99</v>
      </c>
      <c r="DO27" s="8" t="s">
        <v>116</v>
      </c>
      <c r="DW27" s="24">
        <f t="shared" si="2"/>
        <v>20</v>
      </c>
      <c r="DY27">
        <f>DW27</f>
        <v>20</v>
      </c>
    </row>
    <row r="28" spans="115:131" x14ac:dyDescent="0.25">
      <c r="DK28" s="22">
        <f t="shared" ref="DK28:DK57" si="3">DK27+3</f>
        <v>103</v>
      </c>
      <c r="DL28" t="s">
        <v>227</v>
      </c>
      <c r="DM28" s="8" t="s">
        <v>117</v>
      </c>
      <c r="DN28" s="8" t="s">
        <v>99</v>
      </c>
      <c r="DO28" s="8" t="s">
        <v>99</v>
      </c>
      <c r="DW28" s="24">
        <f t="shared" si="2"/>
        <v>0</v>
      </c>
    </row>
    <row r="29" spans="115:131" x14ac:dyDescent="0.25">
      <c r="DK29" s="22">
        <f t="shared" si="3"/>
        <v>106</v>
      </c>
      <c r="DL29" t="s">
        <v>228</v>
      </c>
      <c r="DM29" s="8" t="s">
        <v>118</v>
      </c>
      <c r="DN29" s="8" t="s">
        <v>99</v>
      </c>
      <c r="DO29" s="8" t="s">
        <v>119</v>
      </c>
      <c r="DW29" s="24">
        <f t="shared" si="2"/>
        <v>3</v>
      </c>
      <c r="DY29" t="s">
        <v>250</v>
      </c>
    </row>
    <row r="30" spans="115:131" x14ac:dyDescent="0.25">
      <c r="DK30" s="22">
        <f t="shared" si="3"/>
        <v>109</v>
      </c>
      <c r="DL30" t="s">
        <v>229</v>
      </c>
      <c r="DM30" s="8" t="s">
        <v>120</v>
      </c>
      <c r="DN30" s="8" t="s">
        <v>121</v>
      </c>
      <c r="DO30" s="8" t="s">
        <v>122</v>
      </c>
      <c r="DW30" s="24">
        <f t="shared" si="2"/>
        <v>8400</v>
      </c>
      <c r="DY30">
        <f>DW30/100</f>
        <v>84</v>
      </c>
    </row>
    <row r="31" spans="115:131" x14ac:dyDescent="0.25">
      <c r="DK31" s="22">
        <f t="shared" si="3"/>
        <v>112</v>
      </c>
      <c r="DL31" t="s">
        <v>230</v>
      </c>
      <c r="DM31" s="8" t="s">
        <v>123</v>
      </c>
      <c r="DN31" s="8" t="s">
        <v>124</v>
      </c>
      <c r="DO31" s="8" t="s">
        <v>125</v>
      </c>
      <c r="DW31" s="24">
        <f t="shared" si="2"/>
        <v>5640</v>
      </c>
      <c r="DY31">
        <f>DW31/100</f>
        <v>56.4</v>
      </c>
    </row>
    <row r="32" spans="115:131" x14ac:dyDescent="0.25">
      <c r="DK32" s="22">
        <f t="shared" si="3"/>
        <v>115</v>
      </c>
      <c r="DL32" t="s">
        <v>231</v>
      </c>
      <c r="DM32" s="8" t="s">
        <v>126</v>
      </c>
      <c r="DN32" s="8" t="s">
        <v>102</v>
      </c>
      <c r="DO32" s="8" t="s">
        <v>127</v>
      </c>
      <c r="DW32" s="24">
        <f t="shared" si="2"/>
        <v>4200</v>
      </c>
      <c r="DY32">
        <f>DW32/1000</f>
        <v>4.2</v>
      </c>
    </row>
    <row r="33" spans="115:129" x14ac:dyDescent="0.25">
      <c r="DK33" s="22">
        <f t="shared" si="3"/>
        <v>118</v>
      </c>
      <c r="DL33" t="s">
        <v>251</v>
      </c>
      <c r="DM33" s="8" t="s">
        <v>128</v>
      </c>
      <c r="DN33" s="8" t="s">
        <v>102</v>
      </c>
      <c r="DO33" s="8" t="s">
        <v>129</v>
      </c>
      <c r="DW33" s="24">
        <f t="shared" si="2"/>
        <v>4180</v>
      </c>
      <c r="DY33">
        <f>DW33/1000</f>
        <v>4.18</v>
      </c>
    </row>
    <row r="34" spans="115:129" x14ac:dyDescent="0.25">
      <c r="DK34" s="22">
        <f t="shared" si="3"/>
        <v>121</v>
      </c>
      <c r="DL34" t="s">
        <v>272</v>
      </c>
      <c r="DM34" s="8" t="s">
        <v>130</v>
      </c>
      <c r="DN34" s="8" t="s">
        <v>99</v>
      </c>
      <c r="DO34" s="8" t="s">
        <v>131</v>
      </c>
      <c r="DW34" s="24">
        <f t="shared" si="2"/>
        <v>5</v>
      </c>
    </row>
    <row r="35" spans="115:129" x14ac:dyDescent="0.25">
      <c r="DK35" s="22">
        <f t="shared" si="3"/>
        <v>124</v>
      </c>
      <c r="DL35" t="s">
        <v>252</v>
      </c>
      <c r="DM35" s="8" t="s">
        <v>132</v>
      </c>
      <c r="DN35" s="8" t="s">
        <v>133</v>
      </c>
      <c r="DO35" s="8" t="s">
        <v>134</v>
      </c>
      <c r="DW35" s="24">
        <f t="shared" si="2"/>
        <v>2820</v>
      </c>
    </row>
    <row r="36" spans="115:129" x14ac:dyDescent="0.25">
      <c r="DK36" s="22">
        <f t="shared" si="3"/>
        <v>127</v>
      </c>
      <c r="DL36" t="s">
        <v>253</v>
      </c>
      <c r="DM36" s="8" t="s">
        <v>135</v>
      </c>
      <c r="DN36" s="8" t="s">
        <v>133</v>
      </c>
      <c r="DO36" s="8" t="s">
        <v>136</v>
      </c>
      <c r="DW36" s="24">
        <f t="shared" si="2"/>
        <v>2850</v>
      </c>
    </row>
    <row r="37" spans="115:129" x14ac:dyDescent="0.25">
      <c r="DK37" s="22">
        <f t="shared" si="3"/>
        <v>130</v>
      </c>
      <c r="DL37" t="s">
        <v>273</v>
      </c>
      <c r="DM37" s="8" t="s">
        <v>137</v>
      </c>
      <c r="DN37" s="8" t="s">
        <v>99</v>
      </c>
      <c r="DO37" s="8" t="s">
        <v>131</v>
      </c>
      <c r="DW37" s="24">
        <f t="shared" si="2"/>
        <v>5</v>
      </c>
    </row>
    <row r="38" spans="115:129" x14ac:dyDescent="0.25">
      <c r="DK38" s="22">
        <f t="shared" si="3"/>
        <v>133</v>
      </c>
      <c r="DL38" t="s">
        <v>254</v>
      </c>
      <c r="DM38" s="8" t="s">
        <v>138</v>
      </c>
      <c r="DN38" s="8" t="s">
        <v>114</v>
      </c>
      <c r="DO38" s="8" t="s">
        <v>139</v>
      </c>
      <c r="DW38" s="24">
        <f t="shared" si="2"/>
        <v>300</v>
      </c>
      <c r="DX38" t="s">
        <v>258</v>
      </c>
    </row>
    <row r="39" spans="115:129" x14ac:dyDescent="0.25">
      <c r="DK39" s="22">
        <f t="shared" si="3"/>
        <v>136</v>
      </c>
      <c r="DL39" t="s">
        <v>274</v>
      </c>
      <c r="DM39" s="8" t="s">
        <v>140</v>
      </c>
      <c r="DN39" s="8" t="s">
        <v>99</v>
      </c>
      <c r="DO39" s="8" t="s">
        <v>141</v>
      </c>
      <c r="DW39" s="24">
        <f t="shared" si="2"/>
        <v>40</v>
      </c>
    </row>
    <row r="40" spans="115:129" x14ac:dyDescent="0.25">
      <c r="DK40" s="22">
        <f t="shared" si="3"/>
        <v>139</v>
      </c>
      <c r="DL40" t="s">
        <v>275</v>
      </c>
      <c r="DM40" s="8" t="s">
        <v>142</v>
      </c>
      <c r="DN40" s="8" t="s">
        <v>114</v>
      </c>
      <c r="DO40" s="8" t="s">
        <v>139</v>
      </c>
      <c r="DW40" s="24">
        <f t="shared" si="2"/>
        <v>300</v>
      </c>
    </row>
    <row r="41" spans="115:129" x14ac:dyDescent="0.25">
      <c r="DK41" s="22">
        <f t="shared" si="3"/>
        <v>142</v>
      </c>
      <c r="DL41" t="s">
        <v>276</v>
      </c>
      <c r="DM41" s="8" t="s">
        <v>143</v>
      </c>
      <c r="DN41" s="8" t="s">
        <v>99</v>
      </c>
      <c r="DO41" s="8" t="s">
        <v>144</v>
      </c>
      <c r="DW41" s="24">
        <f t="shared" si="2"/>
        <v>25</v>
      </c>
    </row>
    <row r="42" spans="115:129" x14ac:dyDescent="0.25">
      <c r="DK42" s="22">
        <f t="shared" si="3"/>
        <v>145</v>
      </c>
      <c r="DL42" t="s">
        <v>232</v>
      </c>
      <c r="DM42" s="8" t="s">
        <v>145</v>
      </c>
      <c r="DN42" s="8" t="s">
        <v>99</v>
      </c>
      <c r="DO42" s="8" t="s">
        <v>105</v>
      </c>
      <c r="DW42" s="24">
        <f t="shared" si="2"/>
        <v>30</v>
      </c>
    </row>
    <row r="43" spans="115:129" x14ac:dyDescent="0.25">
      <c r="DK43" s="22">
        <f t="shared" si="3"/>
        <v>148</v>
      </c>
      <c r="DL43" t="s">
        <v>256</v>
      </c>
      <c r="DM43" s="8" t="s">
        <v>146</v>
      </c>
      <c r="DN43" s="8" t="s">
        <v>133</v>
      </c>
      <c r="DO43" s="8" t="s">
        <v>147</v>
      </c>
      <c r="DW43" s="24">
        <f t="shared" si="2"/>
        <v>3000</v>
      </c>
      <c r="DX43" t="s">
        <v>255</v>
      </c>
    </row>
    <row r="44" spans="115:129" x14ac:dyDescent="0.25">
      <c r="DK44" s="22">
        <f t="shared" si="3"/>
        <v>151</v>
      </c>
      <c r="DL44" t="s">
        <v>257</v>
      </c>
      <c r="DM44" s="8" t="s">
        <v>148</v>
      </c>
      <c r="DN44" s="8" t="s">
        <v>99</v>
      </c>
      <c r="DO44" s="8" t="s">
        <v>149</v>
      </c>
      <c r="DW44" s="24">
        <f t="shared" si="2"/>
        <v>10</v>
      </c>
      <c r="DX44" t="s">
        <v>255</v>
      </c>
    </row>
    <row r="45" spans="115:129" x14ac:dyDescent="0.25">
      <c r="DK45" s="22">
        <f t="shared" si="3"/>
        <v>154</v>
      </c>
      <c r="DL45" t="s">
        <v>233</v>
      </c>
      <c r="DM45" s="8" t="s">
        <v>150</v>
      </c>
      <c r="DN45" s="8" t="s">
        <v>114</v>
      </c>
      <c r="DW45" s="24">
        <f>HEX2DEC(RIGHT(DN45,2))</f>
        <v>1</v>
      </c>
    </row>
    <row r="46" spans="115:129" x14ac:dyDescent="0.25">
      <c r="DK46" s="22">
        <f>DK45+2</f>
        <v>156</v>
      </c>
      <c r="DL46" t="s">
        <v>277</v>
      </c>
      <c r="DM46" s="8" t="s">
        <v>151</v>
      </c>
      <c r="DN46" s="8" t="s">
        <v>99</v>
      </c>
      <c r="DO46" s="8" t="s">
        <v>152</v>
      </c>
      <c r="DW46" s="24">
        <f t="shared" si="2"/>
        <v>100</v>
      </c>
    </row>
    <row r="47" spans="115:129" x14ac:dyDescent="0.25">
      <c r="DK47" s="22">
        <f t="shared" si="3"/>
        <v>159</v>
      </c>
      <c r="DL47" t="s">
        <v>278</v>
      </c>
      <c r="DM47" s="8" t="s">
        <v>153</v>
      </c>
      <c r="DN47" s="8" t="s">
        <v>99</v>
      </c>
      <c r="DO47" s="8" t="s">
        <v>154</v>
      </c>
      <c r="DW47" s="24">
        <f t="shared" si="2"/>
        <v>80</v>
      </c>
    </row>
    <row r="48" spans="115:129" x14ac:dyDescent="0.25">
      <c r="DK48" s="22">
        <f t="shared" si="3"/>
        <v>162</v>
      </c>
      <c r="DL48" t="s">
        <v>279</v>
      </c>
      <c r="DM48" s="8" t="s">
        <v>155</v>
      </c>
      <c r="DN48" s="8" t="s">
        <v>99</v>
      </c>
      <c r="DO48" s="8" t="s">
        <v>152</v>
      </c>
      <c r="DW48" s="24">
        <f t="shared" si="2"/>
        <v>100</v>
      </c>
    </row>
    <row r="49" spans="115:127" x14ac:dyDescent="0.25">
      <c r="DK49" s="22">
        <f t="shared" si="3"/>
        <v>165</v>
      </c>
      <c r="DL49" t="s">
        <v>280</v>
      </c>
      <c r="DM49" s="8" t="s">
        <v>156</v>
      </c>
      <c r="DN49" s="8" t="s">
        <v>99</v>
      </c>
      <c r="DO49" s="8" t="s">
        <v>152</v>
      </c>
      <c r="DW49" s="24">
        <f t="shared" si="2"/>
        <v>100</v>
      </c>
    </row>
    <row r="50" spans="115:127" x14ac:dyDescent="0.25">
      <c r="DK50" s="22">
        <f t="shared" si="3"/>
        <v>168</v>
      </c>
      <c r="DL50" t="s">
        <v>281</v>
      </c>
      <c r="DM50" s="8" t="s">
        <v>157</v>
      </c>
      <c r="DN50" s="8" t="s">
        <v>99</v>
      </c>
      <c r="DO50" s="8" t="s">
        <v>116</v>
      </c>
      <c r="DW50" s="24">
        <f t="shared" si="2"/>
        <v>20</v>
      </c>
    </row>
    <row r="51" spans="115:127" x14ac:dyDescent="0.25">
      <c r="DK51" s="22">
        <f t="shared" si="3"/>
        <v>171</v>
      </c>
      <c r="DL51" t="s">
        <v>282</v>
      </c>
      <c r="DM51" s="8" t="s">
        <v>158</v>
      </c>
      <c r="DN51" s="8" t="s">
        <v>99</v>
      </c>
      <c r="DO51" s="8" t="s">
        <v>159</v>
      </c>
      <c r="DW51" s="24">
        <f t="shared" si="2"/>
        <v>70</v>
      </c>
    </row>
    <row r="52" spans="115:127" x14ac:dyDescent="0.25">
      <c r="DK52" s="22">
        <f t="shared" si="3"/>
        <v>174</v>
      </c>
      <c r="DL52" t="s">
        <v>283</v>
      </c>
      <c r="DM52" s="8" t="s">
        <v>160</v>
      </c>
      <c r="DN52" s="8" t="s">
        <v>99</v>
      </c>
      <c r="DO52" s="8" t="s">
        <v>159</v>
      </c>
      <c r="DW52" s="24">
        <f t="shared" si="2"/>
        <v>70</v>
      </c>
    </row>
    <row r="53" spans="115:127" x14ac:dyDescent="0.25">
      <c r="DK53" s="22">
        <f t="shared" si="3"/>
        <v>177</v>
      </c>
      <c r="DL53" t="s">
        <v>284</v>
      </c>
      <c r="DM53" s="8" t="s">
        <v>161</v>
      </c>
      <c r="DN53" s="8" t="s">
        <v>162</v>
      </c>
      <c r="DO53" s="8" t="s">
        <v>163</v>
      </c>
      <c r="DW53" s="24">
        <f t="shared" si="2"/>
        <v>65516</v>
      </c>
    </row>
    <row r="54" spans="115:127" x14ac:dyDescent="0.25">
      <c r="DK54" s="22">
        <f t="shared" si="3"/>
        <v>180</v>
      </c>
      <c r="DL54" t="s">
        <v>285</v>
      </c>
      <c r="DM54" s="8" t="s">
        <v>164</v>
      </c>
      <c r="DN54" s="8" t="s">
        <v>162</v>
      </c>
      <c r="DO54" s="8" t="s">
        <v>165</v>
      </c>
      <c r="DW54" s="24">
        <f t="shared" si="2"/>
        <v>65526</v>
      </c>
    </row>
    <row r="55" spans="115:127" x14ac:dyDescent="0.25">
      <c r="DK55" s="22">
        <f t="shared" si="3"/>
        <v>183</v>
      </c>
      <c r="DL55" t="s">
        <v>286</v>
      </c>
      <c r="DM55" s="8" t="s">
        <v>166</v>
      </c>
      <c r="DN55" s="8" t="s">
        <v>162</v>
      </c>
      <c r="DO55" s="8" t="s">
        <v>163</v>
      </c>
      <c r="DW55" s="24">
        <f t="shared" si="2"/>
        <v>65516</v>
      </c>
    </row>
    <row r="56" spans="115:127" x14ac:dyDescent="0.25">
      <c r="DK56" s="22">
        <f t="shared" si="3"/>
        <v>186</v>
      </c>
      <c r="DL56" t="s">
        <v>287</v>
      </c>
      <c r="DM56" s="8" t="s">
        <v>167</v>
      </c>
      <c r="DN56" s="8" t="s">
        <v>162</v>
      </c>
      <c r="DO56" s="8" t="s">
        <v>165</v>
      </c>
      <c r="DW56" s="24">
        <f t="shared" si="2"/>
        <v>65526</v>
      </c>
    </row>
    <row r="57" spans="115:127" x14ac:dyDescent="0.25">
      <c r="DK57" s="22">
        <f t="shared" si="3"/>
        <v>189</v>
      </c>
      <c r="DL57" t="s">
        <v>234</v>
      </c>
      <c r="DM57" s="8" t="s">
        <v>168</v>
      </c>
      <c r="DN57" s="8" t="s">
        <v>116</v>
      </c>
      <c r="DW57" s="24">
        <f>HEX2DEC(RIGHT(DN57,2))</f>
        <v>20</v>
      </c>
    </row>
    <row r="58" spans="115:127" x14ac:dyDescent="0.25">
      <c r="DK58" s="22">
        <f>DK57+2</f>
        <v>191</v>
      </c>
      <c r="DL58" t="s">
        <v>235</v>
      </c>
      <c r="DM58" s="8" t="s">
        <v>169</v>
      </c>
      <c r="DN58" s="8" t="s">
        <v>99</v>
      </c>
      <c r="DO58" s="8" t="s">
        <v>99</v>
      </c>
      <c r="DP58" s="8" t="s">
        <v>99</v>
      </c>
      <c r="DQ58" s="8" t="s">
        <v>170</v>
      </c>
    </row>
    <row r="59" spans="115:127" x14ac:dyDescent="0.25">
      <c r="DK59" s="22">
        <f>DK58+5</f>
        <v>196</v>
      </c>
      <c r="DL59" t="s">
        <v>236</v>
      </c>
      <c r="DM59" s="8" t="s">
        <v>171</v>
      </c>
      <c r="DN59" s="8" t="s">
        <v>114</v>
      </c>
      <c r="DW59" s="24">
        <f>HEX2DEC(RIGHT(DN59,2))</f>
        <v>1</v>
      </c>
    </row>
    <row r="60" spans="115:127" x14ac:dyDescent="0.25">
      <c r="DK60" s="22">
        <f>DK59+2</f>
        <v>198</v>
      </c>
      <c r="DL60" t="s">
        <v>237</v>
      </c>
      <c r="DM60" s="8" t="s">
        <v>172</v>
      </c>
      <c r="DN60" s="8" t="s">
        <v>114</v>
      </c>
      <c r="DO60" s="8" t="s">
        <v>173</v>
      </c>
      <c r="DP60" s="8" t="s">
        <v>119</v>
      </c>
      <c r="DQ60" s="8" t="s">
        <v>174</v>
      </c>
    </row>
    <row r="61" spans="115:127" x14ac:dyDescent="0.25">
      <c r="DK61" s="22">
        <f>DK60+5</f>
        <v>203</v>
      </c>
      <c r="DL61" t="s">
        <v>237</v>
      </c>
      <c r="DM61" s="8" t="s">
        <v>175</v>
      </c>
      <c r="DN61" s="8" t="s">
        <v>114</v>
      </c>
      <c r="DW61" s="24">
        <f>HEX2DEC(RIGHT(DN61,2))</f>
        <v>1</v>
      </c>
    </row>
    <row r="62" spans="115:127" x14ac:dyDescent="0.25">
      <c r="DK62" s="22">
        <f>DK61+2</f>
        <v>205</v>
      </c>
      <c r="DL62" t="s">
        <v>238</v>
      </c>
      <c r="DM62" s="8" t="s">
        <v>176</v>
      </c>
      <c r="DN62" s="8" t="s">
        <v>114</v>
      </c>
      <c r="DW62" s="24">
        <f>HEX2DEC(RIGHT(DN62,2))</f>
        <v>1</v>
      </c>
    </row>
    <row r="63" spans="115:127" x14ac:dyDescent="0.25">
      <c r="DK63" s="22">
        <f>DK62+2</f>
        <v>207</v>
      </c>
      <c r="DL63" t="s">
        <v>288</v>
      </c>
      <c r="DM63" s="8" t="s">
        <v>177</v>
      </c>
      <c r="DN63" s="8" t="s">
        <v>99</v>
      </c>
      <c r="DO63" s="8" t="s">
        <v>149</v>
      </c>
    </row>
    <row r="64" spans="115:127" x14ac:dyDescent="0.25">
      <c r="DK64" s="22">
        <f>DK63+3</f>
        <v>210</v>
      </c>
      <c r="DL64" t="s">
        <v>289</v>
      </c>
      <c r="DM64" s="8" t="s">
        <v>178</v>
      </c>
      <c r="DN64" s="8" t="s">
        <v>116</v>
      </c>
      <c r="DW64" s="24">
        <f>HEX2DEC(RIGHT(DN64,2))</f>
        <v>20</v>
      </c>
    </row>
    <row r="65" spans="115:143" x14ac:dyDescent="0.25">
      <c r="DK65" s="22">
        <f>DK64+2</f>
        <v>212</v>
      </c>
      <c r="DL65" t="s">
        <v>239</v>
      </c>
      <c r="DM65" s="8" t="s">
        <v>179</v>
      </c>
      <c r="DN65" s="8" t="s">
        <v>180</v>
      </c>
      <c r="DO65" s="8" t="s">
        <v>181</v>
      </c>
      <c r="DP65" s="8" t="s">
        <v>182</v>
      </c>
      <c r="DQ65" s="8" t="s">
        <v>183</v>
      </c>
      <c r="DR65" s="8" t="s">
        <v>184</v>
      </c>
      <c r="DS65" s="8" t="s">
        <v>185</v>
      </c>
      <c r="DT65" s="8" t="s">
        <v>99</v>
      </c>
      <c r="DU65" s="8" t="s">
        <v>99</v>
      </c>
      <c r="DV65" s="8" t="s">
        <v>99</v>
      </c>
      <c r="DW65" s="8" t="s">
        <v>99</v>
      </c>
    </row>
    <row r="66" spans="115:143" x14ac:dyDescent="0.25">
      <c r="DK66" s="22">
        <f>DK65+11</f>
        <v>223</v>
      </c>
      <c r="DL66" t="s">
        <v>240</v>
      </c>
      <c r="DM66" s="8" t="s">
        <v>186</v>
      </c>
      <c r="DN66" s="8" t="s">
        <v>99</v>
      </c>
      <c r="DW66" s="24">
        <f>HEX2DEC(RIGHT(DN66,2))</f>
        <v>0</v>
      </c>
    </row>
    <row r="67" spans="115:143" x14ac:dyDescent="0.25">
      <c r="DK67" s="22">
        <f>DK66+2</f>
        <v>225</v>
      </c>
      <c r="DL67" t="s">
        <v>241</v>
      </c>
      <c r="DM67" s="8" t="s">
        <v>187</v>
      </c>
      <c r="DN67" s="8" t="s">
        <v>188</v>
      </c>
      <c r="DO67" s="8" t="s">
        <v>189</v>
      </c>
      <c r="DP67" s="8" t="s">
        <v>190</v>
      </c>
      <c r="DQ67" s="8" t="s">
        <v>191</v>
      </c>
      <c r="DR67" s="8" t="s">
        <v>192</v>
      </c>
      <c r="DS67" s="8" t="s">
        <v>121</v>
      </c>
      <c r="DT67" s="8" t="s">
        <v>193</v>
      </c>
      <c r="DU67" s="8" t="s">
        <v>194</v>
      </c>
    </row>
    <row r="68" spans="115:143" x14ac:dyDescent="0.25">
      <c r="DK68" s="22">
        <f>DK67+9</f>
        <v>234</v>
      </c>
      <c r="DL68" t="s">
        <v>242</v>
      </c>
      <c r="DM68" s="8" t="s">
        <v>195</v>
      </c>
      <c r="DN68" s="8" t="s">
        <v>181</v>
      </c>
      <c r="DO68" s="8" t="s">
        <v>183</v>
      </c>
      <c r="DP68" s="8" t="s">
        <v>196</v>
      </c>
      <c r="DQ68" s="8" t="s">
        <v>182</v>
      </c>
    </row>
    <row r="69" spans="115:143" x14ac:dyDescent="0.25">
      <c r="DK69" s="22">
        <f>DK68+5</f>
        <v>239</v>
      </c>
      <c r="DL69" t="s">
        <v>243</v>
      </c>
      <c r="DM69" s="8" t="s">
        <v>197</v>
      </c>
      <c r="DN69" s="8" t="s">
        <v>99</v>
      </c>
      <c r="DO69" s="8" t="s">
        <v>99</v>
      </c>
      <c r="DP69" s="8" t="s">
        <v>198</v>
      </c>
      <c r="DQ69" s="8" t="s">
        <v>199</v>
      </c>
    </row>
    <row r="70" spans="115:143" x14ac:dyDescent="0.25">
      <c r="DK70" s="22">
        <f>DK69+5</f>
        <v>244</v>
      </c>
      <c r="DL70" t="s">
        <v>244</v>
      </c>
      <c r="DM70" s="8" t="s">
        <v>200</v>
      </c>
      <c r="DN70" s="8" t="s">
        <v>180</v>
      </c>
      <c r="DO70" s="8" t="s">
        <v>180</v>
      </c>
      <c r="DP70" s="8" t="s">
        <v>201</v>
      </c>
      <c r="DQ70" s="8" t="s">
        <v>202</v>
      </c>
      <c r="DR70" s="8" t="s">
        <v>109</v>
      </c>
      <c r="DS70" s="8" t="s">
        <v>203</v>
      </c>
      <c r="DT70" s="8" t="s">
        <v>204</v>
      </c>
      <c r="DU70" s="8" t="s">
        <v>180</v>
      </c>
      <c r="DV70" s="8" t="s">
        <v>180</v>
      </c>
      <c r="DW70" s="8" t="s">
        <v>201</v>
      </c>
      <c r="DX70" t="s">
        <v>181</v>
      </c>
      <c r="DY70" t="s">
        <v>205</v>
      </c>
      <c r="DZ70" t="s">
        <v>180</v>
      </c>
      <c r="EA70" t="s">
        <v>203</v>
      </c>
      <c r="EB70" t="s">
        <v>203</v>
      </c>
    </row>
    <row r="71" spans="115:143" x14ac:dyDescent="0.25">
      <c r="DK71" s="22">
        <f>DK70+16</f>
        <v>260</v>
      </c>
      <c r="DL71" t="s">
        <v>245</v>
      </c>
      <c r="DM71" s="8" t="s">
        <v>147</v>
      </c>
      <c r="DN71" s="8" t="s">
        <v>99</v>
      </c>
      <c r="DW71" s="24">
        <f>HEX2DEC(RIGHT(DN71,2))</f>
        <v>0</v>
      </c>
    </row>
    <row r="72" spans="115:143" x14ac:dyDescent="0.25">
      <c r="DK72" s="22">
        <f>DK71+2</f>
        <v>262</v>
      </c>
      <c r="DL72" t="s">
        <v>246</v>
      </c>
      <c r="DM72" s="8" t="s">
        <v>206</v>
      </c>
      <c r="DN72" s="8" t="s">
        <v>99</v>
      </c>
      <c r="DO72" s="8" t="s">
        <v>99</v>
      </c>
      <c r="DP72" s="8" t="s">
        <v>99</v>
      </c>
      <c r="DQ72" s="8" t="s">
        <v>170</v>
      </c>
    </row>
    <row r="73" spans="115:143" x14ac:dyDescent="0.25">
      <c r="DK73" s="22">
        <f>DK72+5</f>
        <v>267</v>
      </c>
      <c r="DL73" t="s">
        <v>248</v>
      </c>
      <c r="DM73" s="8" t="s">
        <v>207</v>
      </c>
      <c r="DN73" s="8" t="s">
        <v>188</v>
      </c>
      <c r="DO73" s="8" t="s">
        <v>189</v>
      </c>
      <c r="DP73" s="8" t="s">
        <v>190</v>
      </c>
      <c r="DQ73" s="8" t="s">
        <v>191</v>
      </c>
      <c r="DR73" s="8" t="s">
        <v>192</v>
      </c>
      <c r="DS73" s="8" t="s">
        <v>121</v>
      </c>
      <c r="DT73" s="8" t="s">
        <v>193</v>
      </c>
      <c r="DU73" s="8" t="s">
        <v>194</v>
      </c>
      <c r="DV73" s="8" t="s">
        <v>208</v>
      </c>
      <c r="DW73" s="8" t="s">
        <v>209</v>
      </c>
      <c r="DX73" t="s">
        <v>152</v>
      </c>
      <c r="DY73" t="s">
        <v>210</v>
      </c>
      <c r="DZ73" t="s">
        <v>211</v>
      </c>
      <c r="EA73" t="s">
        <v>212</v>
      </c>
      <c r="EB73" t="s">
        <v>203</v>
      </c>
      <c r="EC73" t="s">
        <v>213</v>
      </c>
      <c r="ED73" t="s">
        <v>214</v>
      </c>
      <c r="EE73" t="s">
        <v>183</v>
      </c>
      <c r="EF73" t="s">
        <v>215</v>
      </c>
      <c r="EG73" t="s">
        <v>181</v>
      </c>
      <c r="EH73" t="s">
        <v>183</v>
      </c>
      <c r="EI73" t="s">
        <v>204</v>
      </c>
      <c r="EJ73" t="s">
        <v>183</v>
      </c>
      <c r="EK73" t="s">
        <v>154</v>
      </c>
      <c r="EM73" t="str">
        <f>CHAR(RIGHT(DN73,2))</f>
        <v>1</v>
      </c>
    </row>
    <row r="74" spans="115:143" x14ac:dyDescent="0.25">
      <c r="DK74" s="22">
        <f>DK73+25</f>
        <v>292</v>
      </c>
      <c r="DL74" t="s">
        <v>247</v>
      </c>
      <c r="DM74" t="s">
        <v>216</v>
      </c>
      <c r="DN74" t="s">
        <v>114</v>
      </c>
    </row>
    <row r="75" spans="115:143" x14ac:dyDescent="0.25">
      <c r="DK75" s="22"/>
    </row>
    <row r="76" spans="115:143" x14ac:dyDescent="0.25">
      <c r="DK76" s="22">
        <f>DK74+2</f>
        <v>294</v>
      </c>
      <c r="DL76" t="s">
        <v>268</v>
      </c>
      <c r="DM76" s="8" t="s">
        <v>99</v>
      </c>
      <c r="DN76" s="8" t="s">
        <v>99</v>
      </c>
      <c r="DO76" s="8" t="s">
        <v>99</v>
      </c>
      <c r="DP76" s="8" t="s">
        <v>99</v>
      </c>
    </row>
    <row r="77" spans="115:143" x14ac:dyDescent="0.25">
      <c r="DK77" s="22">
        <f>DK76+4</f>
        <v>298</v>
      </c>
      <c r="DL77" s="35" t="s">
        <v>261</v>
      </c>
      <c r="DM77" s="8" t="s">
        <v>127</v>
      </c>
    </row>
    <row r="78" spans="115:143" x14ac:dyDescent="0.25">
      <c r="DK78" s="22">
        <f>DK77+1</f>
        <v>299</v>
      </c>
      <c r="DL78" s="36" t="s">
        <v>260</v>
      </c>
      <c r="DM78" s="8" t="s">
        <v>99</v>
      </c>
      <c r="DN78" t="s">
        <v>99</v>
      </c>
      <c r="DO78" t="s">
        <v>204</v>
      </c>
      <c r="DP78" t="s">
        <v>259</v>
      </c>
    </row>
    <row r="79" spans="115:143" x14ac:dyDescent="0.25">
      <c r="DK79" s="31">
        <f>DK78+4</f>
        <v>303</v>
      </c>
      <c r="DL79" s="30" t="s">
        <v>267</v>
      </c>
    </row>
    <row r="83" spans="116:126" x14ac:dyDescent="0.25"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</row>
    <row r="84" spans="116:126" x14ac:dyDescent="0.25"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</row>
    <row r="85" spans="116:126" x14ac:dyDescent="0.25">
      <c r="DL85" s="27"/>
      <c r="DM85" s="37"/>
      <c r="DN85" s="37"/>
      <c r="DO85" s="37"/>
      <c r="DP85" s="27"/>
      <c r="DQ85" s="27"/>
      <c r="DR85" s="37"/>
      <c r="DS85" s="37"/>
      <c r="DT85" s="37"/>
      <c r="DU85" s="27"/>
      <c r="DV85" s="27"/>
    </row>
    <row r="86" spans="116:126" x14ac:dyDescent="0.25"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</row>
    <row r="87" spans="116:126" x14ac:dyDescent="0.25"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</row>
    <row r="88" spans="116:126" x14ac:dyDescent="0.25"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Brabeck, Stephan</dc:creator>
  <cp:lastModifiedBy>Andy Moore</cp:lastModifiedBy>
  <dcterms:created xsi:type="dcterms:W3CDTF">2023-05-11T20:06:02Z</dcterms:created>
  <dcterms:modified xsi:type="dcterms:W3CDTF">2024-03-22T10:10:30Z</dcterms:modified>
</cp:coreProperties>
</file>