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5" windowWidth="15960" windowHeight="16440"/>
  </bookViews>
  <sheets>
    <sheet name="Junk" sheetId="1" r:id="rId1"/>
    <sheet name="Primitives" sheetId="2" r:id="rId2"/>
    <sheet name="Stats" sheetId="3" r:id="rId3"/>
  </sheets>
  <calcPr calcId="145621"/>
</workbook>
</file>

<file path=xl/calcChain.xml><?xml version="1.0" encoding="utf-8"?>
<calcChain xmlns="http://schemas.openxmlformats.org/spreadsheetml/2006/main">
  <c r="R21" i="3" l="1"/>
  <c r="R20" i="3"/>
  <c r="Q20" i="3"/>
  <c r="R19" i="3"/>
  <c r="Q19" i="3"/>
  <c r="P19" i="3"/>
  <c r="E11" i="3"/>
  <c r="D11" i="3"/>
  <c r="C11" i="3"/>
  <c r="B11" i="3"/>
  <c r="A11" i="3"/>
  <c r="K11" i="3" s="1"/>
  <c r="K10" i="3"/>
  <c r="M10" i="3" s="1"/>
  <c r="J10" i="3"/>
  <c r="I10" i="3"/>
  <c r="I17" i="3" s="1"/>
  <c r="H10" i="3"/>
  <c r="H17" i="3" s="1"/>
  <c r="E10" i="3"/>
  <c r="G17" i="3" s="1"/>
  <c r="D10" i="3"/>
  <c r="D17" i="3" s="1"/>
  <c r="C10" i="3"/>
  <c r="F17" i="3" s="1"/>
  <c r="B10" i="3"/>
  <c r="E9" i="3"/>
  <c r="E16" i="3" s="1"/>
  <c r="D9" i="3"/>
  <c r="D16" i="3" s="1"/>
  <c r="C9" i="3"/>
  <c r="F16" i="3" s="1"/>
  <c r="B9" i="3"/>
  <c r="A9" i="3"/>
  <c r="H9" i="3" s="1"/>
  <c r="H16" i="3" s="1"/>
  <c r="J8" i="3"/>
  <c r="E8" i="3"/>
  <c r="G15" i="3" s="1"/>
  <c r="D8" i="3"/>
  <c r="D15" i="3" s="1"/>
  <c r="C8" i="3"/>
  <c r="F15" i="3" s="1"/>
  <c r="B8" i="3"/>
  <c r="A8" i="3"/>
  <c r="K8" i="3" s="1"/>
  <c r="H7" i="3"/>
  <c r="H14" i="3" s="1"/>
  <c r="E7" i="3"/>
  <c r="I14" i="3" s="1"/>
  <c r="D7" i="3"/>
  <c r="D14" i="3" s="1"/>
  <c r="C7" i="3"/>
  <c r="B7" i="3"/>
  <c r="A7" i="3"/>
  <c r="J7" i="3" s="1"/>
  <c r="K6" i="3"/>
  <c r="M6" i="3" s="1"/>
  <c r="B6" i="3"/>
  <c r="A6" i="3"/>
  <c r="J6" i="3" s="1"/>
  <c r="L6" i="3" s="1"/>
  <c r="K5" i="3"/>
  <c r="M5" i="3" s="1"/>
  <c r="J5" i="3"/>
  <c r="L5" i="3" s="1"/>
  <c r="K4" i="3"/>
  <c r="M4" i="3" s="1"/>
  <c r="J4" i="3"/>
  <c r="L4" i="3" s="1"/>
  <c r="B4" i="3"/>
  <c r="A4" i="3"/>
  <c r="B3" i="3"/>
  <c r="A3" i="3"/>
  <c r="K3" i="3" s="1"/>
  <c r="M3" i="3" s="1"/>
  <c r="Q69" i="1"/>
  <c r="Q68" i="1"/>
  <c r="Q67" i="1"/>
  <c r="Q66" i="1"/>
  <c r="Q65" i="1"/>
  <c r="Q63" i="1"/>
  <c r="Q61" i="1"/>
  <c r="Q60" i="1"/>
  <c r="Q59" i="1"/>
  <c r="Q47" i="1"/>
  <c r="Q46" i="1"/>
  <c r="Q44" i="1"/>
  <c r="Q40" i="1"/>
  <c r="Q37" i="1"/>
  <c r="Q10" i="1"/>
  <c r="Q6" i="1"/>
  <c r="Q5" i="1"/>
  <c r="Q4" i="1"/>
  <c r="Q3" i="1"/>
  <c r="Q2" i="1"/>
  <c r="L7" i="3" l="1"/>
  <c r="M11" i="3"/>
  <c r="L11" i="3"/>
  <c r="K7" i="3"/>
  <c r="M7" i="3" s="1"/>
  <c r="H8" i="3"/>
  <c r="H15" i="3" s="1"/>
  <c r="L8" i="3"/>
  <c r="I9" i="3"/>
  <c r="I16" i="3" s="1"/>
  <c r="H11" i="3"/>
  <c r="F14" i="3"/>
  <c r="J3" i="3"/>
  <c r="L3" i="3" s="1"/>
  <c r="I8" i="3"/>
  <c r="I15" i="3" s="1"/>
  <c r="M8" i="3"/>
  <c r="J9" i="3"/>
  <c r="L9" i="3" s="1"/>
  <c r="L10" i="3"/>
  <c r="I11" i="3"/>
  <c r="G14" i="3"/>
  <c r="E15" i="3"/>
  <c r="G16" i="3"/>
  <c r="E17" i="3"/>
  <c r="K9" i="3"/>
  <c r="M9" i="3" s="1"/>
  <c r="J11" i="3"/>
  <c r="E14" i="3"/>
</calcChain>
</file>

<file path=xl/sharedStrings.xml><?xml version="1.0" encoding="utf-8"?>
<sst xmlns="http://schemas.openxmlformats.org/spreadsheetml/2006/main" count="459" uniqueCount="146">
  <si>
    <t>Type</t>
  </si>
  <si>
    <t>Name</t>
  </si>
  <si>
    <t>Players</t>
  </si>
  <si>
    <t>string</t>
  </si>
  <si>
    <t>wood</t>
  </si>
  <si>
    <t>metal</t>
  </si>
  <si>
    <t>glass</t>
  </si>
  <si>
    <t>duct tape</t>
  </si>
  <si>
    <t>Friend Cost 1</t>
  </si>
  <si>
    <t>Friend Requires</t>
  </si>
  <si>
    <t>Friend Cost 2</t>
  </si>
  <si>
    <t>Friend 2</t>
  </si>
  <si>
    <t>Bonus Conjunction</t>
  </si>
  <si>
    <t>Bonus Cost 2</t>
  </si>
  <si>
    <t>Bonus 2</t>
  </si>
  <si>
    <t>item</t>
  </si>
  <si>
    <t>Pile of Handwashed Soup Cans</t>
  </si>
  <si>
    <t>1+</t>
  </si>
  <si>
    <t>take one</t>
  </si>
  <si>
    <t>Handcrafted Jewelry Box</t>
  </si>
  <si>
    <t>Stylish Grandfather Clock</t>
  </si>
  <si>
    <t>capacity</t>
  </si>
  <si>
    <t>Sack of Door Knobs</t>
  </si>
  <si>
    <t>Rusty Bicycle Chain</t>
  </si>
  <si>
    <t>initiative</t>
  </si>
  <si>
    <t>x</t>
  </si>
  <si>
    <t>remove</t>
  </si>
  <si>
    <t>Folksy Acoustic Guitar</t>
  </si>
  <si>
    <t>Rockin' Skateboard</t>
  </si>
  <si>
    <t>Colorful Circus Tent</t>
  </si>
  <si>
    <t>Nice Sweater</t>
  </si>
  <si>
    <t>Biker Jacket</t>
  </si>
  <si>
    <t>Ancient Tapestry</t>
  </si>
  <si>
    <t>Busted Screen Door</t>
  </si>
  <si>
    <t>Novelty Glass Keychain</t>
  </si>
  <si>
    <t>Massive Fishtank</t>
  </si>
  <si>
    <t>Weird Art Sculpture</t>
  </si>
  <si>
    <t>Antique Wine Collection</t>
  </si>
  <si>
    <t>Weathered Couch</t>
  </si>
  <si>
    <t>Old Computer</t>
  </si>
  <si>
    <t>Saggy Park Bench</t>
  </si>
  <si>
    <t>take wood</t>
  </si>
  <si>
    <t xml:space="preserve">OR </t>
  </si>
  <si>
    <t>take metal</t>
  </si>
  <si>
    <t>Yarn-Bombed Tree</t>
  </si>
  <si>
    <t>Box Marked "Misc"</t>
  </si>
  <si>
    <t>take glass</t>
  </si>
  <si>
    <t>Shack with Nice Curtains</t>
  </si>
  <si>
    <t>Perfectly Folded Laundry</t>
  </si>
  <si>
    <t>Famous Oil Painting</t>
  </si>
  <si>
    <t>Sleek Digital Camera</t>
  </si>
  <si>
    <t xml:space="preserve">Expensive Chandelier </t>
  </si>
  <si>
    <t>3+</t>
  </si>
  <si>
    <t>Cuddly Baby Blanket</t>
  </si>
  <si>
    <t>Bundle of Two-by-Fours</t>
  </si>
  <si>
    <t>Abandoned Fruit Cart</t>
  </si>
  <si>
    <t>Classic Muscle Car</t>
  </si>
  <si>
    <t>Vintage Coat Rack</t>
  </si>
  <si>
    <t>Classy Clarinet</t>
  </si>
  <si>
    <t>Fancy Desk</t>
  </si>
  <si>
    <t>Bin Marked "Donate"</t>
  </si>
  <si>
    <t>blueprint</t>
  </si>
  <si>
    <t>Tetanus Mace</t>
  </si>
  <si>
    <t>Whacking Plank</t>
  </si>
  <si>
    <t>Man-Sized Trap</t>
  </si>
  <si>
    <t>Laser Metal Cutter</t>
  </si>
  <si>
    <t>Duct Tape Wallet</t>
  </si>
  <si>
    <t>Shiny Glassery</t>
  </si>
  <si>
    <t>convert anything to glass</t>
  </si>
  <si>
    <t>TO</t>
  </si>
  <si>
    <t>Junk Store</t>
  </si>
  <si>
    <t>convert anything to duct tape</t>
  </si>
  <si>
    <t>Lumber Mill</t>
  </si>
  <si>
    <t>Can Magnet</t>
  </si>
  <si>
    <t>String Doll Familiar</t>
  </si>
  <si>
    <t>Suprisingly Spacious Bindle</t>
  </si>
  <si>
    <t>Militaristic Duffle Bag</t>
  </si>
  <si>
    <t>victory</t>
  </si>
  <si>
    <t>Steampunk Zeppelin</t>
  </si>
  <si>
    <t>Post-Modern Tree House</t>
  </si>
  <si>
    <t>Cow-Throwing Trebuchet</t>
  </si>
  <si>
    <t>Pollution-Powered Submarine</t>
  </si>
  <si>
    <t>Pretentious Exhibit of Junk</t>
  </si>
  <si>
    <t>Glass Shard Sling</t>
  </si>
  <si>
    <t>Top of the Line Forklift</t>
  </si>
  <si>
    <t>Cross-Country Skis</t>
  </si>
  <si>
    <t>Portable Flea Market</t>
  </si>
  <si>
    <t>convert anything to anything</t>
  </si>
  <si>
    <t>Sophisticated Shelving Unit</t>
  </si>
  <si>
    <t>Barrel Monster</t>
  </si>
  <si>
    <t>friend</t>
  </si>
  <si>
    <t>Duck Private</t>
  </si>
  <si>
    <t>Duck Admiral</t>
  </si>
  <si>
    <t>A Scavenger Crow</t>
  </si>
  <si>
    <t>convert anything to string</t>
  </si>
  <si>
    <t>Man Who Looks Rather Irritable</t>
  </si>
  <si>
    <t>Wise Hobo</t>
  </si>
  <si>
    <t>convert glass to metal</t>
  </si>
  <si>
    <t>Junkpile Sherpa</t>
  </si>
  <si>
    <t>Freddy the Glassblower</t>
  </si>
  <si>
    <t>convert glass to anything</t>
  </si>
  <si>
    <t>Mechanical Arnie</t>
  </si>
  <si>
    <t>A Trash Dweller</t>
  </si>
  <si>
    <t>The Gnu Guru</t>
  </si>
  <si>
    <t>Duck Sergeant</t>
  </si>
  <si>
    <t>The Initiative Arbiter</t>
  </si>
  <si>
    <t>arbitrate initiative</t>
  </si>
  <si>
    <t>Duck Major</t>
  </si>
  <si>
    <t>Lumber Jack</t>
  </si>
  <si>
    <t>convert wood to anything</t>
  </si>
  <si>
    <t>Veteran of the Garbage Wars</t>
  </si>
  <si>
    <t>Icon File</t>
  </si>
  <si>
    <t>Amount</t>
  </si>
  <si>
    <t>anything</t>
  </si>
  <si>
    <t>Bonus</t>
  </si>
  <si>
    <t>anything.png</t>
  </si>
  <si>
    <t>baseball bat.png</t>
  </si>
  <si>
    <t>capacity.png</t>
  </si>
  <si>
    <t>junk dive</t>
  </si>
  <si>
    <t>junk pile.png</t>
  </si>
  <si>
    <t>remove.png</t>
  </si>
  <si>
    <t>take string</t>
  </si>
  <si>
    <t>take one resource.png</t>
  </si>
  <si>
    <t>Resource</t>
  </si>
  <si>
    <t>duct tape card.png</t>
  </si>
  <si>
    <t>glass card.png</t>
  </si>
  <si>
    <t>metal card.png</t>
  </si>
  <si>
    <t>string card.png</t>
  </si>
  <si>
    <t>wood card.png</t>
  </si>
  <si>
    <t>Primitives</t>
  </si>
  <si>
    <t>Item</t>
  </si>
  <si>
    <t>Blueprint Requires</t>
  </si>
  <si>
    <t>Friend Costs</t>
  </si>
  <si>
    <t># Cards</t>
  </si>
  <si>
    <t>1-2p Total</t>
  </si>
  <si>
    <t>Total</t>
  </si>
  <si>
    <t>Grand # Cards</t>
  </si>
  <si>
    <t>Grand Total</t>
  </si>
  <si>
    <t>1-2p Rel. Value</t>
  </si>
  <si>
    <t>Rel. Value</t>
  </si>
  <si>
    <t>Blueprint Demand</t>
  </si>
  <si>
    <t>Friend Demand</t>
  </si>
  <si>
    <t>Pairwise Analysis</t>
  </si>
  <si>
    <t>duct_tape</t>
  </si>
  <si>
    <t>BonusNum1</t>
  </si>
  <si>
    <t>BonusType1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</si>
</sst>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4" x14ac:knownFonts="1">
    <font>
      <sz val="12"/>
      <color indexed="8"/>
      <name val="Verdana"/>
    </font>
    <font>
      <sz val="12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9"/>
      </bottom>
      <diagonal/>
    </border>
    <border>
      <left/>
      <right style="thin">
        <color indexed="8"/>
      </right>
      <top style="thin">
        <color indexed="8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3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3" fillId="0" borderId="5" xfId="0" applyNumberFormat="1" applyFont="1" applyBorder="1" applyAlignment="1"/>
    <xf numFmtId="0" fontId="3" fillId="0" borderId="6" xfId="0" applyNumberFormat="1" applyFont="1" applyBorder="1" applyAlignment="1"/>
    <xf numFmtId="1" fontId="3" fillId="0" borderId="5" xfId="0" applyNumberFormat="1" applyFont="1" applyBorder="1" applyAlignment="1"/>
    <xf numFmtId="0" fontId="3" fillId="0" borderId="7" xfId="0" applyNumberFormat="1" applyFont="1" applyBorder="1" applyAlignment="1">
      <alignment horizontal="center"/>
    </xf>
    <xf numFmtId="0" fontId="3" fillId="0" borderId="7" xfId="0" applyNumberFormat="1" applyFont="1" applyBorder="1" applyAlignment="1"/>
    <xf numFmtId="0" fontId="3" fillId="0" borderId="8" xfId="0" applyNumberFormat="1" applyFont="1" applyBorder="1" applyAlignment="1">
      <alignment horizontal="center"/>
    </xf>
    <xf numFmtId="1" fontId="3" fillId="0" borderId="9" xfId="0" applyNumberFormat="1" applyFont="1" applyBorder="1" applyAlignment="1"/>
    <xf numFmtId="0" fontId="3" fillId="0" borderId="9" xfId="0" applyNumberFormat="1" applyFont="1" applyBorder="1" applyAlignment="1">
      <alignment horizontal="center"/>
    </xf>
    <xf numFmtId="1" fontId="3" fillId="0" borderId="6" xfId="0" applyNumberFormat="1" applyFont="1" applyBorder="1" applyAlignment="1"/>
    <xf numFmtId="0" fontId="3" fillId="0" borderId="5" xfId="0" applyNumberFormat="1" applyFont="1" applyBorder="1" applyAlignment="1">
      <alignment horizontal="left"/>
    </xf>
    <xf numFmtId="0" fontId="3" fillId="0" borderId="5" xfId="0" applyNumberFormat="1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3" fillId="0" borderId="10" xfId="0" applyNumberFormat="1" applyFont="1" applyBorder="1" applyAlignment="1"/>
    <xf numFmtId="0" fontId="3" fillId="0" borderId="11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0" xfId="0" applyNumberFormat="1" applyFont="1" applyBorder="1" applyAlignment="1">
      <alignment horizontal="left"/>
    </xf>
    <xf numFmtId="1" fontId="3" fillId="0" borderId="5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left"/>
    </xf>
    <xf numFmtId="1" fontId="2" fillId="0" borderId="6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left"/>
    </xf>
    <xf numFmtId="1" fontId="3" fillId="0" borderId="2" xfId="0" applyNumberFormat="1" applyFont="1" applyBorder="1" applyAlignment="1">
      <alignment horizontal="center"/>
    </xf>
    <xf numFmtId="1" fontId="3" fillId="0" borderId="3" xfId="0" applyNumberFormat="1" applyFont="1" applyBorder="1" applyAlignment="1"/>
    <xf numFmtId="1" fontId="3" fillId="0" borderId="4" xfId="0" applyNumberFormat="1" applyFont="1" applyBorder="1" applyAlignment="1"/>
    <xf numFmtId="0" fontId="3" fillId="0" borderId="2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left"/>
    </xf>
    <xf numFmtId="0" fontId="3" fillId="0" borderId="3" xfId="0" applyNumberFormat="1" applyFont="1" applyBorder="1" applyAlignment="1">
      <alignment horizontal="center"/>
    </xf>
    <xf numFmtId="0" fontId="1" fillId="0" borderId="0" xfId="0" applyNumberFormat="1" applyFont="1" applyAlignment="1">
      <alignment vertical="top" wrapText="1"/>
    </xf>
    <xf numFmtId="0" fontId="2" fillId="0" borderId="4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>
      <alignment horizontal="left" vertical="center"/>
    </xf>
    <xf numFmtId="1" fontId="2" fillId="0" borderId="8" xfId="0" applyNumberFormat="1" applyFont="1" applyBorder="1" applyAlignment="1">
      <alignment horizontal="center"/>
    </xf>
    <xf numFmtId="1" fontId="3" fillId="0" borderId="11" xfId="0" applyNumberFormat="1" applyFont="1" applyBorder="1" applyAlignment="1"/>
    <xf numFmtId="0" fontId="3" fillId="0" borderId="4" xfId="0" applyNumberFormat="1" applyFont="1" applyBorder="1" applyAlignment="1"/>
    <xf numFmtId="0" fontId="3" fillId="0" borderId="1" xfId="0" applyNumberFormat="1" applyFont="1" applyBorder="1" applyAlignment="1"/>
    <xf numFmtId="1" fontId="3" fillId="0" borderId="2" xfId="0" applyNumberFormat="1" applyFont="1" applyBorder="1" applyAlignment="1"/>
    <xf numFmtId="0" fontId="3" fillId="0" borderId="12" xfId="0" applyNumberFormat="1" applyFont="1" applyBorder="1" applyAlignment="1"/>
    <xf numFmtId="1" fontId="3" fillId="0" borderId="8" xfId="0" applyNumberFormat="1" applyFont="1" applyBorder="1" applyAlignment="1">
      <alignment horizontal="center"/>
    </xf>
    <xf numFmtId="0" fontId="1" fillId="0" borderId="0" xfId="0" applyNumberFormat="1" applyFont="1" applyAlignment="1">
      <alignment vertical="top" wrapText="1"/>
    </xf>
    <xf numFmtId="1" fontId="2" fillId="0" borderId="11" xfId="0" applyNumberFormat="1" applyFont="1" applyBorder="1" applyAlignment="1"/>
    <xf numFmtId="1" fontId="2" fillId="0" borderId="2" xfId="0" applyNumberFormat="1" applyFont="1" applyBorder="1" applyAlignment="1">
      <alignment horizontal="center"/>
    </xf>
    <xf numFmtId="0" fontId="3" fillId="0" borderId="9" xfId="0" applyNumberFormat="1" applyFont="1" applyBorder="1" applyAlignment="1"/>
    <xf numFmtId="0" fontId="3" fillId="0" borderId="12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8" xfId="0" applyNumberFormat="1" applyFont="1" applyBorder="1" applyAlignment="1"/>
    <xf numFmtId="0" fontId="3" fillId="0" borderId="6" xfId="0" applyNumberFormat="1" applyFont="1" applyBorder="1" applyAlignment="1">
      <alignment horizontal="center"/>
    </xf>
    <xf numFmtId="0" fontId="3" fillId="0" borderId="3" xfId="0" applyNumberFormat="1" applyFont="1" applyBorder="1" applyAlignment="1"/>
    <xf numFmtId="0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8" xfId="0" applyNumberFormat="1" applyFont="1" applyBorder="1" applyAlignment="1"/>
    <xf numFmtId="1" fontId="3" fillId="0" borderId="12" xfId="0" applyNumberFormat="1" applyFont="1" applyBorder="1" applyAlignment="1"/>
    <xf numFmtId="1" fontId="3" fillId="0" borderId="17" xfId="0" applyNumberFormat="1" applyFont="1" applyBorder="1" applyAlignment="1"/>
    <xf numFmtId="0" fontId="2" fillId="0" borderId="5" xfId="0" applyNumberFormat="1" applyFont="1" applyBorder="1" applyAlignment="1"/>
    <xf numFmtId="0" fontId="2" fillId="0" borderId="12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0" fontId="2" fillId="0" borderId="8" xfId="0" applyNumberFormat="1" applyFont="1" applyBorder="1" applyAlignment="1"/>
    <xf numFmtId="0" fontId="2" fillId="0" borderId="15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0" fontId="2" fillId="0" borderId="19" xfId="0" applyNumberFormat="1" applyFont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</cellXfs>
  <cellStyles count="1">
    <cellStyle name="Normal" xfId="0" builtinId="0"/>
  </cellStyles>
  <dxfs count="4"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000000"/>
      <rgbColor rgb="FFC6EFCE"/>
      <rgbColor rgb="FF006100"/>
      <rgbColor rgb="FFFFEB9C"/>
      <rgbColor rgb="FF9C65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3"/>
  <sheetViews>
    <sheetView showGridLines="0" tabSelected="1" workbookViewId="0">
      <selection activeCell="N13" sqref="N12:N13"/>
    </sheetView>
  </sheetViews>
  <sheetFormatPr defaultColWidth="6.59765625" defaultRowHeight="15" customHeight="1" x14ac:dyDescent="0.2"/>
  <cols>
    <col min="1" max="1" width="7" style="1" customWidth="1"/>
    <col min="2" max="2" width="20.3984375" style="1" customWidth="1"/>
    <col min="3" max="3" width="5.59765625" style="1" customWidth="1"/>
    <col min="4" max="5" width="4.5" style="1" customWidth="1"/>
    <col min="6" max="6" width="4.59765625" style="1" customWidth="1"/>
    <col min="7" max="7" width="4" style="1" customWidth="1"/>
    <col min="8" max="8" width="7" style="1" customWidth="1"/>
    <col min="9" max="9" width="9.19921875" style="1" customWidth="1"/>
    <col min="10" max="10" width="7" style="1" customWidth="1"/>
    <col min="11" max="11" width="1.5" style="1" customWidth="1"/>
    <col min="12" max="12" width="7" style="1" customWidth="1"/>
    <col min="13" max="13" width="8.5" style="1" bestFit="1" customWidth="1"/>
    <col min="14" max="14" width="19" style="1" bestFit="1" customWidth="1"/>
    <col min="15" max="15" width="12.296875" style="1" bestFit="1" customWidth="1"/>
    <col min="16" max="16" width="8.5" style="1" bestFit="1" customWidth="1"/>
    <col min="17" max="17" width="1.3984375" style="1" bestFit="1" customWidth="1"/>
    <col min="18" max="18" width="7.296875" style="1" bestFit="1" customWidth="1"/>
    <col min="19" max="256" width="6.59765625" style="1" customWidth="1"/>
  </cols>
  <sheetData>
    <row r="1" spans="1:18" ht="17.100000000000001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143</v>
      </c>
      <c r="I1" s="3" t="s">
        <v>8</v>
      </c>
      <c r="J1" s="6" t="s">
        <v>9</v>
      </c>
      <c r="K1" s="6" t="s">
        <v>10</v>
      </c>
      <c r="L1" s="7" t="s">
        <v>11</v>
      </c>
      <c r="M1" s="3" t="s">
        <v>144</v>
      </c>
      <c r="N1" s="6" t="s">
        <v>145</v>
      </c>
      <c r="O1" s="6" t="s">
        <v>12</v>
      </c>
      <c r="P1" s="6" t="s">
        <v>13</v>
      </c>
      <c r="Q1" s="8"/>
      <c r="R1" s="6" t="s">
        <v>14</v>
      </c>
    </row>
    <row r="2" spans="1:18" ht="17.100000000000001" customHeight="1" x14ac:dyDescent="0.25">
      <c r="A2" s="9" t="s">
        <v>15</v>
      </c>
      <c r="B2" s="10" t="s">
        <v>16</v>
      </c>
      <c r="C2" s="11" t="s">
        <v>17</v>
      </c>
      <c r="D2" s="12"/>
      <c r="E2" s="12"/>
      <c r="F2" s="13">
        <v>3</v>
      </c>
      <c r="G2" s="12"/>
      <c r="H2" s="12"/>
      <c r="I2" s="12"/>
      <c r="J2" s="8"/>
      <c r="K2" s="8"/>
      <c r="L2" s="14"/>
      <c r="M2" s="11">
        <v>1</v>
      </c>
      <c r="N2" s="15" t="s">
        <v>18</v>
      </c>
      <c r="O2" s="8"/>
      <c r="P2" s="8"/>
      <c r="Q2" s="16" t="str">
        <f>IF(ISBLANK(P2),"","x")</f>
        <v/>
      </c>
      <c r="R2" s="8"/>
    </row>
    <row r="3" spans="1:18" ht="17.100000000000001" customHeight="1" x14ac:dyDescent="0.25">
      <c r="A3" s="17" t="s">
        <v>15</v>
      </c>
      <c r="B3" s="18" t="s">
        <v>19</v>
      </c>
      <c r="C3" s="19" t="s">
        <v>17</v>
      </c>
      <c r="D3" s="8"/>
      <c r="E3" s="16">
        <v>1</v>
      </c>
      <c r="F3" s="8"/>
      <c r="G3" s="16">
        <v>1</v>
      </c>
      <c r="H3" s="8"/>
      <c r="I3" s="8"/>
      <c r="J3" s="8"/>
      <c r="K3" s="8"/>
      <c r="L3" s="14"/>
      <c r="M3" s="19">
        <v>1</v>
      </c>
      <c r="N3" s="15" t="s">
        <v>18</v>
      </c>
      <c r="O3" s="8"/>
      <c r="P3" s="8"/>
      <c r="Q3" s="16" t="str">
        <f>IF(ISBLANK(P3),"","x")</f>
        <v/>
      </c>
      <c r="R3" s="8"/>
    </row>
    <row r="4" spans="1:18" ht="17.100000000000001" customHeight="1" x14ac:dyDescent="0.25">
      <c r="A4" s="17" t="s">
        <v>15</v>
      </c>
      <c r="B4" s="18" t="s">
        <v>20</v>
      </c>
      <c r="C4" s="19" t="s">
        <v>17</v>
      </c>
      <c r="D4" s="8"/>
      <c r="E4" s="16">
        <v>1</v>
      </c>
      <c r="F4" s="16">
        <v>1</v>
      </c>
      <c r="G4" s="16">
        <v>1</v>
      </c>
      <c r="H4" s="8"/>
      <c r="I4" s="8"/>
      <c r="J4" s="8"/>
      <c r="K4" s="8"/>
      <c r="L4" s="14"/>
      <c r="M4" s="19">
        <v>2</v>
      </c>
      <c r="N4" s="15" t="s">
        <v>21</v>
      </c>
      <c r="O4" s="8"/>
      <c r="P4" s="8"/>
      <c r="Q4" s="16" t="str">
        <f>IF(ISBLANK(P4),"","x")</f>
        <v/>
      </c>
      <c r="R4" s="8"/>
    </row>
    <row r="5" spans="1:18" ht="17.100000000000001" customHeight="1" x14ac:dyDescent="0.25">
      <c r="A5" s="17" t="s">
        <v>15</v>
      </c>
      <c r="B5" s="18" t="s">
        <v>22</v>
      </c>
      <c r="C5" s="17" t="s">
        <v>17</v>
      </c>
      <c r="D5" s="19">
        <v>3</v>
      </c>
      <c r="E5" s="8"/>
      <c r="F5" s="16">
        <v>1</v>
      </c>
      <c r="G5" s="8"/>
      <c r="H5" s="8"/>
      <c r="I5" s="8"/>
      <c r="J5" s="8"/>
      <c r="K5" s="8"/>
      <c r="L5" s="14"/>
      <c r="M5" s="19">
        <v>2</v>
      </c>
      <c r="N5" s="15" t="s">
        <v>21</v>
      </c>
      <c r="O5" s="8"/>
      <c r="P5" s="8"/>
      <c r="Q5" s="16" t="str">
        <f>IF(ISBLANK(P5),"","x")</f>
        <v/>
      </c>
      <c r="R5" s="8"/>
    </row>
    <row r="6" spans="1:18" ht="17.100000000000001" customHeight="1" x14ac:dyDescent="0.25">
      <c r="A6" s="17" t="s">
        <v>15</v>
      </c>
      <c r="B6" s="18" t="s">
        <v>23</v>
      </c>
      <c r="C6" s="19" t="s">
        <v>17</v>
      </c>
      <c r="D6" s="8"/>
      <c r="E6" s="8"/>
      <c r="F6" s="16">
        <v>3</v>
      </c>
      <c r="G6" s="8"/>
      <c r="H6" s="8"/>
      <c r="I6" s="8"/>
      <c r="J6" s="8"/>
      <c r="K6" s="8"/>
      <c r="L6" s="14"/>
      <c r="M6" s="19">
        <v>1</v>
      </c>
      <c r="N6" s="15" t="s">
        <v>24</v>
      </c>
      <c r="O6" s="8"/>
      <c r="P6" s="16">
        <v>1</v>
      </c>
      <c r="Q6" s="16" t="str">
        <f>IF(ISBLANK(P6),"","x")</f>
        <v>x</v>
      </c>
      <c r="R6" s="15" t="s">
        <v>26</v>
      </c>
    </row>
    <row r="7" spans="1:18" ht="17.100000000000001" customHeight="1" x14ac:dyDescent="0.25">
      <c r="A7" s="17" t="s">
        <v>15</v>
      </c>
      <c r="B7" s="18" t="s">
        <v>27</v>
      </c>
      <c r="C7" s="19" t="s">
        <v>17</v>
      </c>
      <c r="D7" s="8"/>
      <c r="E7" s="16">
        <v>2</v>
      </c>
      <c r="F7" s="16">
        <v>1</v>
      </c>
      <c r="G7" s="8"/>
      <c r="H7" s="8"/>
      <c r="I7" s="8"/>
      <c r="J7" s="8"/>
      <c r="K7" s="8"/>
      <c r="L7" s="14"/>
      <c r="M7" s="19">
        <v>1</v>
      </c>
      <c r="N7" s="15" t="s">
        <v>24</v>
      </c>
      <c r="O7" s="8"/>
      <c r="P7" s="16">
        <v>1</v>
      </c>
      <c r="Q7" s="16" t="s">
        <v>25</v>
      </c>
      <c r="R7" s="15" t="s">
        <v>18</v>
      </c>
    </row>
    <row r="8" spans="1:18" ht="17.100000000000001" customHeight="1" x14ac:dyDescent="0.25">
      <c r="A8" s="17" t="s">
        <v>15</v>
      </c>
      <c r="B8" s="18" t="s">
        <v>28</v>
      </c>
      <c r="C8" s="17" t="s">
        <v>17</v>
      </c>
      <c r="D8" s="19">
        <v>2</v>
      </c>
      <c r="E8" s="16">
        <v>1</v>
      </c>
      <c r="F8" s="16">
        <v>1</v>
      </c>
      <c r="G8" s="8"/>
      <c r="H8" s="8"/>
      <c r="I8" s="8"/>
      <c r="J8" s="8"/>
      <c r="K8" s="8"/>
      <c r="L8" s="14"/>
      <c r="M8" s="19">
        <v>2</v>
      </c>
      <c r="N8" s="15" t="s">
        <v>21</v>
      </c>
      <c r="O8" s="8"/>
      <c r="P8" s="8"/>
      <c r="Q8" s="8"/>
      <c r="R8" s="8"/>
    </row>
    <row r="9" spans="1:18" ht="17.100000000000001" customHeight="1" x14ac:dyDescent="0.25">
      <c r="A9" s="17" t="s">
        <v>15</v>
      </c>
      <c r="B9" s="18" t="s">
        <v>29</v>
      </c>
      <c r="C9" s="17" t="s">
        <v>17</v>
      </c>
      <c r="D9" s="19">
        <v>2</v>
      </c>
      <c r="E9" s="16">
        <v>2</v>
      </c>
      <c r="F9" s="8"/>
      <c r="G9" s="8"/>
      <c r="H9" s="8"/>
      <c r="I9" s="8"/>
      <c r="J9" s="8"/>
      <c r="K9" s="8"/>
      <c r="L9" s="14"/>
      <c r="M9" s="19">
        <v>1</v>
      </c>
      <c r="N9" s="15" t="s">
        <v>18</v>
      </c>
      <c r="O9" s="8"/>
      <c r="P9" s="8"/>
      <c r="Q9" s="8"/>
      <c r="R9" s="8"/>
    </row>
    <row r="10" spans="1:18" ht="17.100000000000001" customHeight="1" x14ac:dyDescent="0.25">
      <c r="A10" s="17" t="s">
        <v>15</v>
      </c>
      <c r="B10" s="18" t="s">
        <v>30</v>
      </c>
      <c r="C10" s="17" t="s">
        <v>17</v>
      </c>
      <c r="D10" s="19">
        <v>5</v>
      </c>
      <c r="E10" s="8"/>
      <c r="F10" s="8"/>
      <c r="G10" s="8"/>
      <c r="H10" s="8"/>
      <c r="I10" s="8"/>
      <c r="J10" s="8"/>
      <c r="K10" s="8"/>
      <c r="L10" s="14"/>
      <c r="M10" s="19">
        <v>1</v>
      </c>
      <c r="N10" s="15" t="s">
        <v>24</v>
      </c>
      <c r="O10" s="8"/>
      <c r="P10" s="8"/>
      <c r="Q10" s="16" t="str">
        <f>IF(ISBLANK(P10),"","x")</f>
        <v/>
      </c>
      <c r="R10" s="8"/>
    </row>
    <row r="11" spans="1:18" ht="17.100000000000001" customHeight="1" x14ac:dyDescent="0.25">
      <c r="A11" s="17" t="s">
        <v>15</v>
      </c>
      <c r="B11" s="18" t="s">
        <v>31</v>
      </c>
      <c r="C11" s="17" t="s">
        <v>17</v>
      </c>
      <c r="D11" s="19">
        <v>3</v>
      </c>
      <c r="E11" s="8"/>
      <c r="F11" s="16">
        <v>2</v>
      </c>
      <c r="G11" s="8"/>
      <c r="H11" s="8"/>
      <c r="I11" s="8"/>
      <c r="J11" s="8"/>
      <c r="K11" s="8"/>
      <c r="L11" s="14"/>
      <c r="M11" s="19">
        <v>1</v>
      </c>
      <c r="N11" s="15" t="s">
        <v>24</v>
      </c>
      <c r="O11" s="8"/>
      <c r="P11" s="8"/>
      <c r="Q11" s="8"/>
      <c r="R11" s="8"/>
    </row>
    <row r="12" spans="1:18" ht="17.100000000000001" customHeight="1" x14ac:dyDescent="0.25">
      <c r="A12" s="17" t="s">
        <v>15</v>
      </c>
      <c r="B12" s="18" t="s">
        <v>32</v>
      </c>
      <c r="C12" s="17" t="s">
        <v>17</v>
      </c>
      <c r="D12" s="19">
        <v>2</v>
      </c>
      <c r="E12" s="8"/>
      <c r="F12" s="8"/>
      <c r="G12" s="16">
        <v>1</v>
      </c>
      <c r="H12" s="8"/>
      <c r="I12" s="8"/>
      <c r="J12" s="8"/>
      <c r="K12" s="8"/>
      <c r="L12" s="14"/>
      <c r="M12" s="19">
        <v>1</v>
      </c>
      <c r="N12" s="15" t="s">
        <v>21</v>
      </c>
      <c r="O12" s="8"/>
      <c r="P12" s="16">
        <v>1</v>
      </c>
      <c r="Q12" s="16" t="s">
        <v>25</v>
      </c>
      <c r="R12" s="15" t="s">
        <v>26</v>
      </c>
    </row>
    <row r="13" spans="1:18" ht="17.100000000000001" customHeight="1" x14ac:dyDescent="0.25">
      <c r="A13" s="17" t="s">
        <v>15</v>
      </c>
      <c r="B13" s="18" t="s">
        <v>33</v>
      </c>
      <c r="C13" s="19" t="s">
        <v>17</v>
      </c>
      <c r="D13" s="8"/>
      <c r="E13" s="16">
        <v>2</v>
      </c>
      <c r="F13" s="8"/>
      <c r="G13" s="16">
        <v>2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ht="17.100000000000001" customHeight="1" x14ac:dyDescent="0.25">
      <c r="A14" s="17" t="s">
        <v>15</v>
      </c>
      <c r="B14" s="18" t="s">
        <v>34</v>
      </c>
      <c r="C14" s="17" t="s">
        <v>17</v>
      </c>
      <c r="D14" s="19">
        <v>2</v>
      </c>
      <c r="E14" s="8"/>
      <c r="F14" s="8"/>
      <c r="G14" s="16">
        <v>1</v>
      </c>
      <c r="H14" s="8"/>
      <c r="I14" s="8"/>
      <c r="J14" s="8"/>
      <c r="K14" s="8"/>
      <c r="L14" s="14"/>
      <c r="M14" s="19">
        <v>1</v>
      </c>
      <c r="N14" s="15" t="s">
        <v>24</v>
      </c>
      <c r="O14" s="8"/>
      <c r="P14" s="16">
        <v>1</v>
      </c>
      <c r="Q14" s="16" t="s">
        <v>25</v>
      </c>
      <c r="R14" s="15" t="s">
        <v>26</v>
      </c>
    </row>
    <row r="15" spans="1:18" ht="17.100000000000001" customHeight="1" x14ac:dyDescent="0.25">
      <c r="A15" s="17" t="s">
        <v>15</v>
      </c>
      <c r="B15" s="18" t="s">
        <v>35</v>
      </c>
      <c r="C15" s="19" t="s">
        <v>17</v>
      </c>
      <c r="D15" s="8"/>
      <c r="E15" s="16">
        <v>2</v>
      </c>
      <c r="F15" s="16">
        <v>1</v>
      </c>
      <c r="G15" s="16">
        <v>1</v>
      </c>
      <c r="H15" s="8"/>
      <c r="I15" s="8"/>
      <c r="J15" s="8"/>
      <c r="K15" s="8"/>
      <c r="L15" s="14"/>
      <c r="M15" s="19">
        <v>1</v>
      </c>
      <c r="N15" s="15" t="s">
        <v>21</v>
      </c>
      <c r="O15" s="8"/>
      <c r="P15" s="8"/>
      <c r="Q15" s="8"/>
      <c r="R15" s="8"/>
    </row>
    <row r="16" spans="1:18" ht="17.100000000000001" customHeight="1" x14ac:dyDescent="0.25">
      <c r="A16" s="17" t="s">
        <v>15</v>
      </c>
      <c r="B16" s="18" t="s">
        <v>36</v>
      </c>
      <c r="C16" s="19" t="s">
        <v>17</v>
      </c>
      <c r="D16" s="8"/>
      <c r="E16" s="16">
        <v>1</v>
      </c>
      <c r="F16" s="16">
        <v>2</v>
      </c>
      <c r="G16" s="16">
        <v>1</v>
      </c>
      <c r="H16" s="8"/>
      <c r="I16" s="8"/>
      <c r="J16" s="8"/>
      <c r="K16" s="8"/>
      <c r="L16" s="14"/>
      <c r="M16" s="19">
        <v>1</v>
      </c>
      <c r="N16" s="15" t="s">
        <v>24</v>
      </c>
      <c r="O16" s="8"/>
      <c r="P16" s="8"/>
      <c r="Q16" s="8"/>
      <c r="R16" s="8"/>
    </row>
    <row r="17" spans="1:18" ht="17.100000000000001" customHeight="1" x14ac:dyDescent="0.25">
      <c r="A17" s="17" t="s">
        <v>15</v>
      </c>
      <c r="B17" s="18" t="s">
        <v>37</v>
      </c>
      <c r="C17" s="19" t="s">
        <v>17</v>
      </c>
      <c r="D17" s="8"/>
      <c r="E17" s="8"/>
      <c r="F17" s="8"/>
      <c r="G17" s="16">
        <v>3</v>
      </c>
      <c r="H17" s="8"/>
      <c r="I17" s="8"/>
      <c r="J17" s="8"/>
      <c r="K17" s="8"/>
      <c r="L17" s="14"/>
      <c r="M17" s="19">
        <v>1</v>
      </c>
      <c r="N17" s="15" t="s">
        <v>18</v>
      </c>
      <c r="O17" s="8"/>
      <c r="P17" s="8"/>
      <c r="Q17" s="8"/>
      <c r="R17" s="8"/>
    </row>
    <row r="18" spans="1:18" ht="17.100000000000001" customHeight="1" x14ac:dyDescent="0.25">
      <c r="A18" s="17" t="s">
        <v>15</v>
      </c>
      <c r="B18" s="18" t="s">
        <v>38</v>
      </c>
      <c r="C18" s="17" t="s">
        <v>17</v>
      </c>
      <c r="D18" s="19">
        <v>3</v>
      </c>
      <c r="E18" s="16">
        <v>3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ht="17.100000000000001" customHeight="1" x14ac:dyDescent="0.25">
      <c r="A19" s="17" t="s">
        <v>15</v>
      </c>
      <c r="B19" s="18" t="s">
        <v>39</v>
      </c>
      <c r="C19" s="19" t="s">
        <v>17</v>
      </c>
      <c r="D19" s="8"/>
      <c r="E19" s="8"/>
      <c r="F19" s="16">
        <v>3</v>
      </c>
      <c r="G19" s="16">
        <v>1</v>
      </c>
      <c r="H19" s="8"/>
      <c r="I19" s="8"/>
      <c r="J19" s="8"/>
      <c r="K19" s="8"/>
      <c r="L19" s="14"/>
      <c r="M19" s="19">
        <v>1</v>
      </c>
      <c r="N19" s="15" t="s">
        <v>18</v>
      </c>
      <c r="O19" s="8"/>
      <c r="P19" s="8"/>
      <c r="Q19" s="8"/>
      <c r="R19" s="8"/>
    </row>
    <row r="20" spans="1:18" ht="17.100000000000001" customHeight="1" x14ac:dyDescent="0.25">
      <c r="A20" s="17" t="s">
        <v>15</v>
      </c>
      <c r="B20" s="18" t="s">
        <v>40</v>
      </c>
      <c r="C20" s="19" t="s">
        <v>17</v>
      </c>
      <c r="D20" s="8"/>
      <c r="E20" s="16">
        <v>2</v>
      </c>
      <c r="F20" s="16">
        <v>2</v>
      </c>
      <c r="G20" s="8"/>
      <c r="H20" s="8"/>
      <c r="I20" s="8"/>
      <c r="J20" s="8"/>
      <c r="K20" s="8"/>
      <c r="L20" s="14"/>
      <c r="M20" s="19">
        <v>1</v>
      </c>
      <c r="N20" s="15" t="s">
        <v>41</v>
      </c>
      <c r="O20" s="16" t="s">
        <v>42</v>
      </c>
      <c r="P20" s="16">
        <v>1</v>
      </c>
      <c r="Q20" s="16" t="s">
        <v>25</v>
      </c>
      <c r="R20" s="15" t="s">
        <v>43</v>
      </c>
    </row>
    <row r="21" spans="1:18" ht="17.100000000000001" customHeight="1" x14ac:dyDescent="0.25">
      <c r="A21" s="17" t="s">
        <v>15</v>
      </c>
      <c r="B21" s="18" t="s">
        <v>44</v>
      </c>
      <c r="C21" s="17" t="s">
        <v>17</v>
      </c>
      <c r="D21" s="19">
        <v>4</v>
      </c>
      <c r="E21" s="16">
        <v>3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ht="17.100000000000001" customHeight="1" x14ac:dyDescent="0.25">
      <c r="A22" s="17" t="s">
        <v>15</v>
      </c>
      <c r="B22" s="18" t="s">
        <v>45</v>
      </c>
      <c r="C22" s="17" t="s">
        <v>17</v>
      </c>
      <c r="D22" s="19">
        <v>2</v>
      </c>
      <c r="E22" s="16">
        <v>1</v>
      </c>
      <c r="F22" s="16">
        <v>1</v>
      </c>
      <c r="G22" s="8"/>
      <c r="H22" s="8"/>
      <c r="I22" s="8"/>
      <c r="J22" s="8"/>
      <c r="K22" s="8"/>
      <c r="L22" s="14"/>
      <c r="M22" s="19">
        <v>1</v>
      </c>
      <c r="N22" s="15" t="s">
        <v>46</v>
      </c>
      <c r="O22" s="8"/>
      <c r="P22" s="8"/>
      <c r="Q22" s="8"/>
      <c r="R22" s="8"/>
    </row>
    <row r="23" spans="1:18" ht="17.100000000000001" customHeight="1" x14ac:dyDescent="0.25">
      <c r="A23" s="17" t="s">
        <v>15</v>
      </c>
      <c r="B23" s="18" t="s">
        <v>47</v>
      </c>
      <c r="C23" s="17" t="s">
        <v>17</v>
      </c>
      <c r="D23" s="19">
        <v>3</v>
      </c>
      <c r="E23" s="16">
        <v>2</v>
      </c>
      <c r="F23" s="16">
        <v>2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ht="17.100000000000001" customHeight="1" x14ac:dyDescent="0.25">
      <c r="A24" s="17" t="s">
        <v>15</v>
      </c>
      <c r="B24" s="18" t="s">
        <v>48</v>
      </c>
      <c r="C24" s="17" t="s">
        <v>17</v>
      </c>
      <c r="D24" s="19">
        <v>3</v>
      </c>
      <c r="E24" s="8"/>
      <c r="F24" s="16">
        <v>1</v>
      </c>
      <c r="G24" s="16">
        <v>1</v>
      </c>
      <c r="H24" s="8"/>
      <c r="I24" s="8"/>
      <c r="J24" s="8"/>
      <c r="K24" s="8"/>
      <c r="L24" s="14"/>
      <c r="M24" s="19">
        <v>1</v>
      </c>
      <c r="N24" s="15" t="s">
        <v>24</v>
      </c>
      <c r="O24" s="8"/>
      <c r="P24" s="8"/>
      <c r="Q24" s="8"/>
      <c r="R24" s="8"/>
    </row>
    <row r="25" spans="1:18" ht="17.100000000000001" customHeight="1" x14ac:dyDescent="0.25">
      <c r="A25" s="17" t="s">
        <v>15</v>
      </c>
      <c r="B25" s="18" t="s">
        <v>49</v>
      </c>
      <c r="C25" s="17" t="s">
        <v>17</v>
      </c>
      <c r="D25" s="19">
        <v>2</v>
      </c>
      <c r="E25" s="16">
        <v>2</v>
      </c>
      <c r="F25" s="8"/>
      <c r="G25" s="16">
        <v>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ht="17.100000000000001" customHeight="1" x14ac:dyDescent="0.25">
      <c r="A26" s="17" t="s">
        <v>15</v>
      </c>
      <c r="B26" s="18" t="s">
        <v>50</v>
      </c>
      <c r="C26" s="17" t="s">
        <v>17</v>
      </c>
      <c r="D26" s="19">
        <v>2</v>
      </c>
      <c r="E26" s="8"/>
      <c r="F26" s="8"/>
      <c r="G26" s="16">
        <v>2</v>
      </c>
      <c r="H26" s="8"/>
      <c r="I26" s="8"/>
      <c r="J26" s="8"/>
      <c r="K26" s="8"/>
      <c r="L26" s="14"/>
      <c r="M26" s="19">
        <v>2</v>
      </c>
      <c r="N26" s="15" t="s">
        <v>18</v>
      </c>
      <c r="O26" s="8"/>
      <c r="P26" s="8"/>
      <c r="Q26" s="8"/>
      <c r="R26" s="8"/>
    </row>
    <row r="27" spans="1:18" ht="17.100000000000001" customHeight="1" x14ac:dyDescent="0.25">
      <c r="A27" s="17" t="s">
        <v>15</v>
      </c>
      <c r="B27" s="18" t="s">
        <v>51</v>
      </c>
      <c r="C27" s="19" t="s">
        <v>52</v>
      </c>
      <c r="D27" s="8"/>
      <c r="E27" s="8"/>
      <c r="F27" s="16">
        <v>1</v>
      </c>
      <c r="G27" s="16">
        <v>3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ht="17.100000000000001" customHeight="1" x14ac:dyDescent="0.25">
      <c r="A28" s="17" t="s">
        <v>15</v>
      </c>
      <c r="B28" s="18" t="s">
        <v>53</v>
      </c>
      <c r="C28" s="17" t="s">
        <v>52</v>
      </c>
      <c r="D28" s="19">
        <v>5</v>
      </c>
      <c r="E28" s="8"/>
      <c r="F28" s="8"/>
      <c r="G28" s="8"/>
      <c r="H28" s="8"/>
      <c r="I28" s="8"/>
      <c r="J28" s="8"/>
      <c r="K28" s="8"/>
      <c r="L28" s="14"/>
      <c r="M28" s="19">
        <v>2</v>
      </c>
      <c r="N28" s="15" t="s">
        <v>21</v>
      </c>
      <c r="O28" s="8"/>
      <c r="P28" s="8"/>
      <c r="Q28" s="8"/>
      <c r="R28" s="8"/>
    </row>
    <row r="29" spans="1:18" ht="17.100000000000001" customHeight="1" x14ac:dyDescent="0.25">
      <c r="A29" s="17" t="s">
        <v>15</v>
      </c>
      <c r="B29" s="18" t="s">
        <v>54</v>
      </c>
      <c r="C29" s="17" t="s">
        <v>52</v>
      </c>
      <c r="D29" s="19">
        <v>2</v>
      </c>
      <c r="E29" s="16">
        <v>2</v>
      </c>
      <c r="F29" s="8"/>
      <c r="G29" s="8"/>
      <c r="H29" s="8"/>
      <c r="I29" s="8"/>
      <c r="J29" s="8"/>
      <c r="K29" s="8"/>
      <c r="L29" s="14"/>
      <c r="M29" s="19">
        <v>1</v>
      </c>
      <c r="N29" s="15" t="s">
        <v>24</v>
      </c>
      <c r="O29" s="8"/>
      <c r="P29" s="8"/>
      <c r="Q29" s="8"/>
      <c r="R29" s="8"/>
    </row>
    <row r="30" spans="1:18" ht="17.100000000000001" customHeight="1" x14ac:dyDescent="0.25">
      <c r="A30" s="17" t="s">
        <v>15</v>
      </c>
      <c r="B30" s="18" t="s">
        <v>55</v>
      </c>
      <c r="C30" s="19" t="s">
        <v>52</v>
      </c>
      <c r="D30" s="8"/>
      <c r="E30" s="16">
        <v>2</v>
      </c>
      <c r="F30" s="16">
        <v>2</v>
      </c>
      <c r="G30" s="8"/>
      <c r="H30" s="8"/>
      <c r="I30" s="8"/>
      <c r="J30" s="8"/>
      <c r="K30" s="8"/>
      <c r="L30" s="14"/>
      <c r="M30" s="19">
        <v>1</v>
      </c>
      <c r="N30" s="15" t="s">
        <v>21</v>
      </c>
      <c r="O30" s="8"/>
      <c r="P30" s="8"/>
      <c r="Q30" s="8"/>
      <c r="R30" s="8"/>
    </row>
    <row r="31" spans="1:18" ht="17.100000000000001" customHeight="1" x14ac:dyDescent="0.25">
      <c r="A31" s="17" t="s">
        <v>15</v>
      </c>
      <c r="B31" s="18" t="s">
        <v>56</v>
      </c>
      <c r="C31" s="17" t="s">
        <v>52</v>
      </c>
      <c r="D31" s="19">
        <v>1</v>
      </c>
      <c r="E31" s="8"/>
      <c r="F31" s="16">
        <v>1</v>
      </c>
      <c r="G31" s="16">
        <v>1</v>
      </c>
      <c r="H31" s="8"/>
      <c r="I31" s="8"/>
      <c r="J31" s="8"/>
      <c r="K31" s="8"/>
      <c r="L31" s="14"/>
      <c r="M31" s="19">
        <v>2</v>
      </c>
      <c r="N31" s="15" t="s">
        <v>21</v>
      </c>
      <c r="O31" s="8"/>
      <c r="P31" s="8"/>
      <c r="Q31" s="8"/>
      <c r="R31" s="8"/>
    </row>
    <row r="32" spans="1:18" ht="17.100000000000001" customHeight="1" x14ac:dyDescent="0.25">
      <c r="A32" s="17" t="s">
        <v>15</v>
      </c>
      <c r="B32" s="18" t="s">
        <v>57</v>
      </c>
      <c r="C32" s="17" t="s">
        <v>52</v>
      </c>
      <c r="D32" s="19">
        <v>3</v>
      </c>
      <c r="E32" s="8"/>
      <c r="F32" s="16">
        <v>2</v>
      </c>
      <c r="G32" s="8"/>
      <c r="H32" s="8"/>
      <c r="I32" s="8"/>
      <c r="J32" s="8"/>
      <c r="K32" s="8"/>
      <c r="L32" s="14"/>
      <c r="M32" s="19">
        <v>1</v>
      </c>
      <c r="N32" s="15" t="s">
        <v>18</v>
      </c>
      <c r="O32" s="8"/>
      <c r="P32" s="8"/>
      <c r="Q32" s="8"/>
      <c r="R32" s="8"/>
    </row>
    <row r="33" spans="1:18" ht="17.100000000000001" customHeight="1" x14ac:dyDescent="0.25">
      <c r="A33" s="17" t="s">
        <v>15</v>
      </c>
      <c r="B33" s="18" t="s">
        <v>58</v>
      </c>
      <c r="C33" s="19" t="s">
        <v>52</v>
      </c>
      <c r="D33" s="8"/>
      <c r="E33" s="16">
        <v>2</v>
      </c>
      <c r="F33" s="16">
        <v>2</v>
      </c>
      <c r="G33" s="8"/>
      <c r="H33" s="8"/>
      <c r="I33" s="8"/>
      <c r="J33" s="8"/>
      <c r="K33" s="8"/>
      <c r="L33" s="14"/>
      <c r="M33" s="19">
        <v>1</v>
      </c>
      <c r="N33" s="15" t="s">
        <v>18</v>
      </c>
      <c r="O33" s="8"/>
      <c r="P33" s="8"/>
      <c r="Q33" s="8"/>
      <c r="R33" s="8"/>
    </row>
    <row r="34" spans="1:18" ht="17.100000000000001" customHeight="1" x14ac:dyDescent="0.25">
      <c r="A34" s="17" t="s">
        <v>15</v>
      </c>
      <c r="B34" s="18" t="s">
        <v>59</v>
      </c>
      <c r="C34" s="17" t="s">
        <v>52</v>
      </c>
      <c r="D34" s="19">
        <v>3</v>
      </c>
      <c r="E34" s="16">
        <v>2</v>
      </c>
      <c r="F34" s="8"/>
      <c r="G34" s="16">
        <v>1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ht="17.100000000000001" customHeight="1" x14ac:dyDescent="0.25">
      <c r="A35" s="17" t="s">
        <v>15</v>
      </c>
      <c r="B35" s="18" t="s">
        <v>60</v>
      </c>
      <c r="C35" s="17" t="s">
        <v>52</v>
      </c>
      <c r="D35" s="19">
        <v>2</v>
      </c>
      <c r="E35" s="8"/>
      <c r="F35" s="16">
        <v>1</v>
      </c>
      <c r="G35" s="16">
        <v>2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ht="17.100000000000001" customHeight="1" x14ac:dyDescent="0.25">
      <c r="A36" s="17" t="s">
        <v>61</v>
      </c>
      <c r="B36" s="18" t="s">
        <v>62</v>
      </c>
      <c r="C36" s="19" t="s">
        <v>17</v>
      </c>
      <c r="D36" s="8"/>
      <c r="E36" s="8"/>
      <c r="F36" s="16">
        <v>2</v>
      </c>
      <c r="G36" s="16">
        <v>1</v>
      </c>
      <c r="H36" s="8"/>
      <c r="I36" s="8"/>
      <c r="J36" s="8"/>
      <c r="K36" s="8"/>
      <c r="L36" s="14"/>
      <c r="M36" s="19">
        <v>1</v>
      </c>
      <c r="N36" s="15" t="s">
        <v>24</v>
      </c>
      <c r="O36" s="8"/>
      <c r="P36" s="16">
        <v>1</v>
      </c>
      <c r="Q36" s="16" t="s">
        <v>25</v>
      </c>
      <c r="R36" s="15" t="s">
        <v>26</v>
      </c>
    </row>
    <row r="37" spans="1:18" ht="17.100000000000001" customHeight="1" x14ac:dyDescent="0.25">
      <c r="A37" s="17" t="s">
        <v>61</v>
      </c>
      <c r="B37" s="18" t="s">
        <v>63</v>
      </c>
      <c r="C37" s="19" t="s">
        <v>17</v>
      </c>
      <c r="D37" s="8"/>
      <c r="E37" s="16">
        <v>2</v>
      </c>
      <c r="F37" s="8"/>
      <c r="G37" s="16">
        <v>1</v>
      </c>
      <c r="H37" s="8"/>
      <c r="I37" s="8"/>
      <c r="J37" s="8"/>
      <c r="K37" s="8"/>
      <c r="L37" s="14"/>
      <c r="M37" s="19">
        <v>1</v>
      </c>
      <c r="N37" s="15" t="s">
        <v>24</v>
      </c>
      <c r="O37" s="8"/>
      <c r="P37" s="16">
        <v>1</v>
      </c>
      <c r="Q37" s="16" t="str">
        <f>IF(ISBLANK(P37),"","x")</f>
        <v>x</v>
      </c>
      <c r="R37" s="15" t="s">
        <v>26</v>
      </c>
    </row>
    <row r="38" spans="1:18" ht="17.100000000000001" customHeight="1" x14ac:dyDescent="0.25">
      <c r="A38" s="17" t="s">
        <v>61</v>
      </c>
      <c r="B38" s="18" t="s">
        <v>64</v>
      </c>
      <c r="C38" s="19" t="s">
        <v>17</v>
      </c>
      <c r="D38" s="8"/>
      <c r="E38" s="16">
        <v>2</v>
      </c>
      <c r="F38" s="8"/>
      <c r="G38" s="16">
        <v>1</v>
      </c>
      <c r="H38" s="16">
        <v>1</v>
      </c>
      <c r="I38" s="8"/>
      <c r="J38" s="8"/>
      <c r="K38" s="8"/>
      <c r="L38" s="14"/>
      <c r="M38" s="19">
        <v>2</v>
      </c>
      <c r="N38" s="15" t="s">
        <v>24</v>
      </c>
      <c r="O38" s="8"/>
      <c r="P38" s="16">
        <v>2</v>
      </c>
      <c r="Q38" s="16" t="s">
        <v>25</v>
      </c>
      <c r="R38" s="15" t="s">
        <v>4</v>
      </c>
    </row>
    <row r="39" spans="1:18" ht="17.100000000000001" customHeight="1" x14ac:dyDescent="0.25">
      <c r="A39" s="17" t="s">
        <v>61</v>
      </c>
      <c r="B39" s="18" t="s">
        <v>65</v>
      </c>
      <c r="C39" s="17" t="s">
        <v>17</v>
      </c>
      <c r="D39" s="19">
        <v>2</v>
      </c>
      <c r="E39" s="8"/>
      <c r="F39" s="8"/>
      <c r="G39" s="16">
        <v>1</v>
      </c>
      <c r="H39" s="16">
        <v>1</v>
      </c>
      <c r="I39" s="8"/>
      <c r="J39" s="8"/>
      <c r="K39" s="8"/>
      <c r="L39" s="14"/>
      <c r="M39" s="19">
        <v>3</v>
      </c>
      <c r="N39" s="15" t="s">
        <v>43</v>
      </c>
      <c r="O39" s="8"/>
      <c r="P39" s="16">
        <v>1</v>
      </c>
      <c r="Q39" s="16" t="s">
        <v>25</v>
      </c>
      <c r="R39" s="15" t="s">
        <v>24</v>
      </c>
    </row>
    <row r="40" spans="1:18" ht="17.100000000000001" customHeight="1" x14ac:dyDescent="0.25">
      <c r="A40" s="17" t="s">
        <v>61</v>
      </c>
      <c r="B40" s="18" t="s">
        <v>66</v>
      </c>
      <c r="C40" s="19" t="s">
        <v>17</v>
      </c>
      <c r="D40" s="8"/>
      <c r="E40" s="8"/>
      <c r="F40" s="8"/>
      <c r="G40" s="8"/>
      <c r="H40" s="16">
        <v>3</v>
      </c>
      <c r="I40" s="8"/>
      <c r="J40" s="8"/>
      <c r="K40" s="8"/>
      <c r="L40" s="14"/>
      <c r="M40" s="19">
        <v>2</v>
      </c>
      <c r="N40" s="15" t="s">
        <v>21</v>
      </c>
      <c r="O40" s="8"/>
      <c r="P40" s="16">
        <v>2</v>
      </c>
      <c r="Q40" s="16" t="str">
        <f>IF(ISBLANK(P40),"","x")</f>
        <v>x</v>
      </c>
      <c r="R40" s="15" t="s">
        <v>24</v>
      </c>
    </row>
    <row r="41" spans="1:18" ht="17.100000000000001" customHeight="1" x14ac:dyDescent="0.25">
      <c r="A41" s="17" t="s">
        <v>61</v>
      </c>
      <c r="B41" s="18" t="s">
        <v>67</v>
      </c>
      <c r="C41" s="17" t="s">
        <v>17</v>
      </c>
      <c r="D41" s="19">
        <v>2</v>
      </c>
      <c r="E41" s="8"/>
      <c r="F41" s="16">
        <v>2</v>
      </c>
      <c r="G41" s="8"/>
      <c r="H41" s="16">
        <v>1</v>
      </c>
      <c r="I41" s="8"/>
      <c r="J41" s="8"/>
      <c r="K41" s="8"/>
      <c r="L41" s="14"/>
      <c r="M41" s="19">
        <v>1</v>
      </c>
      <c r="N41" s="15" t="s">
        <v>68</v>
      </c>
      <c r="O41" s="16" t="s">
        <v>69</v>
      </c>
      <c r="P41" s="20"/>
      <c r="Q41" s="20"/>
      <c r="R41" s="8"/>
    </row>
    <row r="42" spans="1:18" ht="17.100000000000001" customHeight="1" x14ac:dyDescent="0.25">
      <c r="A42" s="17" t="s">
        <v>61</v>
      </c>
      <c r="B42" s="18" t="s">
        <v>70</v>
      </c>
      <c r="C42" s="17" t="s">
        <v>17</v>
      </c>
      <c r="D42" s="19">
        <v>2</v>
      </c>
      <c r="E42" s="16">
        <v>2</v>
      </c>
      <c r="F42" s="16">
        <v>2</v>
      </c>
      <c r="G42" s="8"/>
      <c r="H42" s="8"/>
      <c r="I42" s="8"/>
      <c r="J42" s="8"/>
      <c r="K42" s="8"/>
      <c r="L42" s="14"/>
      <c r="M42" s="19">
        <v>1</v>
      </c>
      <c r="N42" s="15" t="s">
        <v>71</v>
      </c>
      <c r="O42" s="16" t="s">
        <v>69</v>
      </c>
      <c r="P42" s="20"/>
      <c r="Q42" s="20"/>
      <c r="R42" s="8"/>
    </row>
    <row r="43" spans="1:18" ht="17.100000000000001" customHeight="1" x14ac:dyDescent="0.25">
      <c r="A43" s="17" t="s">
        <v>61</v>
      </c>
      <c r="B43" s="18" t="s">
        <v>72</v>
      </c>
      <c r="C43" s="19" t="s">
        <v>17</v>
      </c>
      <c r="D43" s="8"/>
      <c r="E43" s="8"/>
      <c r="F43" s="16">
        <v>1</v>
      </c>
      <c r="G43" s="16">
        <v>1</v>
      </c>
      <c r="H43" s="16">
        <v>1</v>
      </c>
      <c r="I43" s="8"/>
      <c r="J43" s="8"/>
      <c r="K43" s="8"/>
      <c r="L43" s="14"/>
      <c r="M43" s="19">
        <v>3</v>
      </c>
      <c r="N43" s="15" t="s">
        <v>41</v>
      </c>
      <c r="O43" s="8"/>
      <c r="P43" s="8"/>
      <c r="Q43" s="8"/>
      <c r="R43" s="8"/>
    </row>
    <row r="44" spans="1:18" ht="17.100000000000001" customHeight="1" x14ac:dyDescent="0.25">
      <c r="A44" s="17" t="s">
        <v>61</v>
      </c>
      <c r="B44" s="18" t="s">
        <v>73</v>
      </c>
      <c r="C44" s="19" t="s">
        <v>17</v>
      </c>
      <c r="D44" s="8"/>
      <c r="E44" s="16">
        <v>1</v>
      </c>
      <c r="F44" s="8"/>
      <c r="G44" s="16">
        <v>1</v>
      </c>
      <c r="H44" s="16">
        <v>1</v>
      </c>
      <c r="I44" s="8"/>
      <c r="J44" s="8"/>
      <c r="K44" s="8"/>
      <c r="L44" s="14"/>
      <c r="M44" s="19">
        <v>3</v>
      </c>
      <c r="N44" s="6" t="s">
        <v>43</v>
      </c>
      <c r="O44" s="8"/>
      <c r="P44" s="8"/>
      <c r="Q44" s="16" t="str">
        <f>IF(ISBLANK(P44),"","x")</f>
        <v/>
      </c>
      <c r="R44" s="8"/>
    </row>
    <row r="45" spans="1:18" ht="17.100000000000001" customHeight="1" x14ac:dyDescent="0.25">
      <c r="A45" s="17" t="s">
        <v>61</v>
      </c>
      <c r="B45" s="21" t="s">
        <v>74</v>
      </c>
      <c r="C45" s="17" t="s">
        <v>17</v>
      </c>
      <c r="D45" s="19">
        <v>4</v>
      </c>
      <c r="E45" s="8"/>
      <c r="F45" s="8"/>
      <c r="G45" s="8"/>
      <c r="H45" s="16">
        <v>1</v>
      </c>
      <c r="I45" s="8"/>
      <c r="J45" s="8"/>
      <c r="K45" s="8"/>
      <c r="L45" s="14"/>
      <c r="M45" s="19">
        <v>3</v>
      </c>
      <c r="N45" s="15" t="s">
        <v>18</v>
      </c>
      <c r="O45" s="8"/>
      <c r="P45" s="8"/>
      <c r="Q45" s="8"/>
      <c r="R45" s="8"/>
    </row>
    <row r="46" spans="1:18" ht="17.100000000000001" customHeight="1" x14ac:dyDescent="0.25">
      <c r="A46" s="17" t="s">
        <v>61</v>
      </c>
      <c r="B46" s="21" t="s">
        <v>75</v>
      </c>
      <c r="C46" s="17" t="s">
        <v>17</v>
      </c>
      <c r="D46" s="19">
        <v>4</v>
      </c>
      <c r="E46" s="8"/>
      <c r="F46" s="8"/>
      <c r="G46" s="8"/>
      <c r="H46" s="8"/>
      <c r="I46" s="8"/>
      <c r="J46" s="8"/>
      <c r="K46" s="8"/>
      <c r="L46" s="14"/>
      <c r="M46" s="19">
        <v>2</v>
      </c>
      <c r="N46" s="15" t="s">
        <v>21</v>
      </c>
      <c r="O46" s="8"/>
      <c r="P46" s="8"/>
      <c r="Q46" s="16" t="str">
        <f>IF(ISBLANK(P46),"","x")</f>
        <v/>
      </c>
      <c r="R46" s="8"/>
    </row>
    <row r="47" spans="1:18" ht="17.100000000000001" customHeight="1" x14ac:dyDescent="0.25">
      <c r="A47" s="17" t="s">
        <v>61</v>
      </c>
      <c r="B47" s="21" t="s">
        <v>76</v>
      </c>
      <c r="C47" s="17" t="s">
        <v>17</v>
      </c>
      <c r="D47" s="19">
        <v>2</v>
      </c>
      <c r="E47" s="8"/>
      <c r="F47" s="16">
        <v>2</v>
      </c>
      <c r="G47" s="8"/>
      <c r="H47" s="8"/>
      <c r="I47" s="8"/>
      <c r="J47" s="8"/>
      <c r="K47" s="8"/>
      <c r="L47" s="14"/>
      <c r="M47" s="19">
        <v>2</v>
      </c>
      <c r="N47" s="15" t="s">
        <v>21</v>
      </c>
      <c r="O47" s="8"/>
      <c r="P47" s="16">
        <v>1</v>
      </c>
      <c r="Q47" s="16" t="str">
        <f>IF(ISBLANK(P47),"","x")</f>
        <v>x</v>
      </c>
      <c r="R47" s="15" t="s">
        <v>24</v>
      </c>
    </row>
    <row r="48" spans="1:18" ht="17.100000000000001" customHeight="1" x14ac:dyDescent="0.25">
      <c r="A48" s="17" t="s">
        <v>77</v>
      </c>
      <c r="B48" s="21" t="s">
        <v>78</v>
      </c>
      <c r="C48" s="17" t="s">
        <v>17</v>
      </c>
      <c r="D48" s="19">
        <v>12</v>
      </c>
      <c r="E48" s="8"/>
      <c r="F48" s="16">
        <v>10</v>
      </c>
      <c r="G48" s="8"/>
      <c r="H48" s="16">
        <v>6</v>
      </c>
      <c r="I48" s="8"/>
      <c r="J48" s="8"/>
      <c r="K48" s="8"/>
      <c r="L48" s="8"/>
      <c r="M48" s="8"/>
      <c r="N48" s="15" t="s">
        <v>77</v>
      </c>
      <c r="O48" s="8"/>
      <c r="P48" s="8"/>
      <c r="Q48" s="8"/>
      <c r="R48" s="8"/>
    </row>
    <row r="49" spans="1:18" ht="17.100000000000001" customHeight="1" x14ac:dyDescent="0.25">
      <c r="A49" s="17" t="s">
        <v>77</v>
      </c>
      <c r="B49" s="21" t="s">
        <v>79</v>
      </c>
      <c r="C49" s="19" t="s">
        <v>17</v>
      </c>
      <c r="D49" s="8"/>
      <c r="E49" s="16">
        <v>10</v>
      </c>
      <c r="F49" s="16">
        <v>10</v>
      </c>
      <c r="G49" s="8"/>
      <c r="H49" s="16">
        <v>6</v>
      </c>
      <c r="I49" s="8"/>
      <c r="J49" s="8"/>
      <c r="K49" s="8"/>
      <c r="L49" s="8"/>
      <c r="M49" s="8"/>
      <c r="N49" s="15" t="s">
        <v>77</v>
      </c>
      <c r="O49" s="8"/>
      <c r="P49" s="8"/>
      <c r="Q49" s="8"/>
      <c r="R49" s="8"/>
    </row>
    <row r="50" spans="1:18" ht="17.100000000000001" customHeight="1" x14ac:dyDescent="0.25">
      <c r="A50" s="17" t="s">
        <v>77</v>
      </c>
      <c r="B50" s="18" t="s">
        <v>80</v>
      </c>
      <c r="C50" s="17" t="s">
        <v>17</v>
      </c>
      <c r="D50" s="19">
        <v>12</v>
      </c>
      <c r="E50" s="16">
        <v>10</v>
      </c>
      <c r="F50" s="8"/>
      <c r="G50" s="8"/>
      <c r="H50" s="16">
        <v>6</v>
      </c>
      <c r="I50" s="8"/>
      <c r="J50" s="8"/>
      <c r="K50" s="8"/>
      <c r="L50" s="8"/>
      <c r="M50" s="8"/>
      <c r="N50" s="15" t="s">
        <v>77</v>
      </c>
      <c r="O50" s="8"/>
      <c r="P50" s="8"/>
      <c r="Q50" s="8"/>
      <c r="R50" s="8"/>
    </row>
    <row r="51" spans="1:18" ht="17.100000000000001" customHeight="1" x14ac:dyDescent="0.25">
      <c r="A51" s="17" t="s">
        <v>77</v>
      </c>
      <c r="B51" s="21" t="s">
        <v>81</v>
      </c>
      <c r="C51" s="19" t="s">
        <v>17</v>
      </c>
      <c r="D51" s="8"/>
      <c r="E51" s="8"/>
      <c r="F51" s="16">
        <v>10</v>
      </c>
      <c r="G51" s="16">
        <v>8</v>
      </c>
      <c r="H51" s="16">
        <v>6</v>
      </c>
      <c r="I51" s="8"/>
      <c r="J51" s="8"/>
      <c r="K51" s="8"/>
      <c r="L51" s="8"/>
      <c r="M51" s="8"/>
      <c r="N51" s="15" t="s">
        <v>77</v>
      </c>
      <c r="O51" s="8"/>
      <c r="P51" s="8"/>
      <c r="Q51" s="8"/>
      <c r="R51" s="8"/>
    </row>
    <row r="52" spans="1:18" ht="17.100000000000001" customHeight="1" x14ac:dyDescent="0.25">
      <c r="A52" s="17" t="s">
        <v>77</v>
      </c>
      <c r="B52" s="18" t="s">
        <v>82</v>
      </c>
      <c r="C52" s="19" t="s">
        <v>17</v>
      </c>
      <c r="D52" s="8"/>
      <c r="E52" s="16">
        <v>10</v>
      </c>
      <c r="F52" s="8"/>
      <c r="G52" s="16">
        <v>8</v>
      </c>
      <c r="H52" s="16">
        <v>6</v>
      </c>
      <c r="I52" s="8"/>
      <c r="J52" s="8"/>
      <c r="K52" s="8"/>
      <c r="L52" s="8"/>
      <c r="M52" s="8"/>
      <c r="N52" s="15" t="s">
        <v>77</v>
      </c>
      <c r="O52" s="8"/>
      <c r="P52" s="8"/>
      <c r="Q52" s="8"/>
      <c r="R52" s="8"/>
    </row>
    <row r="53" spans="1:18" ht="17.100000000000001" customHeight="1" x14ac:dyDescent="0.25">
      <c r="A53" s="17" t="s">
        <v>61</v>
      </c>
      <c r="B53" s="18" t="s">
        <v>83</v>
      </c>
      <c r="C53" s="17" t="s">
        <v>52</v>
      </c>
      <c r="D53" s="19">
        <v>2</v>
      </c>
      <c r="E53" s="8"/>
      <c r="F53" s="8"/>
      <c r="G53" s="16">
        <v>2</v>
      </c>
      <c r="H53" s="8"/>
      <c r="I53" s="8"/>
      <c r="J53" s="8"/>
      <c r="K53" s="8"/>
      <c r="L53" s="14"/>
      <c r="M53" s="19">
        <v>2</v>
      </c>
      <c r="N53" s="15" t="s">
        <v>24</v>
      </c>
      <c r="O53" s="8"/>
      <c r="P53" s="16">
        <v>1</v>
      </c>
      <c r="Q53" s="16" t="s">
        <v>25</v>
      </c>
      <c r="R53" s="15" t="s">
        <v>26</v>
      </c>
    </row>
    <row r="54" spans="1:18" ht="17.100000000000001" customHeight="1" x14ac:dyDescent="0.25">
      <c r="A54" s="17" t="s">
        <v>61</v>
      </c>
      <c r="B54" s="18" t="s">
        <v>84</v>
      </c>
      <c r="C54" s="19" t="s">
        <v>52</v>
      </c>
      <c r="D54" s="8"/>
      <c r="E54" s="8"/>
      <c r="F54" s="16">
        <v>3</v>
      </c>
      <c r="G54" s="8"/>
      <c r="H54" s="8"/>
      <c r="I54" s="8"/>
      <c r="J54" s="8"/>
      <c r="K54" s="8"/>
      <c r="L54" s="14"/>
      <c r="M54" s="19">
        <v>1</v>
      </c>
      <c r="N54" s="15" t="s">
        <v>18</v>
      </c>
      <c r="O54" s="8"/>
      <c r="P54" s="16">
        <v>1</v>
      </c>
      <c r="Q54" s="16" t="s">
        <v>25</v>
      </c>
      <c r="R54" s="15" t="s">
        <v>4</v>
      </c>
    </row>
    <row r="55" spans="1:18" ht="17.100000000000001" customHeight="1" x14ac:dyDescent="0.25">
      <c r="A55" s="17" t="s">
        <v>61</v>
      </c>
      <c r="B55" s="18" t="s">
        <v>85</v>
      </c>
      <c r="C55" s="19" t="s">
        <v>52</v>
      </c>
      <c r="D55" s="8"/>
      <c r="E55" s="16">
        <v>3</v>
      </c>
      <c r="F55" s="8"/>
      <c r="G55" s="8"/>
      <c r="H55" s="8"/>
      <c r="I55" s="8"/>
      <c r="J55" s="8"/>
      <c r="K55" s="8"/>
      <c r="L55" s="14"/>
      <c r="M55" s="19">
        <v>1</v>
      </c>
      <c r="N55" s="15" t="s">
        <v>18</v>
      </c>
      <c r="O55" s="8"/>
      <c r="P55" s="16">
        <v>1</v>
      </c>
      <c r="Q55" s="16" t="s">
        <v>25</v>
      </c>
      <c r="R55" s="15" t="s">
        <v>5</v>
      </c>
    </row>
    <row r="56" spans="1:18" ht="17.100000000000001" customHeight="1" x14ac:dyDescent="0.25">
      <c r="A56" s="17" t="s">
        <v>61</v>
      </c>
      <c r="B56" s="18" t="s">
        <v>86</v>
      </c>
      <c r="C56" s="17" t="s">
        <v>52</v>
      </c>
      <c r="D56" s="19">
        <v>2</v>
      </c>
      <c r="E56" s="16">
        <v>2</v>
      </c>
      <c r="F56" s="16">
        <v>2</v>
      </c>
      <c r="G56" s="8"/>
      <c r="H56" s="16">
        <v>2</v>
      </c>
      <c r="I56" s="8"/>
      <c r="J56" s="8"/>
      <c r="K56" s="8"/>
      <c r="L56" s="14"/>
      <c r="M56" s="19">
        <v>1</v>
      </c>
      <c r="N56" s="15" t="s">
        <v>87</v>
      </c>
      <c r="O56" s="16" t="s">
        <v>69</v>
      </c>
      <c r="P56" s="16">
        <v>1</v>
      </c>
      <c r="Q56" s="16" t="s">
        <v>25</v>
      </c>
      <c r="R56" s="8"/>
    </row>
    <row r="57" spans="1:18" ht="17.100000000000001" customHeight="1" x14ac:dyDescent="0.25">
      <c r="A57" s="17" t="s">
        <v>61</v>
      </c>
      <c r="B57" s="18" t="s">
        <v>88</v>
      </c>
      <c r="C57" s="19" t="s">
        <v>52</v>
      </c>
      <c r="D57" s="8"/>
      <c r="E57" s="8"/>
      <c r="F57" s="8"/>
      <c r="G57" s="16">
        <v>3</v>
      </c>
      <c r="H57" s="8"/>
      <c r="I57" s="8"/>
      <c r="J57" s="8"/>
      <c r="K57" s="8"/>
      <c r="L57" s="14"/>
      <c r="M57" s="19">
        <v>2</v>
      </c>
      <c r="N57" s="15" t="s">
        <v>21</v>
      </c>
      <c r="O57" s="8"/>
      <c r="P57" s="8"/>
      <c r="Q57" s="8"/>
      <c r="R57" s="8"/>
    </row>
    <row r="58" spans="1:18" ht="17.100000000000001" customHeight="1" x14ac:dyDescent="0.25">
      <c r="A58" s="17" t="s">
        <v>61</v>
      </c>
      <c r="B58" s="18" t="s">
        <v>89</v>
      </c>
      <c r="C58" s="19" t="s">
        <v>52</v>
      </c>
      <c r="D58" s="8"/>
      <c r="E58" s="16">
        <v>2</v>
      </c>
      <c r="F58" s="16">
        <v>2</v>
      </c>
      <c r="G58" s="8"/>
      <c r="H58" s="8"/>
      <c r="I58" s="8"/>
      <c r="J58" s="8"/>
      <c r="K58" s="8"/>
      <c r="L58" s="14"/>
      <c r="M58" s="19">
        <v>1</v>
      </c>
      <c r="N58" s="15" t="s">
        <v>21</v>
      </c>
      <c r="O58" s="8"/>
      <c r="P58" s="16">
        <v>1</v>
      </c>
      <c r="Q58" s="16" t="s">
        <v>25</v>
      </c>
      <c r="R58" s="15" t="s">
        <v>24</v>
      </c>
    </row>
    <row r="59" spans="1:18" ht="17.100000000000001" customHeight="1" x14ac:dyDescent="0.25">
      <c r="A59" s="17" t="s">
        <v>90</v>
      </c>
      <c r="B59" s="18" t="s">
        <v>91</v>
      </c>
      <c r="C59" s="19" t="s">
        <v>17</v>
      </c>
      <c r="D59" s="8"/>
      <c r="E59" s="8"/>
      <c r="F59" s="8"/>
      <c r="G59" s="8"/>
      <c r="H59" s="8"/>
      <c r="I59" s="8"/>
      <c r="J59" s="8"/>
      <c r="K59" s="8"/>
      <c r="L59" s="14"/>
      <c r="M59" s="19">
        <v>2</v>
      </c>
      <c r="N59" s="15" t="s">
        <v>71</v>
      </c>
      <c r="O59" s="16" t="s">
        <v>69</v>
      </c>
      <c r="P59" s="16">
        <v>1</v>
      </c>
      <c r="Q59" s="16" t="str">
        <f>IF(ISBLANK(P59),"","x")</f>
        <v>x</v>
      </c>
      <c r="R59" s="8"/>
    </row>
    <row r="60" spans="1:18" ht="17.100000000000001" customHeight="1" x14ac:dyDescent="0.25">
      <c r="A60" s="17" t="s">
        <v>90</v>
      </c>
      <c r="B60" s="18" t="s">
        <v>92</v>
      </c>
      <c r="C60" s="19" t="s">
        <v>17</v>
      </c>
      <c r="D60" s="8"/>
      <c r="E60" s="8"/>
      <c r="F60" s="8"/>
      <c r="G60" s="8"/>
      <c r="H60" s="14"/>
      <c r="I60" s="19">
        <v>1</v>
      </c>
      <c r="J60" s="6" t="s">
        <v>6</v>
      </c>
      <c r="K60" s="16">
        <v>1</v>
      </c>
      <c r="L60" s="7" t="s">
        <v>5</v>
      </c>
      <c r="M60" s="19">
        <v>1</v>
      </c>
      <c r="N60" s="15" t="s">
        <v>71</v>
      </c>
      <c r="O60" s="16" t="s">
        <v>69</v>
      </c>
      <c r="P60" s="16">
        <v>1</v>
      </c>
      <c r="Q60" s="16" t="str">
        <f>IF(ISBLANK(P60),"","x")</f>
        <v>x</v>
      </c>
      <c r="R60" s="8"/>
    </row>
    <row r="61" spans="1:18" ht="17.100000000000001" customHeight="1" x14ac:dyDescent="0.25">
      <c r="A61" s="17" t="s">
        <v>90</v>
      </c>
      <c r="B61" s="18" t="s">
        <v>93</v>
      </c>
      <c r="C61" s="19" t="s">
        <v>17</v>
      </c>
      <c r="D61" s="8"/>
      <c r="E61" s="8"/>
      <c r="F61" s="8"/>
      <c r="G61" s="8"/>
      <c r="H61" s="14"/>
      <c r="I61" s="19">
        <v>2</v>
      </c>
      <c r="J61" s="6" t="s">
        <v>4</v>
      </c>
      <c r="K61" s="22"/>
      <c r="L61" s="14"/>
      <c r="M61" s="19">
        <v>1</v>
      </c>
      <c r="N61" s="15" t="s">
        <v>94</v>
      </c>
      <c r="O61" s="16" t="s">
        <v>69</v>
      </c>
      <c r="P61" s="16">
        <v>2</v>
      </c>
      <c r="Q61" s="16" t="str">
        <f>IF(ISBLANK(P61),"","x")</f>
        <v>x</v>
      </c>
      <c r="R61" s="8"/>
    </row>
    <row r="62" spans="1:18" ht="17.100000000000001" customHeight="1" x14ac:dyDescent="0.25">
      <c r="A62" s="17" t="s">
        <v>90</v>
      </c>
      <c r="B62" s="18" t="s">
        <v>95</v>
      </c>
      <c r="C62" s="19" t="s">
        <v>17</v>
      </c>
      <c r="D62" s="8"/>
      <c r="E62" s="8"/>
      <c r="F62" s="8"/>
      <c r="G62" s="8"/>
      <c r="H62" s="8"/>
      <c r="I62" s="8"/>
      <c r="J62" s="8"/>
      <c r="K62" s="22"/>
      <c r="L62" s="14"/>
      <c r="M62" s="19">
        <v>1</v>
      </c>
      <c r="N62" s="15" t="s">
        <v>24</v>
      </c>
      <c r="O62" s="8"/>
      <c r="P62" s="8"/>
      <c r="Q62" s="8"/>
      <c r="R62" s="8"/>
    </row>
    <row r="63" spans="1:18" ht="17.100000000000001" customHeight="1" x14ac:dyDescent="0.25">
      <c r="A63" s="17" t="s">
        <v>90</v>
      </c>
      <c r="B63" s="18" t="s">
        <v>96</v>
      </c>
      <c r="C63" s="19" t="s">
        <v>17</v>
      </c>
      <c r="D63" s="8"/>
      <c r="E63" s="8"/>
      <c r="F63" s="8"/>
      <c r="G63" s="8"/>
      <c r="H63" s="14"/>
      <c r="I63" s="19">
        <v>2</v>
      </c>
      <c r="J63" s="6" t="s">
        <v>3</v>
      </c>
      <c r="K63" s="22"/>
      <c r="L63" s="14"/>
      <c r="M63" s="19">
        <v>1</v>
      </c>
      <c r="N63" s="15" t="s">
        <v>97</v>
      </c>
      <c r="O63" s="16" t="s">
        <v>69</v>
      </c>
      <c r="P63" s="16">
        <v>2</v>
      </c>
      <c r="Q63" s="16" t="str">
        <f>IF(ISBLANK(P63),"","x")</f>
        <v>x</v>
      </c>
      <c r="R63" s="8"/>
    </row>
    <row r="64" spans="1:18" ht="17.100000000000001" customHeight="1" x14ac:dyDescent="0.25">
      <c r="A64" s="17" t="s">
        <v>90</v>
      </c>
      <c r="B64" s="18" t="s">
        <v>98</v>
      </c>
      <c r="C64" s="19" t="s">
        <v>17</v>
      </c>
      <c r="D64" s="8"/>
      <c r="E64" s="8"/>
      <c r="F64" s="8"/>
      <c r="G64" s="8"/>
      <c r="H64" s="8"/>
      <c r="I64" s="8"/>
      <c r="J64" s="8"/>
      <c r="K64" s="22"/>
      <c r="L64" s="14"/>
      <c r="M64" s="19">
        <v>1</v>
      </c>
      <c r="N64" s="15" t="s">
        <v>21</v>
      </c>
      <c r="O64" s="8"/>
      <c r="P64" s="8"/>
      <c r="Q64" s="8"/>
      <c r="R64" s="8"/>
    </row>
    <row r="65" spans="1:18" ht="17.100000000000001" customHeight="1" x14ac:dyDescent="0.25">
      <c r="A65" s="17" t="s">
        <v>90</v>
      </c>
      <c r="B65" s="18" t="s">
        <v>99</v>
      </c>
      <c r="C65" s="19" t="s">
        <v>17</v>
      </c>
      <c r="D65" s="8"/>
      <c r="E65" s="8"/>
      <c r="F65" s="8"/>
      <c r="G65" s="8"/>
      <c r="H65" s="14"/>
      <c r="I65" s="19">
        <v>3</v>
      </c>
      <c r="J65" s="6" t="s">
        <v>3</v>
      </c>
      <c r="K65" s="22"/>
      <c r="L65" s="14"/>
      <c r="M65" s="19">
        <v>1</v>
      </c>
      <c r="N65" s="15" t="s">
        <v>100</v>
      </c>
      <c r="O65" s="16" t="s">
        <v>69</v>
      </c>
      <c r="P65" s="16">
        <v>1</v>
      </c>
      <c r="Q65" s="16" t="str">
        <f>IF(ISBLANK(P65),"","x")</f>
        <v>x</v>
      </c>
      <c r="R65" s="8"/>
    </row>
    <row r="66" spans="1:18" ht="17.100000000000001" customHeight="1" x14ac:dyDescent="0.25">
      <c r="A66" s="17" t="s">
        <v>90</v>
      </c>
      <c r="B66" s="18" t="s">
        <v>101</v>
      </c>
      <c r="C66" s="19" t="s">
        <v>17</v>
      </c>
      <c r="D66" s="8"/>
      <c r="E66" s="8"/>
      <c r="F66" s="8"/>
      <c r="G66" s="8"/>
      <c r="H66" s="14"/>
      <c r="I66" s="19">
        <v>1</v>
      </c>
      <c r="J66" s="6" t="s">
        <v>6</v>
      </c>
      <c r="K66" s="22"/>
      <c r="L66" s="14"/>
      <c r="M66" s="19">
        <v>1</v>
      </c>
      <c r="N66" s="6" t="s">
        <v>43</v>
      </c>
      <c r="O66" s="16" t="s">
        <v>42</v>
      </c>
      <c r="P66" s="16">
        <v>1</v>
      </c>
      <c r="Q66" s="16" t="str">
        <f>IF(ISBLANK(P66),"","x")</f>
        <v>x</v>
      </c>
      <c r="R66" s="15" t="s">
        <v>41</v>
      </c>
    </row>
    <row r="67" spans="1:18" ht="17.100000000000001" customHeight="1" x14ac:dyDescent="0.25">
      <c r="A67" s="17" t="s">
        <v>90</v>
      </c>
      <c r="B67" s="18" t="s">
        <v>102</v>
      </c>
      <c r="C67" s="19" t="s">
        <v>17</v>
      </c>
      <c r="D67" s="8"/>
      <c r="E67" s="8"/>
      <c r="F67" s="8"/>
      <c r="G67" s="8"/>
      <c r="H67" s="14"/>
      <c r="I67" s="19">
        <v>2</v>
      </c>
      <c r="J67" s="6" t="s">
        <v>5</v>
      </c>
      <c r="K67" s="22"/>
      <c r="L67" s="14"/>
      <c r="M67" s="19">
        <v>1</v>
      </c>
      <c r="N67" s="15" t="s">
        <v>21</v>
      </c>
      <c r="O67" s="8"/>
      <c r="P67" s="16">
        <v>1</v>
      </c>
      <c r="Q67" s="16" t="str">
        <f>IF(ISBLANK(P67),"","x")</f>
        <v>x</v>
      </c>
      <c r="R67" s="15" t="s">
        <v>24</v>
      </c>
    </row>
    <row r="68" spans="1:18" ht="17.100000000000001" customHeight="1" x14ac:dyDescent="0.25">
      <c r="A68" s="17" t="s">
        <v>90</v>
      </c>
      <c r="B68" s="18" t="s">
        <v>103</v>
      </c>
      <c r="C68" s="19" t="s">
        <v>17</v>
      </c>
      <c r="D68" s="8"/>
      <c r="E68" s="8"/>
      <c r="F68" s="8"/>
      <c r="G68" s="8"/>
      <c r="H68" s="14"/>
      <c r="I68" s="19">
        <v>2</v>
      </c>
      <c r="J68" s="6" t="s">
        <v>7</v>
      </c>
      <c r="K68" s="22"/>
      <c r="L68" s="14"/>
      <c r="M68" s="19">
        <v>1</v>
      </c>
      <c r="N68" s="15" t="s">
        <v>87</v>
      </c>
      <c r="O68" s="16" t="s">
        <v>69</v>
      </c>
      <c r="P68" s="16">
        <v>1</v>
      </c>
      <c r="Q68" s="16" t="str">
        <f>IF(ISBLANK(P68),"","x")</f>
        <v>x</v>
      </c>
      <c r="R68" s="8"/>
    </row>
    <row r="69" spans="1:18" ht="17.100000000000001" customHeight="1" x14ac:dyDescent="0.25">
      <c r="A69" s="17" t="s">
        <v>90</v>
      </c>
      <c r="B69" s="18" t="s">
        <v>104</v>
      </c>
      <c r="C69" s="19" t="s">
        <v>17</v>
      </c>
      <c r="D69" s="8"/>
      <c r="E69" s="8"/>
      <c r="F69" s="8"/>
      <c r="G69" s="8"/>
      <c r="H69" s="14"/>
      <c r="I69" s="19">
        <v>1</v>
      </c>
      <c r="J69" s="6" t="s">
        <v>4</v>
      </c>
      <c r="K69" s="16">
        <v>2</v>
      </c>
      <c r="L69" s="7" t="s">
        <v>3</v>
      </c>
      <c r="M69" s="19">
        <v>1</v>
      </c>
      <c r="N69" s="15" t="s">
        <v>71</v>
      </c>
      <c r="O69" s="16" t="s">
        <v>69</v>
      </c>
      <c r="P69" s="16">
        <v>1</v>
      </c>
      <c r="Q69" s="16" t="str">
        <f>IF(ISBLANK(P69),"","x")</f>
        <v>x</v>
      </c>
      <c r="R69" s="8"/>
    </row>
    <row r="70" spans="1:18" ht="17.100000000000001" customHeight="1" x14ac:dyDescent="0.25">
      <c r="A70" s="17" t="s">
        <v>90</v>
      </c>
      <c r="B70" s="21" t="s">
        <v>105</v>
      </c>
      <c r="C70" s="17" t="s">
        <v>17</v>
      </c>
      <c r="D70" s="23"/>
      <c r="E70" s="22"/>
      <c r="F70" s="22"/>
      <c r="G70" s="22"/>
      <c r="H70" s="24"/>
      <c r="I70" s="23"/>
      <c r="J70" s="8"/>
      <c r="K70" s="8"/>
      <c r="L70" s="14"/>
      <c r="M70" s="19">
        <v>1</v>
      </c>
      <c r="N70" s="15" t="s">
        <v>106</v>
      </c>
      <c r="O70" s="25"/>
      <c r="P70" s="22"/>
      <c r="Q70" s="22"/>
      <c r="R70" s="26"/>
    </row>
    <row r="71" spans="1:18" ht="17.100000000000001" customHeight="1" x14ac:dyDescent="0.25">
      <c r="A71" s="17" t="s">
        <v>90</v>
      </c>
      <c r="B71" s="21" t="s">
        <v>107</v>
      </c>
      <c r="C71" s="17" t="s">
        <v>52</v>
      </c>
      <c r="D71" s="23"/>
      <c r="E71" s="8"/>
      <c r="F71" s="8"/>
      <c r="G71" s="8"/>
      <c r="H71" s="14"/>
      <c r="I71" s="19">
        <v>1</v>
      </c>
      <c r="J71" s="15" t="s">
        <v>6</v>
      </c>
      <c r="K71" s="25"/>
      <c r="L71" s="27"/>
      <c r="M71" s="19">
        <v>1</v>
      </c>
      <c r="N71" s="15" t="s">
        <v>71</v>
      </c>
      <c r="O71" s="16" t="s">
        <v>69</v>
      </c>
      <c r="P71" s="16">
        <v>1</v>
      </c>
      <c r="Q71" s="16" t="s">
        <v>25</v>
      </c>
      <c r="R71" s="15" t="s">
        <v>7</v>
      </c>
    </row>
    <row r="72" spans="1:18" ht="17.100000000000001" customHeight="1" x14ac:dyDescent="0.25">
      <c r="A72" s="17" t="s">
        <v>90</v>
      </c>
      <c r="B72" s="21" t="s">
        <v>108</v>
      </c>
      <c r="C72" s="17" t="s">
        <v>52</v>
      </c>
      <c r="D72" s="23"/>
      <c r="E72" s="8"/>
      <c r="F72" s="8"/>
      <c r="G72" s="8"/>
      <c r="H72" s="14"/>
      <c r="I72" s="19">
        <v>2</v>
      </c>
      <c r="J72" s="15" t="s">
        <v>4</v>
      </c>
      <c r="K72" s="25"/>
      <c r="L72" s="27"/>
      <c r="M72" s="19">
        <v>1</v>
      </c>
      <c r="N72" s="15" t="s">
        <v>109</v>
      </c>
      <c r="O72" s="16" t="s">
        <v>69</v>
      </c>
      <c r="P72" s="16">
        <v>1</v>
      </c>
      <c r="Q72" s="16" t="s">
        <v>25</v>
      </c>
      <c r="R72" s="26"/>
    </row>
    <row r="73" spans="1:18" ht="15.75" customHeight="1" x14ac:dyDescent="0.25">
      <c r="A73" s="28" t="s">
        <v>90</v>
      </c>
      <c r="B73" s="29" t="s">
        <v>110</v>
      </c>
      <c r="C73" s="28" t="s">
        <v>52</v>
      </c>
      <c r="D73" s="30"/>
      <c r="E73" s="31"/>
      <c r="F73" s="31"/>
      <c r="G73" s="31"/>
      <c r="H73" s="32"/>
      <c r="I73" s="33">
        <v>1</v>
      </c>
      <c r="J73" s="15" t="s">
        <v>7</v>
      </c>
      <c r="K73" s="8"/>
      <c r="L73" s="24"/>
      <c r="M73" s="33">
        <v>1</v>
      </c>
      <c r="N73" s="34" t="s">
        <v>24</v>
      </c>
      <c r="O73" s="31"/>
      <c r="P73" s="35">
        <v>1</v>
      </c>
      <c r="Q73" s="35" t="s">
        <v>25</v>
      </c>
      <c r="R73" s="34" t="s">
        <v>21</v>
      </c>
    </row>
  </sheetData>
  <conditionalFormatting sqref="C1:C73">
    <cfRule type="containsText" dxfId="3" priority="1" stopIfTrue="1" operator="containsText" text="3+">
      <formula>NOT(ISERROR(FIND(UPPER("3+"),UPPER(C1))))</formula>
      <formula>"3+"</formula>
    </cfRule>
    <cfRule type="containsText" dxfId="2" priority="2" stopIfTrue="1" operator="containsText" text="1+">
      <formula>NOT(ISERROR(FIND(UPPER("1+"),UPPER(C1))))</formula>
      <formula>"1+"</formula>
    </cfRule>
    <cfRule type="containsText" dxfId="1" priority="3" stopIfTrue="1" operator="containsText" text="1-4">
      <formula>NOT(ISERROR(FIND(UPPER("1-4"),UPPER(C1))))</formula>
      <formula>"1-4"</formula>
    </cfRule>
    <cfRule type="containsText" dxfId="0" priority="4" stopIfTrue="1" operator="containsText" text="1-2">
      <formula>NOT(ISERROR(FIND(UPPER("1-2"),UPPER(C1))))</formula>
      <formula>"1-2"</formula>
    </cfRule>
  </conditionalFormatting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showGridLines="0" workbookViewId="0"/>
  </sheetViews>
  <sheetFormatPr defaultColWidth="6.59765625" defaultRowHeight="15" customHeight="1" x14ac:dyDescent="0.2"/>
  <cols>
    <col min="1" max="1" width="20.59765625" style="36" customWidth="1"/>
    <col min="2" max="2" width="9" style="36" customWidth="1"/>
    <col min="3" max="3" width="15.69921875" style="36" customWidth="1"/>
    <col min="4" max="4" width="6.09765625" style="36" customWidth="1"/>
    <col min="5" max="256" width="6.59765625" style="36" customWidth="1"/>
  </cols>
  <sheetData>
    <row r="1" spans="1:5" ht="17.100000000000001" customHeight="1" x14ac:dyDescent="0.25">
      <c r="A1" s="37" t="s">
        <v>1</v>
      </c>
      <c r="B1" s="38" t="s">
        <v>0</v>
      </c>
      <c r="C1" s="38" t="s">
        <v>111</v>
      </c>
      <c r="D1" s="3" t="s">
        <v>112</v>
      </c>
      <c r="E1" s="8"/>
    </row>
    <row r="2" spans="1:5" ht="17.100000000000001" customHeight="1" x14ac:dyDescent="0.25">
      <c r="A2" s="39" t="s">
        <v>113</v>
      </c>
      <c r="B2" s="10" t="s">
        <v>114</v>
      </c>
      <c r="C2" s="40" t="s">
        <v>115</v>
      </c>
      <c r="D2" s="41"/>
      <c r="E2" s="8"/>
    </row>
    <row r="3" spans="1:5" ht="17.100000000000001" customHeight="1" x14ac:dyDescent="0.25">
      <c r="A3" s="7" t="s">
        <v>24</v>
      </c>
      <c r="B3" s="18" t="s">
        <v>114</v>
      </c>
      <c r="C3" s="18" t="s">
        <v>116</v>
      </c>
      <c r="D3" s="42"/>
      <c r="E3" s="8"/>
    </row>
    <row r="4" spans="1:5" ht="17.100000000000001" customHeight="1" x14ac:dyDescent="0.25">
      <c r="A4" s="7" t="s">
        <v>21</v>
      </c>
      <c r="B4" s="18" t="s">
        <v>114</v>
      </c>
      <c r="C4" s="18" t="s">
        <v>117</v>
      </c>
      <c r="D4" s="42"/>
      <c r="E4" s="8"/>
    </row>
    <row r="5" spans="1:5" ht="17.100000000000001" customHeight="1" x14ac:dyDescent="0.25">
      <c r="A5" s="7" t="s">
        <v>118</v>
      </c>
      <c r="B5" s="18" t="s">
        <v>114</v>
      </c>
      <c r="C5" s="18" t="s">
        <v>119</v>
      </c>
      <c r="D5" s="42"/>
      <c r="E5" s="8"/>
    </row>
    <row r="6" spans="1:5" ht="17.100000000000001" customHeight="1" x14ac:dyDescent="0.25">
      <c r="A6" s="7" t="s">
        <v>26</v>
      </c>
      <c r="B6" s="18" t="s">
        <v>114</v>
      </c>
      <c r="C6" s="18" t="s">
        <v>120</v>
      </c>
      <c r="D6" s="42"/>
      <c r="E6" s="8"/>
    </row>
    <row r="7" spans="1:5" ht="17.100000000000001" customHeight="1" x14ac:dyDescent="0.25">
      <c r="A7" s="7" t="s">
        <v>77</v>
      </c>
      <c r="B7" s="18" t="s">
        <v>114</v>
      </c>
      <c r="C7" s="42"/>
      <c r="D7" s="8"/>
      <c r="E7" s="8"/>
    </row>
    <row r="8" spans="1:5" ht="17.100000000000001" customHeight="1" x14ac:dyDescent="0.25">
      <c r="A8" s="7" t="s">
        <v>71</v>
      </c>
      <c r="B8" s="18" t="s">
        <v>114</v>
      </c>
      <c r="C8" s="42"/>
      <c r="D8" s="8"/>
      <c r="E8" s="8"/>
    </row>
    <row r="9" spans="1:5" ht="17.100000000000001" customHeight="1" x14ac:dyDescent="0.25">
      <c r="A9" s="7" t="s">
        <v>68</v>
      </c>
      <c r="B9" s="18" t="s">
        <v>114</v>
      </c>
      <c r="C9" s="42"/>
      <c r="D9" s="8"/>
      <c r="E9" s="8"/>
    </row>
    <row r="10" spans="1:5" ht="17.100000000000001" customHeight="1" x14ac:dyDescent="0.25">
      <c r="A10" s="7" t="s">
        <v>87</v>
      </c>
      <c r="B10" s="18" t="s">
        <v>114</v>
      </c>
      <c r="C10" s="42"/>
      <c r="D10" s="8"/>
      <c r="E10" s="8"/>
    </row>
    <row r="11" spans="1:5" ht="17.100000000000001" customHeight="1" x14ac:dyDescent="0.25">
      <c r="A11" s="7" t="s">
        <v>94</v>
      </c>
      <c r="B11" s="18" t="s">
        <v>114</v>
      </c>
      <c r="C11" s="42"/>
      <c r="D11" s="8"/>
      <c r="E11" s="8"/>
    </row>
    <row r="12" spans="1:5" ht="17.100000000000001" customHeight="1" x14ac:dyDescent="0.25">
      <c r="A12" s="7" t="s">
        <v>100</v>
      </c>
      <c r="B12" s="18" t="s">
        <v>114</v>
      </c>
      <c r="C12" s="42"/>
      <c r="D12" s="8"/>
      <c r="E12" s="8"/>
    </row>
    <row r="13" spans="1:5" ht="17.100000000000001" customHeight="1" x14ac:dyDescent="0.25">
      <c r="A13" s="7" t="s">
        <v>97</v>
      </c>
      <c r="B13" s="18" t="s">
        <v>114</v>
      </c>
      <c r="C13" s="42"/>
      <c r="D13" s="8"/>
      <c r="E13" s="8"/>
    </row>
    <row r="14" spans="1:5" ht="17.100000000000001" customHeight="1" x14ac:dyDescent="0.25">
      <c r="A14" s="7" t="s">
        <v>109</v>
      </c>
      <c r="B14" s="18" t="s">
        <v>114</v>
      </c>
      <c r="C14" s="42"/>
      <c r="D14" s="8"/>
      <c r="E14" s="8"/>
    </row>
    <row r="15" spans="1:5" ht="17.100000000000001" customHeight="1" x14ac:dyDescent="0.25">
      <c r="A15" s="7" t="s">
        <v>106</v>
      </c>
      <c r="B15" s="18" t="s">
        <v>114</v>
      </c>
      <c r="C15" s="42"/>
      <c r="D15" s="8"/>
      <c r="E15" s="8"/>
    </row>
    <row r="16" spans="1:5" ht="17.100000000000001" customHeight="1" x14ac:dyDescent="0.25">
      <c r="A16" s="7" t="s">
        <v>121</v>
      </c>
      <c r="B16" s="18" t="s">
        <v>114</v>
      </c>
      <c r="C16" s="42"/>
      <c r="D16" s="8"/>
      <c r="E16" s="8"/>
    </row>
    <row r="17" spans="1:5" ht="17.100000000000001" customHeight="1" x14ac:dyDescent="0.25">
      <c r="A17" s="7" t="s">
        <v>41</v>
      </c>
      <c r="B17" s="18" t="s">
        <v>114</v>
      </c>
      <c r="C17" s="42"/>
      <c r="D17" s="8"/>
      <c r="E17" s="8"/>
    </row>
    <row r="18" spans="1:5" ht="17.100000000000001" customHeight="1" x14ac:dyDescent="0.25">
      <c r="A18" s="7" t="s">
        <v>43</v>
      </c>
      <c r="B18" s="18" t="s">
        <v>114</v>
      </c>
      <c r="C18" s="42"/>
      <c r="D18" s="8"/>
      <c r="E18" s="8"/>
    </row>
    <row r="19" spans="1:5" ht="17.100000000000001" customHeight="1" x14ac:dyDescent="0.25">
      <c r="A19" s="7" t="s">
        <v>46</v>
      </c>
      <c r="B19" s="18" t="s">
        <v>114</v>
      </c>
      <c r="C19" s="42"/>
      <c r="D19" s="8"/>
      <c r="E19" s="8"/>
    </row>
    <row r="20" spans="1:5" ht="17.100000000000001" customHeight="1" x14ac:dyDescent="0.25">
      <c r="A20" s="43" t="s">
        <v>18</v>
      </c>
      <c r="B20" s="44" t="s">
        <v>114</v>
      </c>
      <c r="C20" s="44" t="s">
        <v>122</v>
      </c>
      <c r="D20" s="45"/>
      <c r="E20" s="8"/>
    </row>
    <row r="21" spans="1:5" ht="17.100000000000001" customHeight="1" x14ac:dyDescent="0.25">
      <c r="A21" s="46" t="s">
        <v>7</v>
      </c>
      <c r="B21" s="10" t="s">
        <v>123</v>
      </c>
      <c r="C21" s="10" t="s">
        <v>124</v>
      </c>
      <c r="D21" s="47"/>
      <c r="E21" s="8"/>
    </row>
    <row r="22" spans="1:5" ht="17.100000000000001" customHeight="1" x14ac:dyDescent="0.25">
      <c r="A22" s="7" t="s">
        <v>6</v>
      </c>
      <c r="B22" s="18" t="s">
        <v>123</v>
      </c>
      <c r="C22" s="18" t="s">
        <v>125</v>
      </c>
      <c r="D22" s="42"/>
      <c r="E22" s="8"/>
    </row>
    <row r="23" spans="1:5" ht="17.100000000000001" customHeight="1" x14ac:dyDescent="0.25">
      <c r="A23" s="7" t="s">
        <v>5</v>
      </c>
      <c r="B23" s="18" t="s">
        <v>123</v>
      </c>
      <c r="C23" s="18" t="s">
        <v>126</v>
      </c>
      <c r="D23" s="42"/>
      <c r="E23" s="8"/>
    </row>
    <row r="24" spans="1:5" ht="17.100000000000001" customHeight="1" x14ac:dyDescent="0.25">
      <c r="A24" s="7" t="s">
        <v>3</v>
      </c>
      <c r="B24" s="18" t="s">
        <v>123</v>
      </c>
      <c r="C24" s="18" t="s">
        <v>127</v>
      </c>
      <c r="D24" s="42"/>
      <c r="E24" s="8"/>
    </row>
    <row r="25" spans="1:5" ht="17.100000000000001" customHeight="1" x14ac:dyDescent="0.25">
      <c r="A25" s="7" t="s">
        <v>4</v>
      </c>
      <c r="B25" s="18" t="s">
        <v>123</v>
      </c>
      <c r="C25" s="18" t="s">
        <v>128</v>
      </c>
      <c r="D25" s="42"/>
      <c r="E25" s="8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"/>
  <sheetViews>
    <sheetView showGridLines="0" workbookViewId="0"/>
  </sheetViews>
  <sheetFormatPr defaultColWidth="6.59765625" defaultRowHeight="15" customHeight="1" x14ac:dyDescent="0.2"/>
  <cols>
    <col min="1" max="1" width="8.3984375" style="48" customWidth="1"/>
    <col min="2" max="2" width="6.8984375" style="48" customWidth="1"/>
    <col min="3" max="4" width="8.59765625" style="48" customWidth="1"/>
    <col min="5" max="5" width="8.09765625" style="48" customWidth="1"/>
    <col min="6" max="6" width="9.3984375" style="48" customWidth="1"/>
    <col min="7" max="7" width="8.3984375" style="48" customWidth="1"/>
    <col min="8" max="8" width="7.59765625" style="48" customWidth="1"/>
    <col min="9" max="9" width="8.3984375" style="48" customWidth="1"/>
    <col min="10" max="10" width="7.59765625" style="48" customWidth="1"/>
    <col min="11" max="11" width="7.8984375" style="48" customWidth="1"/>
    <col min="12" max="12" width="9.8984375" style="48" customWidth="1"/>
    <col min="13" max="13" width="8.3984375" style="48" customWidth="1"/>
    <col min="14" max="14" width="10.5" style="48" customWidth="1"/>
    <col min="15" max="256" width="6.59765625" style="48" customWidth="1"/>
  </cols>
  <sheetData>
    <row r="1" spans="1:18" ht="17.100000000000001" customHeight="1" x14ac:dyDescent="0.25">
      <c r="A1" s="81" t="s">
        <v>129</v>
      </c>
      <c r="B1" s="78"/>
      <c r="C1" s="77" t="s">
        <v>130</v>
      </c>
      <c r="D1" s="82"/>
      <c r="E1" s="78"/>
      <c r="F1" s="77" t="s">
        <v>131</v>
      </c>
      <c r="G1" s="78"/>
      <c r="H1" s="77" t="s">
        <v>132</v>
      </c>
      <c r="I1" s="78"/>
      <c r="J1" s="77" t="s">
        <v>114</v>
      </c>
      <c r="K1" s="78"/>
      <c r="L1" s="42"/>
      <c r="M1" s="14"/>
      <c r="N1" s="49"/>
      <c r="O1" s="8"/>
      <c r="P1" s="8"/>
      <c r="Q1" s="8"/>
      <c r="R1" s="8"/>
    </row>
    <row r="2" spans="1:18" ht="17.100000000000001" customHeight="1" x14ac:dyDescent="0.25">
      <c r="A2" s="4" t="s">
        <v>1</v>
      </c>
      <c r="B2" s="5" t="s">
        <v>0</v>
      </c>
      <c r="C2" s="3" t="s">
        <v>133</v>
      </c>
      <c r="D2" s="4" t="s">
        <v>134</v>
      </c>
      <c r="E2" s="5" t="s">
        <v>135</v>
      </c>
      <c r="F2" s="3" t="s">
        <v>133</v>
      </c>
      <c r="G2" s="5" t="s">
        <v>135</v>
      </c>
      <c r="H2" s="3" t="s">
        <v>133</v>
      </c>
      <c r="I2" s="5" t="s">
        <v>135</v>
      </c>
      <c r="J2" s="3" t="s">
        <v>133</v>
      </c>
      <c r="K2" s="5" t="s">
        <v>135</v>
      </c>
      <c r="L2" s="3" t="s">
        <v>136</v>
      </c>
      <c r="M2" s="5" t="s">
        <v>137</v>
      </c>
      <c r="N2" s="50"/>
      <c r="O2" s="8"/>
      <c r="P2" s="8"/>
      <c r="Q2" s="8"/>
      <c r="R2" s="8"/>
    </row>
    <row r="3" spans="1:18" ht="17.100000000000001" customHeight="1" x14ac:dyDescent="0.25">
      <c r="A3" s="51" t="str">
        <f>Primitives!A3</f>
        <v>initiative</v>
      </c>
      <c r="B3" s="52" t="str">
        <f>Primitives!B3</f>
        <v>Bonus</v>
      </c>
      <c r="C3" s="47"/>
      <c r="D3" s="53"/>
      <c r="E3" s="54"/>
      <c r="F3" s="47"/>
      <c r="G3" s="54"/>
      <c r="H3" s="47"/>
      <c r="I3" s="54"/>
      <c r="J3" s="11">
        <f>COUNTIF(Junk!A1:A75,A3)+COUNTIF(Junk!R1:U75,A3)</f>
        <v>5</v>
      </c>
      <c r="K3" s="52">
        <f>SUMIFS(Junk!M1:N75,Junk!N1:O75,A3)+SUMIFS(Junk!P1:S75,Junk!R1:U75,A3)</f>
        <v>22</v>
      </c>
      <c r="L3" s="11">
        <f t="shared" ref="L3:L11" si="0">C3+F3+J3</f>
        <v>5</v>
      </c>
      <c r="M3" s="52">
        <f t="shared" ref="M3:M11" si="1">E3+G3+K3</f>
        <v>22</v>
      </c>
      <c r="N3" s="55"/>
      <c r="O3" s="8"/>
      <c r="P3" s="8"/>
      <c r="Q3" s="8"/>
      <c r="R3" s="8"/>
    </row>
    <row r="4" spans="1:18" ht="17.100000000000001" customHeight="1" x14ac:dyDescent="0.25">
      <c r="A4" s="6" t="str">
        <f>Primitives!A4</f>
        <v>capacity</v>
      </c>
      <c r="B4" s="56" t="str">
        <f>Primitives!B4</f>
        <v>Bonus</v>
      </c>
      <c r="C4" s="23"/>
      <c r="D4" s="22"/>
      <c r="E4" s="24"/>
      <c r="F4" s="23"/>
      <c r="G4" s="24"/>
      <c r="H4" s="23"/>
      <c r="I4" s="24"/>
      <c r="J4" s="19">
        <f>COUNTIF(Junk!A1:A75,A4)+COUNTIF(Junk!R1:U75,A4)</f>
        <v>1</v>
      </c>
      <c r="K4" s="56">
        <f>SUMIFS(Junk!M1:N75,Junk!N1:O75,A4)+SUMIFS(Junk!P1:S75,Junk!R1:U75,A4)</f>
        <v>25</v>
      </c>
      <c r="L4" s="19">
        <f t="shared" si="0"/>
        <v>1</v>
      </c>
      <c r="M4" s="16">
        <f t="shared" si="1"/>
        <v>25</v>
      </c>
      <c r="N4" s="8"/>
      <c r="O4" s="8"/>
      <c r="P4" s="8"/>
      <c r="Q4" s="8"/>
      <c r="R4" s="8"/>
    </row>
    <row r="5" spans="1:18" ht="17.100000000000001" customHeight="1" x14ac:dyDescent="0.25">
      <c r="A5" s="8"/>
      <c r="B5" s="24"/>
      <c r="C5" s="23"/>
      <c r="D5" s="22"/>
      <c r="E5" s="24"/>
      <c r="F5" s="23"/>
      <c r="G5" s="24"/>
      <c r="H5" s="23"/>
      <c r="I5" s="24"/>
      <c r="J5" s="19">
        <f>COUNTIF(Junk!A1:A75,A5)+COUNTIF(Junk!R1:U75,A5)</f>
        <v>0</v>
      </c>
      <c r="K5" s="56">
        <f>SUMIFS(Junk!M1:N75,Junk!N1:O75,A5)+SUMIFS(Junk!P1:S75,Junk!R1:U75,A5)</f>
        <v>0</v>
      </c>
      <c r="L5" s="19">
        <f t="shared" si="0"/>
        <v>0</v>
      </c>
      <c r="M5" s="16">
        <f t="shared" si="1"/>
        <v>0</v>
      </c>
      <c r="N5" s="8"/>
      <c r="O5" s="8"/>
      <c r="P5" s="8"/>
      <c r="Q5" s="8"/>
      <c r="R5" s="8"/>
    </row>
    <row r="6" spans="1:18" ht="17.100000000000001" customHeight="1" x14ac:dyDescent="0.25">
      <c r="A6" s="57" t="str">
        <f>Primitives!A20</f>
        <v>take one</v>
      </c>
      <c r="B6" s="58" t="str">
        <f>Primitives!B20</f>
        <v>Bonus</v>
      </c>
      <c r="C6" s="30"/>
      <c r="D6" s="59"/>
      <c r="E6" s="60"/>
      <c r="F6" s="30"/>
      <c r="G6" s="60"/>
      <c r="H6" s="30"/>
      <c r="I6" s="60"/>
      <c r="J6" s="33">
        <f>COUNTIF(Junk!A1:A75,A6)+COUNTIF(Junk!R1:U75,A6)</f>
        <v>1</v>
      </c>
      <c r="K6" s="58">
        <f>SUMIFS(Junk!M1:N75,Junk!N1:O75,A6)+SUMIFS(Junk!P1:S75,Junk!R1:U75,A6)</f>
        <v>15</v>
      </c>
      <c r="L6" s="33">
        <f t="shared" si="0"/>
        <v>1</v>
      </c>
      <c r="M6" s="35">
        <f t="shared" si="1"/>
        <v>15</v>
      </c>
      <c r="N6" s="31"/>
      <c r="O6" s="8"/>
      <c r="P6" s="8"/>
      <c r="Q6" s="8"/>
      <c r="R6" s="8"/>
    </row>
    <row r="7" spans="1:18" ht="17.100000000000001" customHeight="1" x14ac:dyDescent="0.25">
      <c r="A7" s="51" t="str">
        <f>Primitives!A24</f>
        <v>string</v>
      </c>
      <c r="B7" s="52" t="str">
        <f>Primitives!B22</f>
        <v>Resource</v>
      </c>
      <c r="C7" s="11">
        <f>COUNTA(Junk!D2:D70)</f>
        <v>30</v>
      </c>
      <c r="D7" s="13">
        <f>SUMIF(Junk!$C1:$C75,"1+",Junk!D1:D75)</f>
        <v>78</v>
      </c>
      <c r="E7" s="52">
        <f>SUM(Junk!D1:D75)</f>
        <v>98</v>
      </c>
      <c r="F7" s="11">
        <v>1</v>
      </c>
      <c r="G7" s="52"/>
      <c r="H7" s="47" t="e">
        <f>COUNTIFS(Junk!J1:J75,A7,Junk!A1:A75,"friend")+COUNTIFS(Junk!L1:M75,A7,Junk!A1:A75,"friend")</f>
        <v>#VALUE!</v>
      </c>
      <c r="I7" s="52">
        <v>5</v>
      </c>
      <c r="J7" s="11">
        <f>COUNTIF(Junk!A1:A75,A7)+COUNTIF(Junk!R1:U75,A7)</f>
        <v>0</v>
      </c>
      <c r="K7" s="52">
        <f>SUMIFS(Junk!M1:N75,Junk!N1:O75,A7)+SUMIFS(Junk!P1:S75,Junk!R1:U75,A7)</f>
        <v>0</v>
      </c>
      <c r="L7" s="11">
        <f t="shared" si="0"/>
        <v>31</v>
      </c>
      <c r="M7" s="52">
        <f t="shared" si="1"/>
        <v>98</v>
      </c>
      <c r="N7" s="55"/>
      <c r="O7" s="8"/>
      <c r="P7" s="8"/>
      <c r="Q7" s="8"/>
      <c r="R7" s="8"/>
    </row>
    <row r="8" spans="1:18" ht="17.100000000000001" customHeight="1" x14ac:dyDescent="0.25">
      <c r="A8" s="6" t="str">
        <f>Primitives!A25</f>
        <v>wood</v>
      </c>
      <c r="B8" s="56" t="str">
        <f>Primitives!B23</f>
        <v>Resource</v>
      </c>
      <c r="C8" s="19">
        <f>COUNTA(Junk!E2:E70)</f>
        <v>28</v>
      </c>
      <c r="D8" s="16">
        <f>SUMIF(Junk!$C1:$C75,"1+",Junk!E1:E75)</f>
        <v>62</v>
      </c>
      <c r="E8" s="56">
        <f>SUM(Junk!E1:E75)</f>
        <v>77</v>
      </c>
      <c r="F8" s="19">
        <v>1</v>
      </c>
      <c r="G8" s="56"/>
      <c r="H8" s="23" t="e">
        <f>COUNTIFS(Junk!J1:J75,A8,Junk!A1:A75,"friend")+COUNTIFS(Junk!L1:M75,A8,Junk!A1:A75,"friend")</f>
        <v>#VALUE!</v>
      </c>
      <c r="I8" s="56" t="e">
        <f>SUMIFS(Junk!I1:I75,Junk!J1:J75,A8,Junk!A1:A75,"friend")+SUMIFS(Junk!K1:L75,Junk!L1:M75,A8,Junk!A1:A75,"friend")</f>
        <v>#VALUE!</v>
      </c>
      <c r="J8" s="19">
        <f>COUNTIF(Junk!A1:A75,A8)+COUNTIF(Junk!R1:U75,A8)</f>
        <v>2</v>
      </c>
      <c r="K8" s="56">
        <f>SUMIFS(Junk!M1:N75,Junk!N1:O75,A8)+SUMIFS(Junk!P1:S75,Junk!R1:U75,A8)</f>
        <v>3</v>
      </c>
      <c r="L8" s="19">
        <f t="shared" si="0"/>
        <v>31</v>
      </c>
      <c r="M8" s="16">
        <f t="shared" si="1"/>
        <v>80</v>
      </c>
      <c r="N8" s="8"/>
      <c r="O8" s="8"/>
      <c r="P8" s="8"/>
      <c r="Q8" s="8"/>
      <c r="R8" s="8"/>
    </row>
    <row r="9" spans="1:18" ht="17.100000000000001" customHeight="1" x14ac:dyDescent="0.25">
      <c r="A9" s="6" t="str">
        <f>Primitives!A23</f>
        <v>metal</v>
      </c>
      <c r="B9" s="56" t="str">
        <f>Primitives!B24</f>
        <v>Resource</v>
      </c>
      <c r="C9" s="19">
        <f>COUNTA(Junk!F2:F70)</f>
        <v>31</v>
      </c>
      <c r="D9" s="16">
        <f>SUMIF(Junk!$C1:$C75,"1+",Junk!F1:F75)</f>
        <v>63</v>
      </c>
      <c r="E9" s="56">
        <f>SUM(Junk!F1:F75)</f>
        <v>79</v>
      </c>
      <c r="F9" s="19">
        <v>1</v>
      </c>
      <c r="G9" s="56"/>
      <c r="H9" s="23" t="e">
        <f>COUNTIFS(Junk!J1:J75,A9,Junk!A1:A75,"friend")+COUNTIFS(Junk!L1:M75,A9,Junk!A1:A75,"friend")</f>
        <v>#VALUE!</v>
      </c>
      <c r="I9" s="56" t="e">
        <f>SUMIFS(Junk!I1:I75,Junk!J1:J75,A9,Junk!A1:A75,"friend")+SUMIFS(Junk!K1:L75,Junk!L1:M75,A9,Junk!A1:A75,"friend")</f>
        <v>#VALUE!</v>
      </c>
      <c r="J9" s="19">
        <f>COUNTIF(Junk!A1:A75,A9)+COUNTIF(Junk!R1:U75,A9)</f>
        <v>1</v>
      </c>
      <c r="K9" s="56">
        <f>SUMIFS(Junk!M1:N75,Junk!N1:O75,A9)+SUMIFS(Junk!P1:S75,Junk!R1:U75,A9)</f>
        <v>1</v>
      </c>
      <c r="L9" s="19">
        <f t="shared" si="0"/>
        <v>33</v>
      </c>
      <c r="M9" s="16">
        <f t="shared" si="1"/>
        <v>80</v>
      </c>
      <c r="N9" s="8"/>
      <c r="O9" s="8"/>
      <c r="P9" s="8"/>
      <c r="Q9" s="8"/>
      <c r="R9" s="8"/>
    </row>
    <row r="10" spans="1:18" ht="17.100000000000001" customHeight="1" x14ac:dyDescent="0.25">
      <c r="A10" s="6" t="s">
        <v>6</v>
      </c>
      <c r="B10" s="56" t="str">
        <f>Primitives!B25</f>
        <v>Resource</v>
      </c>
      <c r="C10" s="19">
        <f>COUNTA(Junk!G2:G70)</f>
        <v>26</v>
      </c>
      <c r="D10" s="16">
        <f>SUMIF(Junk!$C1:$C75,"1+",Junk!G1:G75)</f>
        <v>39</v>
      </c>
      <c r="E10" s="56">
        <f>SUM(Junk!G1:G75)</f>
        <v>51</v>
      </c>
      <c r="F10" s="19">
        <v>1</v>
      </c>
      <c r="G10" s="56"/>
      <c r="H10" s="23" t="e">
        <f>COUNTIFS(Junk!J1:J75,A10,Junk!A1:A75,"friend")+COUNTIFS(Junk!L1:M75,A10,Junk!A1:A75,"friend")</f>
        <v>#VALUE!</v>
      </c>
      <c r="I10" s="56" t="e">
        <f>SUMIFS(Junk!I1:I75,Junk!J1:J75,A10,Junk!A1:A75,"friend")+SUMIFS(Junk!K1:L75,Junk!L1:M75,A10,Junk!A1:A75,"friend")</f>
        <v>#VALUE!</v>
      </c>
      <c r="J10" s="19">
        <f>COUNTIF(Junk!A1:A75,A10)+COUNTIF(Junk!R1:U75,A10)</f>
        <v>0</v>
      </c>
      <c r="K10" s="56">
        <f>SUMIFS(Junk!M1:N75,Junk!N1:O75,A10)+SUMIFS(Junk!P1:S75,Junk!R1:U75,A10)</f>
        <v>0</v>
      </c>
      <c r="L10" s="19">
        <f t="shared" si="0"/>
        <v>27</v>
      </c>
      <c r="M10" s="56">
        <f t="shared" si="1"/>
        <v>51</v>
      </c>
      <c r="N10" s="42"/>
      <c r="O10" s="8"/>
      <c r="P10" s="8"/>
      <c r="Q10" s="8"/>
      <c r="R10" s="8"/>
    </row>
    <row r="11" spans="1:18" ht="15.75" customHeight="1" x14ac:dyDescent="0.25">
      <c r="A11" s="57" t="str">
        <f>Primitives!A21</f>
        <v>duct tape</v>
      </c>
      <c r="B11" s="58" t="str">
        <f>Primitives!B21</f>
        <v>Resource</v>
      </c>
      <c r="C11" s="33">
        <f>COUNTA(Junk!H2:H70)</f>
        <v>13</v>
      </c>
      <c r="D11" s="35">
        <f>SUMIF(Junk!$C1:$C75,"1+",Junk!H1:H75)</f>
        <v>39</v>
      </c>
      <c r="E11" s="58">
        <f>SUM(Junk!H1:H75)</f>
        <v>41</v>
      </c>
      <c r="F11" s="33">
        <v>1</v>
      </c>
      <c r="G11" s="58"/>
      <c r="H11" s="30" t="e">
        <f>COUNTIFS(Junk!J1:J75,A11,Junk!A1:A75,"friend")+COUNTIFS(Junk!L1:M75,A11,Junk!A1:A75,"friend")</f>
        <v>#VALUE!</v>
      </c>
      <c r="I11" s="58" t="e">
        <f>SUMIFS(Junk!I1:I75,Junk!J1:J75,A11,Junk!A1:A75,"friend")+SUMIFS(Junk!K1:L75,Junk!L1:M75,A11,Junk!A1:A75,"friend")</f>
        <v>#VALUE!</v>
      </c>
      <c r="J11" s="33">
        <f>COUNTIF(Junk!A1:A75,A11)+COUNTIF(Junk!R1:U75,A11)</f>
        <v>1</v>
      </c>
      <c r="K11" s="58">
        <f>SUMIFS(Junk!M1:N75,Junk!N1:O75,A11)+SUMIFS(Junk!P1:S75,Junk!R1:U75,A11)</f>
        <v>1</v>
      </c>
      <c r="L11" s="33">
        <f t="shared" si="0"/>
        <v>15</v>
      </c>
      <c r="M11" s="58">
        <f t="shared" si="1"/>
        <v>42</v>
      </c>
      <c r="N11" s="45"/>
      <c r="O11" s="8"/>
      <c r="P11" s="8"/>
      <c r="Q11" s="8"/>
      <c r="R11" s="8"/>
    </row>
    <row r="12" spans="1:18" ht="16.5" customHeight="1" x14ac:dyDescent="0.25">
      <c r="A12" s="12"/>
      <c r="B12" s="61"/>
      <c r="C12" s="62"/>
      <c r="D12" s="12"/>
      <c r="E12" s="61"/>
      <c r="F12" s="55"/>
      <c r="G12" s="63"/>
      <c r="H12" s="62"/>
      <c r="I12" s="64"/>
      <c r="J12" s="62"/>
      <c r="K12" s="64"/>
      <c r="L12" s="55"/>
      <c r="M12" s="63"/>
      <c r="N12" s="62"/>
      <c r="O12" s="8"/>
      <c r="P12" s="8"/>
      <c r="Q12" s="8"/>
      <c r="R12" s="8"/>
    </row>
    <row r="13" spans="1:18" ht="15.75" customHeight="1" x14ac:dyDescent="0.25">
      <c r="A13" s="8"/>
      <c r="B13" s="12"/>
      <c r="C13" s="12"/>
      <c r="D13" s="65" t="s">
        <v>138</v>
      </c>
      <c r="E13" s="66" t="s">
        <v>139</v>
      </c>
      <c r="F13" s="77" t="s">
        <v>140</v>
      </c>
      <c r="G13" s="78"/>
      <c r="H13" s="79" t="s">
        <v>141</v>
      </c>
      <c r="I13" s="80"/>
      <c r="J13" s="55"/>
      <c r="K13" s="12"/>
      <c r="L13" s="8"/>
      <c r="M13" s="8"/>
      <c r="N13" s="12"/>
      <c r="O13" s="8"/>
      <c r="P13" s="8"/>
      <c r="Q13" s="8"/>
      <c r="R13" s="8"/>
    </row>
    <row r="14" spans="1:18" ht="17.100000000000001" customHeight="1" x14ac:dyDescent="0.25">
      <c r="A14" s="6" t="s">
        <v>3</v>
      </c>
      <c r="B14" s="16" t="s">
        <v>123</v>
      </c>
      <c r="C14" s="8"/>
      <c r="D14" s="67">
        <f t="shared" ref="D14:E17" si="2">SUM(D$7:D$10)/D7</f>
        <v>3.1025641025641026</v>
      </c>
      <c r="E14" s="68">
        <f t="shared" si="2"/>
        <v>3.1122448979591835</v>
      </c>
      <c r="F14" s="69">
        <f>F7/C7</f>
        <v>3.3333333333333333E-2</v>
      </c>
      <c r="G14" s="70">
        <f>G7/E7</f>
        <v>0</v>
      </c>
      <c r="H14" s="69" t="e">
        <f>H7/C7</f>
        <v>#VALUE!</v>
      </c>
      <c r="I14" s="71">
        <f>I7/E7</f>
        <v>5.1020408163265307E-2</v>
      </c>
      <c r="J14" s="8"/>
      <c r="K14" s="8"/>
      <c r="L14" s="8"/>
      <c r="M14" s="8"/>
      <c r="N14" s="8"/>
      <c r="O14" s="8"/>
      <c r="P14" s="8"/>
      <c r="Q14" s="8"/>
      <c r="R14" s="8"/>
    </row>
    <row r="15" spans="1:18" ht="17.100000000000001" customHeight="1" x14ac:dyDescent="0.25">
      <c r="A15" s="6" t="s">
        <v>4</v>
      </c>
      <c r="B15" s="16" t="s">
        <v>123</v>
      </c>
      <c r="C15" s="8"/>
      <c r="D15" s="67">
        <f t="shared" si="2"/>
        <v>3.903225806451613</v>
      </c>
      <c r="E15" s="68">
        <f t="shared" si="2"/>
        <v>3.9610389610389611</v>
      </c>
      <c r="F15" s="69">
        <f>F8/C8</f>
        <v>3.5714285714285712E-2</v>
      </c>
      <c r="G15" s="70">
        <f>G8/E8</f>
        <v>0</v>
      </c>
      <c r="H15" s="69" t="e">
        <f>H8/C8</f>
        <v>#VALUE!</v>
      </c>
      <c r="I15" s="71" t="e">
        <f>I8/E8</f>
        <v>#VALUE!</v>
      </c>
      <c r="J15" s="8"/>
      <c r="K15" s="8"/>
      <c r="L15" s="8"/>
      <c r="M15" s="8"/>
      <c r="N15" s="8"/>
      <c r="O15" s="8"/>
      <c r="P15" s="8"/>
      <c r="Q15" s="8"/>
      <c r="R15" s="8"/>
    </row>
    <row r="16" spans="1:18" ht="17.100000000000001" customHeight="1" x14ac:dyDescent="0.25">
      <c r="A16" s="6" t="s">
        <v>5</v>
      </c>
      <c r="B16" s="16" t="s">
        <v>123</v>
      </c>
      <c r="C16" s="8"/>
      <c r="D16" s="67">
        <f t="shared" si="2"/>
        <v>3.8412698412698414</v>
      </c>
      <c r="E16" s="68">
        <f t="shared" si="2"/>
        <v>3.8607594936708862</v>
      </c>
      <c r="F16" s="69">
        <f>F9/C9</f>
        <v>3.2258064516129031E-2</v>
      </c>
      <c r="G16" s="70">
        <f>G9/E9</f>
        <v>0</v>
      </c>
      <c r="H16" s="69" t="e">
        <f>H9/C9</f>
        <v>#VALUE!</v>
      </c>
      <c r="I16" s="71" t="e">
        <f>I9/E9</f>
        <v>#VALUE!</v>
      </c>
      <c r="J16" s="8"/>
      <c r="K16" s="8"/>
      <c r="L16" s="8"/>
      <c r="M16" s="8"/>
      <c r="N16" s="8"/>
      <c r="O16" s="8"/>
      <c r="P16" s="8"/>
      <c r="Q16" s="8"/>
      <c r="R16" s="8"/>
    </row>
    <row r="17" spans="1:18" ht="15.75" customHeight="1" x14ac:dyDescent="0.25">
      <c r="A17" s="57" t="s">
        <v>6</v>
      </c>
      <c r="B17" s="58" t="s">
        <v>123</v>
      </c>
      <c r="C17" s="45"/>
      <c r="D17" s="72">
        <f t="shared" si="2"/>
        <v>6.2051282051282053</v>
      </c>
      <c r="E17" s="73">
        <f t="shared" si="2"/>
        <v>5.9803921568627452</v>
      </c>
      <c r="F17" s="74">
        <f>F10/C10</f>
        <v>3.8461538461538464E-2</v>
      </c>
      <c r="G17" s="75">
        <f>G10/E10</f>
        <v>0</v>
      </c>
      <c r="H17" s="74" t="e">
        <f>H10/C10</f>
        <v>#VALUE!</v>
      </c>
      <c r="I17" s="75" t="e">
        <f>I10/E10</f>
        <v>#VALUE!</v>
      </c>
      <c r="J17" s="45"/>
      <c r="K17" s="32"/>
      <c r="L17" s="42"/>
      <c r="M17" s="14"/>
      <c r="N17" s="45"/>
      <c r="O17" s="8"/>
      <c r="P17" s="8"/>
      <c r="Q17" s="8"/>
      <c r="R17" s="8"/>
    </row>
    <row r="18" spans="1:18" ht="15.75" customHeight="1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8"/>
      <c r="M18" s="14"/>
      <c r="N18" s="76" t="s">
        <v>142</v>
      </c>
      <c r="O18" s="8"/>
      <c r="P18" s="6" t="s">
        <v>4</v>
      </c>
      <c r="Q18" s="6" t="s">
        <v>5</v>
      </c>
      <c r="R18" s="6" t="s">
        <v>6</v>
      </c>
    </row>
    <row r="19" spans="1:18" ht="17.100000000000001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6" t="s">
        <v>3</v>
      </c>
      <c r="P19" s="6">
        <f>COUNTIFS(Junk!D1:D75,"&gt;0",Junk!E1:E75,"&gt;0")</f>
        <v>12</v>
      </c>
      <c r="Q19" s="6">
        <f>COUNTIFS(Junk!D1:D75,"&gt;0",Junk!F1:F75,"&gt;0")</f>
        <v>14</v>
      </c>
      <c r="R19" s="6">
        <f>COUNTIFS(Junk!D1:D75,"&gt;0",Junk!G1:G75,"&gt;0")</f>
        <v>10</v>
      </c>
    </row>
    <row r="20" spans="1:18" ht="17.100000000000001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6" t="s">
        <v>4</v>
      </c>
      <c r="P20" s="8"/>
      <c r="Q20" s="6">
        <f>COUNTIFS(Junk!E1:E75,"&gt;0",Junk!F1:F75,"&gt;0")</f>
        <v>14</v>
      </c>
      <c r="R20" s="6">
        <f>COUNTIFS(Junk!E1:E75,"&gt;0",Junk!G1:G75,"&gt;0")</f>
        <v>11</v>
      </c>
    </row>
    <row r="21" spans="1:18" ht="17.100000000000001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6" t="s">
        <v>5</v>
      </c>
      <c r="P21" s="8"/>
      <c r="Q21" s="8"/>
      <c r="R21" s="6">
        <f>COUNTIFS(Junk!F1:F75,"&gt;0",Junk!G1:G75,"&gt;0")</f>
        <v>11</v>
      </c>
    </row>
  </sheetData>
  <mergeCells count="7">
    <mergeCell ref="J1:K1"/>
    <mergeCell ref="H1:I1"/>
    <mergeCell ref="F13:G13"/>
    <mergeCell ref="H13:I13"/>
    <mergeCell ref="A1:B1"/>
    <mergeCell ref="C1:E1"/>
    <mergeCell ref="F1:G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Junk</vt:lpstr>
      <vt:lpstr>Primitives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</cp:lastModifiedBy>
  <dcterms:modified xsi:type="dcterms:W3CDTF">2014-08-11T04:35:56Z</dcterms:modified>
</cp:coreProperties>
</file>