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45" windowWidth="15960" windowHeight="16440"/>
  </bookViews>
  <sheets>
    <sheet name="Junk" sheetId="1" r:id="rId1"/>
    <sheet name="Friends" sheetId="4" r:id="rId2"/>
    <sheet name="Primitives" sheetId="2" r:id="rId3"/>
    <sheet name="Stats" sheetId="3" r:id="rId4"/>
  </sheets>
  <calcPr calcId="125725"/>
</workbook>
</file>

<file path=xl/calcChain.xml><?xml version="1.0" encoding="utf-8"?>
<calcChain xmlns="http://schemas.openxmlformats.org/spreadsheetml/2006/main">
  <c r="R21" i="3"/>
  <c r="R20"/>
  <c r="Q20"/>
  <c r="R19"/>
  <c r="Q19"/>
  <c r="P19"/>
  <c r="E11"/>
  <c r="D11"/>
  <c r="C11"/>
  <c r="B11"/>
  <c r="A11"/>
  <c r="K11" s="1"/>
  <c r="K10"/>
  <c r="J10"/>
  <c r="I10"/>
  <c r="H10"/>
  <c r="E10"/>
  <c r="G17" s="1"/>
  <c r="D10"/>
  <c r="C10"/>
  <c r="F17" s="1"/>
  <c r="B10"/>
  <c r="E9"/>
  <c r="D9"/>
  <c r="C9"/>
  <c r="F16" s="1"/>
  <c r="B9"/>
  <c r="A9"/>
  <c r="H9" s="1"/>
  <c r="E8"/>
  <c r="G15" s="1"/>
  <c r="D8"/>
  <c r="C8"/>
  <c r="F15" s="1"/>
  <c r="B8"/>
  <c r="A8"/>
  <c r="K8" s="1"/>
  <c r="E7"/>
  <c r="I14" s="1"/>
  <c r="D7"/>
  <c r="C7"/>
  <c r="B7"/>
  <c r="A7"/>
  <c r="J7" s="1"/>
  <c r="B6"/>
  <c r="A6"/>
  <c r="J6" s="1"/>
  <c r="L6" s="1"/>
  <c r="K5"/>
  <c r="M5" s="1"/>
  <c r="J5"/>
  <c r="L5" s="1"/>
  <c r="B4"/>
  <c r="A4"/>
  <c r="K4" s="1"/>
  <c r="M4" s="1"/>
  <c r="B3"/>
  <c r="A3"/>
  <c r="K3" s="1"/>
  <c r="M3" s="1"/>
  <c r="K6" l="1"/>
  <c r="M6" s="1"/>
  <c r="J8"/>
  <c r="L8" s="1"/>
  <c r="J4"/>
  <c r="L4" s="1"/>
  <c r="H7"/>
  <c r="H14" s="1"/>
  <c r="D14"/>
  <c r="H17"/>
  <c r="H16"/>
  <c r="D16"/>
  <c r="D17"/>
  <c r="I17"/>
  <c r="D15"/>
  <c r="E16"/>
  <c r="M10"/>
  <c r="L7"/>
  <c r="M11"/>
  <c r="K7"/>
  <c r="M7" s="1"/>
  <c r="H8"/>
  <c r="H15" s="1"/>
  <c r="I9"/>
  <c r="I16" s="1"/>
  <c r="H11"/>
  <c r="F14"/>
  <c r="J3"/>
  <c r="L3" s="1"/>
  <c r="I8"/>
  <c r="I15" s="1"/>
  <c r="M8"/>
  <c r="J9"/>
  <c r="L9" s="1"/>
  <c r="L10"/>
  <c r="I11"/>
  <c r="G14"/>
  <c r="E15"/>
  <c r="G16"/>
  <c r="E17"/>
  <c r="K9"/>
  <c r="M9" s="1"/>
  <c r="J11"/>
  <c r="L11" s="1"/>
  <c r="E14"/>
</calcChain>
</file>

<file path=xl/sharedStrings.xml><?xml version="1.0" encoding="utf-8"?>
<sst xmlns="http://schemas.openxmlformats.org/spreadsheetml/2006/main" count="541" uniqueCount="223">
  <si>
    <t>Type</t>
  </si>
  <si>
    <t>Name</t>
  </si>
  <si>
    <t>Players</t>
  </si>
  <si>
    <t>string</t>
  </si>
  <si>
    <t>wood</t>
  </si>
  <si>
    <t>metal</t>
  </si>
  <si>
    <t>glass</t>
  </si>
  <si>
    <t>duct tape</t>
  </si>
  <si>
    <t>item</t>
  </si>
  <si>
    <t>Pile of Handwashed Soup Cans</t>
  </si>
  <si>
    <t>1+</t>
  </si>
  <si>
    <t>take one</t>
  </si>
  <si>
    <t>Handcrafted Jewelry Box</t>
  </si>
  <si>
    <t>Stylish Grandfather Clock</t>
  </si>
  <si>
    <t>capacity</t>
  </si>
  <si>
    <t>Sack of Door Knobs</t>
  </si>
  <si>
    <t>Rusty Bicycle Chain</t>
  </si>
  <si>
    <t>initiative</t>
  </si>
  <si>
    <t>remove</t>
  </si>
  <si>
    <t>Folksy Acoustic Guitar</t>
  </si>
  <si>
    <t>Rockin' Skateboard</t>
  </si>
  <si>
    <t>Nice Sweater</t>
  </si>
  <si>
    <t>Biker Jacket</t>
  </si>
  <si>
    <t>Ancient Tapestry</t>
  </si>
  <si>
    <t>Busted Screen Door</t>
  </si>
  <si>
    <t>Novelty Glass Keychain</t>
  </si>
  <si>
    <t>Massive Fishtank</t>
  </si>
  <si>
    <t>Weird Art Sculpture</t>
  </si>
  <si>
    <t>Antique Wine Collection</t>
  </si>
  <si>
    <t>Weathered Couch</t>
  </si>
  <si>
    <t>Old Computer</t>
  </si>
  <si>
    <t>Saggy Park Bench</t>
  </si>
  <si>
    <t>take wood</t>
  </si>
  <si>
    <t>take metal</t>
  </si>
  <si>
    <t>Yarn-Bombed Tree</t>
  </si>
  <si>
    <t>Box Marked "Misc"</t>
  </si>
  <si>
    <t>take glass</t>
  </si>
  <si>
    <t>Shack with Nice Curtains</t>
  </si>
  <si>
    <t>Perfectly Folded Laundry</t>
  </si>
  <si>
    <t>Famous Oil Painting</t>
  </si>
  <si>
    <t>Sleek Digital Camera</t>
  </si>
  <si>
    <t xml:space="preserve">Expensive Chandelier </t>
  </si>
  <si>
    <t>3+</t>
  </si>
  <si>
    <t>Cuddly Baby Blanket</t>
  </si>
  <si>
    <t>Abandoned Fruit Cart</t>
  </si>
  <si>
    <t>Classic Muscle Car</t>
  </si>
  <si>
    <t>Vintage Coat Rack</t>
  </si>
  <si>
    <t>Classy Clarinet</t>
  </si>
  <si>
    <t>Fancy Desk</t>
  </si>
  <si>
    <t>Bin Marked "Donate"</t>
  </si>
  <si>
    <t>blueprint</t>
  </si>
  <si>
    <t>Tetanus Mace</t>
  </si>
  <si>
    <t>Whacking Plank</t>
  </si>
  <si>
    <t>Man-Sized Trap</t>
  </si>
  <si>
    <t>Laser Metal Cutter</t>
  </si>
  <si>
    <t>Duct Tape Wallet</t>
  </si>
  <si>
    <t>Shiny Glassery</t>
  </si>
  <si>
    <t>convert anything to glass</t>
  </si>
  <si>
    <t>Junk Store</t>
  </si>
  <si>
    <t>convert anything to duct tape</t>
  </si>
  <si>
    <t>Lumber Mill</t>
  </si>
  <si>
    <t>Can Magnet</t>
  </si>
  <si>
    <t>String Doll Familiar</t>
  </si>
  <si>
    <t>Suprisingly Spacious Bindle</t>
  </si>
  <si>
    <t>Militaristic Duffle Bag</t>
  </si>
  <si>
    <t>victory</t>
  </si>
  <si>
    <t>Steampunk Zeppelin</t>
  </si>
  <si>
    <t>Post-Modern Tree House</t>
  </si>
  <si>
    <t>Cow-Throwing Trebuchet</t>
  </si>
  <si>
    <t>Pollution-Powered Submarine</t>
  </si>
  <si>
    <t>Pretentious Exhibit of Junk</t>
  </si>
  <si>
    <t>Glass Shard Sling</t>
  </si>
  <si>
    <t>Top of the Line Forklift</t>
  </si>
  <si>
    <t>Cross-Country Skis</t>
  </si>
  <si>
    <t>Portable Flea Market</t>
  </si>
  <si>
    <t>convert anything to anything</t>
  </si>
  <si>
    <t>Sophisticated Shelving Unit</t>
  </si>
  <si>
    <t>Barrel Monster</t>
  </si>
  <si>
    <t>friend</t>
  </si>
  <si>
    <t>A Scavenger Crow</t>
  </si>
  <si>
    <t>convert anything to string</t>
  </si>
  <si>
    <t>Man Who Looks Rather Irritable</t>
  </si>
  <si>
    <t>convert glass to metal</t>
  </si>
  <si>
    <t>Junkpile Sherpa</t>
  </si>
  <si>
    <t>convert glass to anything</t>
  </si>
  <si>
    <t>Mechanical Arnie</t>
  </si>
  <si>
    <t>A Trash Dweller</t>
  </si>
  <si>
    <t>The Gnu Guru</t>
  </si>
  <si>
    <t>The Initiative Arbiter</t>
  </si>
  <si>
    <t>arbitrate initiative</t>
  </si>
  <si>
    <t>convert wood to anything</t>
  </si>
  <si>
    <t>Veteran of the Garbage Wars</t>
  </si>
  <si>
    <t>Icon File</t>
  </si>
  <si>
    <t>Amount</t>
  </si>
  <si>
    <t>anything</t>
  </si>
  <si>
    <t>Bonus</t>
  </si>
  <si>
    <t>anything.png</t>
  </si>
  <si>
    <t>baseball bat.png</t>
  </si>
  <si>
    <t>capacity.png</t>
  </si>
  <si>
    <t>junk dive</t>
  </si>
  <si>
    <t>junk pile.png</t>
  </si>
  <si>
    <t>remove.png</t>
  </si>
  <si>
    <t>take string</t>
  </si>
  <si>
    <t>take one resource.png</t>
  </si>
  <si>
    <t>Resource</t>
  </si>
  <si>
    <t>duct tape card.png</t>
  </si>
  <si>
    <t>glass card.png</t>
  </si>
  <si>
    <t>metal card.png</t>
  </si>
  <si>
    <t>string card.png</t>
  </si>
  <si>
    <t>wood card.png</t>
  </si>
  <si>
    <t>Primitives</t>
  </si>
  <si>
    <t>Item</t>
  </si>
  <si>
    <t>Blueprint Requires</t>
  </si>
  <si>
    <t>Friend Costs</t>
  </si>
  <si>
    <t># Cards</t>
  </si>
  <si>
    <t>1-2p Total</t>
  </si>
  <si>
    <t>Total</t>
  </si>
  <si>
    <t>Grand # Cards</t>
  </si>
  <si>
    <t>Grand Total</t>
  </si>
  <si>
    <t>1-2p Rel. Value</t>
  </si>
  <si>
    <t>Rel. Value</t>
  </si>
  <si>
    <t>Blueprint Demand</t>
  </si>
  <si>
    <t>Friend Demand</t>
  </si>
  <si>
    <t>Pairwise Analysis</t>
  </si>
  <si>
    <t>duct_tape</t>
  </si>
  <si>
    <t>take wood or metal</t>
  </si>
  <si>
    <t>convert</t>
  </si>
  <si>
    <t>snark</t>
  </si>
  <si>
    <t>"Look at that scrubbing handywork!"</t>
  </si>
  <si>
    <t>"What's this sparkly thing? Maybe I can trade it in."</t>
  </si>
  <si>
    <t>"Nothing says 'scram!' like a man with a flail."</t>
  </si>
  <si>
    <t>"Woah. Wonder what happened here."</t>
  </si>
  <si>
    <t>"A distraction is as good as a stab."</t>
  </si>
  <si>
    <t>"This one makes me feel all stabby."</t>
  </si>
  <si>
    <t>"I'll bet I can get a good trade on these corks."</t>
  </si>
  <si>
    <t>"Like what Couch Surfers used before the Garbage Wars!"</t>
  </si>
  <si>
    <t>"I need a rest, but not that much."</t>
  </si>
  <si>
    <t>"Don't mess with vandals who can knit."</t>
  </si>
  <si>
    <t>"The gift that keeps on giving. And distracting my enemies."</t>
  </si>
  <si>
    <t>"Why do I feel the need to swing on something?"</t>
  </si>
  <si>
    <t>"Plus, it gives me comfort and security."</t>
  </si>
  <si>
    <t>"Watch out for this stud!"</t>
  </si>
  <si>
    <t>"Didn't I see this in a recent car chase?"</t>
  </si>
  <si>
    <t>"I'll be the envy of everyone in a mid-life crisis."</t>
  </si>
  <si>
    <t>"I can charge people to hang up their coats!"</t>
  </si>
  <si>
    <t>"Music is a good business plan, right?"</t>
  </si>
  <si>
    <t>"I qualify as a good cause, right?"</t>
  </si>
  <si>
    <t>"It's the lockjaw that'll get ya."</t>
  </si>
  <si>
    <t>"Blunt force DRAMA!"</t>
  </si>
  <si>
    <t>Reformed Tree Gnome</t>
  </si>
  <si>
    <t>"Good for catching people and tree gnomes!"</t>
  </si>
  <si>
    <t>"Do you expect me to etch this? No, I expect you to DIE!"</t>
  </si>
  <si>
    <t>"When you want to be stylish and have sticky money!"</t>
  </si>
  <si>
    <t>"Don't inhale, or you'll get a pane in your stomach."</t>
  </si>
  <si>
    <t>"Only got twenty duct tapes my pocket"</t>
  </si>
  <si>
    <t>"Clearcutting does have its advantages… for me!"</t>
  </si>
  <si>
    <t>"Wait, what's a bindle again?"</t>
  </si>
  <si>
    <t>"Don't mess with New Texas."</t>
  </si>
  <si>
    <t>"I wonder how cyborgs worked during the Steampunk Age."</t>
  </si>
  <si>
    <t>"Now with more  disease!"</t>
  </si>
  <si>
    <t>"Victory is mine. And now everyone knows it."</t>
  </si>
  <si>
    <t>"Timing is everything."</t>
  </si>
  <si>
    <t>"Great for traversing those Papershred Hills!"</t>
  </si>
  <si>
    <t>"Where's my allen wrench?"</t>
  </si>
  <si>
    <t>bonus1_num</t>
  </si>
  <si>
    <t>bonus1_type</t>
  </si>
  <si>
    <t>bonus2_num</t>
  </si>
  <si>
    <t>bonus2_type</t>
  </si>
  <si>
    <t>convert_num</t>
  </si>
  <si>
    <t>convert_type</t>
  </si>
  <si>
    <t>convert2_num</t>
  </si>
  <si>
    <t>convert2_type</t>
  </si>
  <si>
    <t>friendreq1_num</t>
  </si>
  <si>
    <t>friendreq1_type</t>
  </si>
  <si>
    <t>friendreq2_num</t>
  </si>
  <si>
    <t>friendreq2_type</t>
  </si>
  <si>
    <t>arbitrate_initiative</t>
  </si>
  <si>
    <t>"I got the good stuff at a fair price!"</t>
  </si>
  <si>
    <t>"Let's just cut out the middle-man."</t>
  </si>
  <si>
    <t>"Shiny things? I like shiny things."</t>
  </si>
  <si>
    <t>"You must first know thy elements."</t>
  </si>
  <si>
    <t>Seriously - they don't mind!</t>
  </si>
  <si>
    <t>A Wise Hobo</t>
  </si>
  <si>
    <t>"I prefer the term 'humane cyborg'"</t>
  </si>
  <si>
    <t>take_wood_or_metal</t>
  </si>
  <si>
    <t>"A friend in need is a friend without trash."</t>
  </si>
  <si>
    <t>"None may know the hour of my arrival.</t>
  </si>
  <si>
    <t>"I eat dirt like you for breakfast!"</t>
  </si>
  <si>
    <t>Corrupt Duck Major</t>
  </si>
  <si>
    <t>"Who's going to question a major?"</t>
  </si>
  <si>
    <t>Respected Duck Sergeant</t>
  </si>
  <si>
    <t>"For an immediate initiative arbitration in one of yours' favors…"</t>
  </si>
  <si>
    <t>Pushy Tape Trader</t>
  </si>
  <si>
    <t>Trust me. You want him on your side.</t>
  </si>
  <si>
    <t>"Where I come from, carving is a contact sport."</t>
  </si>
  <si>
    <t>"Did I ever tell you about the time we disabled fourteen flaming barrel mortars?"</t>
  </si>
  <si>
    <t>A Smarmy Rogue</t>
  </si>
  <si>
    <t>Chet the Friendly Glassblower</t>
  </si>
  <si>
    <t>"Why would anyone want a clock in their coffin?"</t>
  </si>
  <si>
    <t>"This must be some sort of pre-historic key chain!!"</t>
  </si>
  <si>
    <t>"Please tell me those colors were never popular."</t>
  </si>
  <si>
    <t>"These spikes don't look very aerodynamic."</t>
  </si>
  <si>
    <t>"What's this? A carpet?"</t>
  </si>
  <si>
    <t>"Who's gonna mess with a guy in this?"</t>
  </si>
  <si>
    <t>"Do you think this is what drove the fish to rebel?"</t>
  </si>
  <si>
    <t>"I'm so glad we trashed these things and used paper instead."</t>
  </si>
  <si>
    <t>"The lack of wrinkles will give me the edge I need!"</t>
  </si>
  <si>
    <t>"What's with all this colored gunk?"</t>
  </si>
  <si>
    <t>"Dear Mother, I am scrapping this desk after I write this letter."</t>
  </si>
  <si>
    <t>"I'll tell people that she's my sister and she needs gas money."</t>
  </si>
  <si>
    <t>"To be clear, we don't sell fleas. They come free."</t>
  </si>
  <si>
    <t>"I don't think that glass will fit."
"Challenge accepted!"</t>
  </si>
  <si>
    <t>"Anyone home?"
"Yes?"
"Can I have it?"</t>
  </si>
  <si>
    <t>"Who's got two lungs and a trade skill??
This guy."</t>
  </si>
  <si>
    <t>"I don't really know why this one is better than yours. I just know it is."</t>
  </si>
  <si>
    <t>"Just let the metal come to me. 
What could go wrong?"</t>
  </si>
  <si>
    <t>"What's after post-modern? 
Caveman. Fashion is cyclical."</t>
  </si>
  <si>
    <t>"Isn't 'being green' with a submarine just being blue?"</t>
  </si>
  <si>
    <t>"Nobody's gonna miss thes pallets right?"</t>
  </si>
  <si>
    <t>"I shall call him Mort. 
He will protect me and carry my junk."</t>
  </si>
  <si>
    <t>Bundle of Two-by-Fours</t>
  </si>
  <si>
    <t>Naturally Lit Yurt</t>
  </si>
  <si>
    <t>"You can never have too many windows in a yurt!"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</si>
</sst>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10">
    <font>
      <sz val="12"/>
      <color indexed="8"/>
      <name val="Verdana"/>
    </font>
    <font>
      <sz val="12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Helvetica"/>
      <scheme val="minor"/>
    </font>
    <font>
      <sz val="11"/>
      <color indexed="8"/>
      <name val="Helvetica"/>
      <scheme val="minor"/>
    </font>
    <font>
      <b/>
      <sz val="11"/>
      <color indexed="8"/>
      <name val="Helvetica"/>
      <scheme val="minor"/>
    </font>
    <font>
      <sz val="10"/>
      <color indexed="8"/>
      <name val="Helvetica"/>
      <scheme val="minor"/>
    </font>
    <font>
      <b/>
      <sz val="10"/>
      <color indexed="8"/>
      <name val="Helvetica"/>
      <scheme val="minor"/>
    </font>
    <font>
      <b/>
      <sz val="12"/>
      <color indexed="8"/>
      <name val="Helvetica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6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1" fontId="3" fillId="0" borderId="5" xfId="0" applyNumberFormat="1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3" fillId="0" borderId="9" xfId="0" applyNumberFormat="1" applyFont="1" applyBorder="1" applyAlignment="1">
      <alignment horizontal="center"/>
    </xf>
    <xf numFmtId="1" fontId="3" fillId="0" borderId="6" xfId="0" applyNumberFormat="1" applyFont="1" applyBorder="1" applyAlignment="1"/>
    <xf numFmtId="0" fontId="3" fillId="0" borderId="5" xfId="0" applyNumberFormat="1" applyFont="1" applyBorder="1" applyAlignment="1">
      <alignment horizontal="center"/>
    </xf>
    <xf numFmtId="0" fontId="3" fillId="0" borderId="10" xfId="0" applyNumberFormat="1" applyFont="1" applyBorder="1" applyAlignment="1"/>
    <xf numFmtId="0" fontId="3" fillId="0" borderId="1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 applyAlignment="1">
      <alignment horizontal="center"/>
    </xf>
    <xf numFmtId="1" fontId="3" fillId="0" borderId="11" xfId="0" applyNumberFormat="1" applyFont="1" applyBorder="1" applyAlignment="1"/>
    <xf numFmtId="0" fontId="3" fillId="0" borderId="4" xfId="0" applyNumberFormat="1" applyFont="1" applyBorder="1" applyAlignment="1"/>
    <xf numFmtId="0" fontId="3" fillId="0" borderId="1" xfId="0" applyNumberFormat="1" applyFont="1" applyBorder="1" applyAlignment="1"/>
    <xf numFmtId="1" fontId="3" fillId="0" borderId="2" xfId="0" applyNumberFormat="1" applyFont="1" applyBorder="1" applyAlignment="1"/>
    <xf numFmtId="0" fontId="3" fillId="0" borderId="12" xfId="0" applyNumberFormat="1" applyFont="1" applyBorder="1" applyAlignment="1"/>
    <xf numFmtId="1" fontId="3" fillId="0" borderId="8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1" fontId="2" fillId="0" borderId="11" xfId="0" applyNumberFormat="1" applyFont="1" applyBorder="1" applyAlignment="1"/>
    <xf numFmtId="1" fontId="2" fillId="0" borderId="2" xfId="0" applyNumberFormat="1" applyFont="1" applyBorder="1" applyAlignment="1">
      <alignment horizontal="center"/>
    </xf>
    <xf numFmtId="0" fontId="3" fillId="0" borderId="9" xfId="0" applyNumberFormat="1" applyFont="1" applyBorder="1" applyAlignment="1"/>
    <xf numFmtId="0" fontId="3" fillId="0" borderId="12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8" xfId="0" applyNumberFormat="1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3" xfId="0" applyNumberFormat="1" applyFont="1" applyBorder="1" applyAlignment="1"/>
    <xf numFmtId="0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/>
    <xf numFmtId="1" fontId="3" fillId="0" borderId="12" xfId="0" applyNumberFormat="1" applyFont="1" applyBorder="1" applyAlignment="1"/>
    <xf numFmtId="1" fontId="3" fillId="0" borderId="17" xfId="0" applyNumberFormat="1" applyFont="1" applyBorder="1" applyAlignment="1"/>
    <xf numFmtId="0" fontId="2" fillId="0" borderId="5" xfId="0" applyNumberFormat="1" applyFont="1" applyBorder="1" applyAlignment="1"/>
    <xf numFmtId="0" fontId="2" fillId="0" borderId="12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2" fillId="0" borderId="8" xfId="0" applyNumberFormat="1" applyFont="1" applyBorder="1" applyAlignment="1"/>
    <xf numFmtId="0" fontId="5" fillId="0" borderId="10" xfId="0" applyNumberFormat="1" applyFont="1" applyBorder="1" applyAlignment="1">
      <alignment horizontal="center"/>
    </xf>
    <xf numFmtId="0" fontId="5" fillId="0" borderId="10" xfId="0" applyNumberFormat="1" applyFont="1" applyBorder="1" applyAlignment="1"/>
    <xf numFmtId="0" fontId="5" fillId="0" borderId="35" xfId="0" applyNumberFormat="1" applyFont="1" applyBorder="1" applyAlignment="1">
      <alignment horizontal="center"/>
    </xf>
    <xf numFmtId="1" fontId="5" fillId="0" borderId="28" xfId="0" applyNumberFormat="1" applyFont="1" applyBorder="1" applyAlignment="1"/>
    <xf numFmtId="1" fontId="5" fillId="0" borderId="5" xfId="0" applyNumberFormat="1" applyFont="1" applyBorder="1" applyAlignment="1"/>
    <xf numFmtId="1" fontId="5" fillId="0" borderId="13" xfId="0" applyNumberFormat="1" applyFont="1" applyBorder="1" applyAlignment="1"/>
    <xf numFmtId="0" fontId="5" fillId="0" borderId="28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left"/>
    </xf>
    <xf numFmtId="0" fontId="5" fillId="0" borderId="5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5" xfId="0" applyNumberFormat="1" applyFont="1" applyBorder="1" applyAlignment="1"/>
    <xf numFmtId="0" fontId="5" fillId="0" borderId="10" xfId="0" applyNumberFormat="1" applyFont="1" applyBorder="1" applyAlignment="1">
      <alignment horizontal="left"/>
    </xf>
    <xf numFmtId="0" fontId="7" fillId="0" borderId="10" xfId="0" applyNumberFormat="1" applyFont="1" applyBorder="1" applyAlignment="1">
      <alignment horizontal="center"/>
    </xf>
    <xf numFmtId="0" fontId="7" fillId="0" borderId="10" xfId="0" applyNumberFormat="1" applyFont="1" applyBorder="1" applyAlignment="1"/>
    <xf numFmtId="0" fontId="7" fillId="0" borderId="35" xfId="0" applyNumberFormat="1" applyFont="1" applyBorder="1" applyAlignment="1">
      <alignment horizontal="center"/>
    </xf>
    <xf numFmtId="1" fontId="7" fillId="0" borderId="28" xfId="0" applyNumberFormat="1" applyFont="1" applyBorder="1" applyAlignment="1"/>
    <xf numFmtId="1" fontId="7" fillId="0" borderId="5" xfId="0" applyNumberFormat="1" applyFont="1" applyBorder="1" applyAlignment="1"/>
    <xf numFmtId="1" fontId="7" fillId="0" borderId="13" xfId="0" applyNumberFormat="1" applyFont="1" applyBorder="1" applyAlignment="1"/>
    <xf numFmtId="0" fontId="7" fillId="0" borderId="28" xfId="0" applyNumberFormat="1" applyFont="1" applyBorder="1" applyAlignment="1">
      <alignment horizontal="center"/>
    </xf>
    <xf numFmtId="0" fontId="7" fillId="0" borderId="5" xfId="0" applyNumberFormat="1" applyFont="1" applyBorder="1" applyAlignment="1">
      <alignment horizontal="left"/>
    </xf>
    <xf numFmtId="0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5" xfId="0" applyNumberFormat="1" applyFont="1" applyBorder="1" applyAlignment="1"/>
    <xf numFmtId="0" fontId="7" fillId="0" borderId="13" xfId="0" applyNumberFormat="1" applyFont="1" applyBorder="1" applyAlignment="1"/>
    <xf numFmtId="0" fontId="7" fillId="0" borderId="10" xfId="0" applyNumberFormat="1" applyFont="1" applyBorder="1" applyAlignment="1">
      <alignment horizontal="left"/>
    </xf>
    <xf numFmtId="1" fontId="7" fillId="0" borderId="2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left"/>
    </xf>
    <xf numFmtId="1" fontId="8" fillId="0" borderId="5" xfId="0" applyNumberFormat="1" applyFont="1" applyBorder="1" applyAlignment="1">
      <alignment horizontal="center"/>
    </xf>
    <xf numFmtId="1" fontId="8" fillId="0" borderId="13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left"/>
    </xf>
    <xf numFmtId="0" fontId="7" fillId="0" borderId="36" xfId="0" applyNumberFormat="1" applyFont="1" applyBorder="1" applyAlignment="1">
      <alignment horizontal="center"/>
    </xf>
    <xf numFmtId="0" fontId="7" fillId="0" borderId="26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left"/>
    </xf>
    <xf numFmtId="1" fontId="7" fillId="0" borderId="3" xfId="0" applyNumberFormat="1" applyFont="1" applyBorder="1" applyAlignment="1"/>
    <xf numFmtId="1" fontId="7" fillId="0" borderId="24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7" fillId="0" borderId="23" xfId="0" applyNumberFormat="1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6" fillId="0" borderId="1" xfId="0" applyNumberFormat="1" applyFont="1" applyBorder="1" applyAlignment="1">
      <alignment horizontal="center"/>
    </xf>
    <xf numFmtId="0" fontId="6" fillId="0" borderId="33" xfId="0" applyNumberFormat="1" applyFont="1" applyBorder="1" applyAlignment="1">
      <alignment horizontal="center"/>
    </xf>
    <xf numFmtId="0" fontId="6" fillId="0" borderId="30" xfId="0" applyNumberFormat="1" applyFont="1" applyBorder="1" applyAlignment="1">
      <alignment horizontal="left" wrapText="1"/>
    </xf>
    <xf numFmtId="0" fontId="6" fillId="0" borderId="26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24" xfId="0" applyNumberFormat="1" applyFont="1" applyBorder="1" applyAlignment="1">
      <alignment horizontal="center"/>
    </xf>
    <xf numFmtId="0" fontId="6" fillId="0" borderId="3" xfId="0" applyNumberFormat="1" applyFont="1" applyBorder="1" applyAlignment="1"/>
    <xf numFmtId="0" fontId="9" fillId="0" borderId="23" xfId="0" applyNumberFormat="1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5" fillId="0" borderId="21" xfId="0" applyNumberFormat="1" applyFont="1" applyBorder="1" applyAlignment="1">
      <alignment horizontal="center"/>
    </xf>
    <xf numFmtId="0" fontId="5" fillId="0" borderId="21" xfId="0" applyNumberFormat="1" applyFont="1" applyBorder="1" applyAlignment="1"/>
    <xf numFmtId="0" fontId="5" fillId="0" borderId="34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left" wrapText="1"/>
    </xf>
    <xf numFmtId="1" fontId="5" fillId="0" borderId="27" xfId="0" applyNumberFormat="1" applyFont="1" applyBorder="1" applyAlignment="1"/>
    <xf numFmtId="1" fontId="5" fillId="0" borderId="22" xfId="0" applyNumberFormat="1" applyFont="1" applyBorder="1" applyAlignment="1"/>
    <xf numFmtId="0" fontId="5" fillId="0" borderId="22" xfId="0" applyNumberFormat="1" applyFont="1" applyBorder="1" applyAlignment="1">
      <alignment horizontal="center"/>
    </xf>
    <xf numFmtId="1" fontId="5" fillId="0" borderId="25" xfId="0" applyNumberFormat="1" applyFont="1" applyBorder="1" applyAlignment="1"/>
    <xf numFmtId="0" fontId="5" fillId="0" borderId="27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0" fontId="5" fillId="0" borderId="16" xfId="0" applyNumberFormat="1" applyFont="1" applyBorder="1" applyAlignment="1">
      <alignment horizontal="left" wrapText="1"/>
    </xf>
    <xf numFmtId="0" fontId="5" fillId="0" borderId="13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32" xfId="0" applyNumberFormat="1" applyFont="1" applyBorder="1" applyAlignment="1">
      <alignment vertical="top" wrapText="1"/>
    </xf>
    <xf numFmtId="0" fontId="4" fillId="0" borderId="0" xfId="0" applyNumberFormat="1" applyFont="1" applyAlignment="1">
      <alignment horizontal="left" vertical="top" wrapText="1"/>
    </xf>
    <xf numFmtId="0" fontId="4" fillId="0" borderId="29" xfId="0" applyNumberFormat="1" applyFont="1" applyBorder="1" applyAlignment="1">
      <alignment vertical="top" wrapText="1"/>
    </xf>
    <xf numFmtId="0" fontId="4" fillId="0" borderId="0" xfId="0" applyNumberFormat="1" applyFont="1" applyAlignment="1">
      <alignment horizontal="center" vertical="top" wrapText="1"/>
    </xf>
    <xf numFmtId="0" fontId="7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7" fillId="0" borderId="30" xfId="0" applyNumberFormat="1" applyFont="1" applyBorder="1" applyAlignment="1">
      <alignment horizontal="left"/>
    </xf>
    <xf numFmtId="0" fontId="7" fillId="0" borderId="0" xfId="0" applyFont="1" applyAlignment="1">
      <alignment horizontal="left" vertical="top"/>
    </xf>
    <xf numFmtId="0" fontId="7" fillId="0" borderId="16" xfId="0" applyNumberFormat="1" applyFont="1" applyBorder="1" applyAlignment="1">
      <alignment horizontal="left" wrapText="1"/>
    </xf>
    <xf numFmtId="0" fontId="5" fillId="0" borderId="10" xfId="0" applyNumberFormat="1" applyFont="1" applyBorder="1" applyAlignment="1">
      <alignment wrapText="1"/>
    </xf>
    <xf numFmtId="0" fontId="2" fillId="0" borderId="15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8"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EB9C"/>
      <rgbColor rgb="FF9C65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F58"/>
  <sheetViews>
    <sheetView showGridLines="0" tabSelected="1" zoomScale="85" zoomScaleNormal="85" workbookViewId="0">
      <pane ySplit="1" topLeftCell="A26" activePane="bottomLeft" state="frozen"/>
      <selection activeCell="B1" sqref="B1"/>
      <selection pane="bottomLeft" activeCell="E52" sqref="E52"/>
    </sheetView>
  </sheetViews>
  <sheetFormatPr defaultColWidth="6.59765625" defaultRowHeight="15" customHeight="1"/>
  <cols>
    <col min="1" max="1" width="6.5" style="74" bestFit="1" customWidth="1"/>
    <col min="2" max="2" width="21.69921875" style="74" bestFit="1" customWidth="1"/>
    <col min="3" max="3" width="5.8984375" style="130" bestFit="1" customWidth="1"/>
    <col min="4" max="4" width="41.59765625" style="131" bestFit="1" customWidth="1"/>
    <col min="5" max="5" width="4.796875" style="132" bestFit="1" customWidth="1"/>
    <col min="6" max="6" width="4.5" style="74" customWidth="1"/>
    <col min="7" max="7" width="4.59765625" style="74" customWidth="1"/>
    <col min="8" max="8" width="4.5" style="74" bestFit="1" customWidth="1"/>
    <col min="9" max="9" width="7.69921875" style="74" bestFit="1" customWidth="1"/>
    <col min="10" max="10" width="9.69921875" style="132" bestFit="1" customWidth="1"/>
    <col min="11" max="11" width="13.09765625" style="74" bestFit="1" customWidth="1"/>
    <col min="12" max="13" width="9.69921875" style="74" bestFit="1" customWidth="1"/>
    <col min="14" max="14" width="6.19921875" style="133" bestFit="1" customWidth="1"/>
    <col min="15" max="16" width="10" style="133" bestFit="1" customWidth="1"/>
    <col min="17" max="18" width="10.796875" style="133" bestFit="1" customWidth="1"/>
    <col min="19" max="188" width="6.59765625" style="74" customWidth="1"/>
    <col min="189" max="16384" width="6.59765625" style="75"/>
  </cols>
  <sheetData>
    <row r="1" spans="1:188" s="116" customFormat="1" ht="17.100000000000001" customHeight="1">
      <c r="A1" s="108" t="s">
        <v>0</v>
      </c>
      <c r="B1" s="108" t="s">
        <v>1</v>
      </c>
      <c r="C1" s="109" t="s">
        <v>2</v>
      </c>
      <c r="D1" s="110" t="s">
        <v>127</v>
      </c>
      <c r="E1" s="111" t="s">
        <v>3</v>
      </c>
      <c r="F1" s="112" t="s">
        <v>4</v>
      </c>
      <c r="G1" s="112" t="s">
        <v>5</v>
      </c>
      <c r="H1" s="112" t="s">
        <v>6</v>
      </c>
      <c r="I1" s="113" t="s">
        <v>124</v>
      </c>
      <c r="J1" s="111" t="s">
        <v>164</v>
      </c>
      <c r="K1" s="114" t="s">
        <v>165</v>
      </c>
      <c r="L1" s="114" t="s">
        <v>166</v>
      </c>
      <c r="M1" s="114" t="s">
        <v>167</v>
      </c>
      <c r="N1" s="112" t="s">
        <v>126</v>
      </c>
      <c r="O1" s="112" t="s">
        <v>168</v>
      </c>
      <c r="P1" s="112" t="s">
        <v>169</v>
      </c>
      <c r="Q1" s="112" t="s">
        <v>170</v>
      </c>
      <c r="R1" s="112" t="s">
        <v>171</v>
      </c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  <c r="EB1" s="115"/>
      <c r="EC1" s="115"/>
      <c r="ED1" s="115"/>
      <c r="EE1" s="115"/>
      <c r="EF1" s="115"/>
      <c r="EG1" s="115"/>
      <c r="EH1" s="115"/>
      <c r="EI1" s="115"/>
      <c r="EJ1" s="115"/>
      <c r="EK1" s="115"/>
      <c r="EL1" s="115"/>
      <c r="EM1" s="115"/>
      <c r="EN1" s="115"/>
      <c r="EO1" s="115"/>
      <c r="EP1" s="115"/>
      <c r="EQ1" s="115"/>
      <c r="ER1" s="115"/>
      <c r="ES1" s="115"/>
      <c r="ET1" s="115"/>
      <c r="EU1" s="115"/>
      <c r="EV1" s="115"/>
      <c r="EW1" s="115"/>
      <c r="EX1" s="115"/>
      <c r="EY1" s="115"/>
      <c r="EZ1" s="115"/>
      <c r="FA1" s="115"/>
      <c r="FB1" s="115"/>
      <c r="FC1" s="115"/>
      <c r="FD1" s="115"/>
      <c r="FE1" s="115"/>
      <c r="FF1" s="115"/>
      <c r="FG1" s="115"/>
      <c r="FH1" s="115"/>
      <c r="FI1" s="115"/>
      <c r="FJ1" s="115"/>
      <c r="FK1" s="115"/>
      <c r="FL1" s="115"/>
      <c r="FM1" s="115"/>
      <c r="FN1" s="115"/>
      <c r="FO1" s="115"/>
      <c r="FP1" s="115"/>
      <c r="FQ1" s="115"/>
      <c r="FR1" s="115"/>
      <c r="FS1" s="115"/>
      <c r="FT1" s="115"/>
      <c r="FU1" s="115"/>
      <c r="FV1" s="115"/>
      <c r="FW1" s="115"/>
      <c r="FX1" s="115"/>
      <c r="FY1" s="115"/>
      <c r="FZ1" s="115"/>
      <c r="GA1" s="115"/>
      <c r="GB1" s="115"/>
      <c r="GC1" s="115"/>
      <c r="GD1" s="115"/>
      <c r="GE1" s="115"/>
      <c r="GF1" s="115"/>
    </row>
    <row r="2" spans="1:188" ht="17.100000000000001" customHeight="1">
      <c r="A2" s="117" t="s">
        <v>8</v>
      </c>
      <c r="B2" s="118" t="s">
        <v>9</v>
      </c>
      <c r="C2" s="119" t="s">
        <v>10</v>
      </c>
      <c r="D2" s="120" t="s">
        <v>128</v>
      </c>
      <c r="E2" s="121"/>
      <c r="F2" s="122"/>
      <c r="G2" s="123">
        <v>3</v>
      </c>
      <c r="H2" s="122"/>
      <c r="I2" s="124"/>
      <c r="J2" s="125">
        <v>1</v>
      </c>
      <c r="K2" s="71" t="s">
        <v>11</v>
      </c>
      <c r="L2" s="122"/>
      <c r="M2" s="122"/>
      <c r="N2" s="126"/>
      <c r="O2" s="123"/>
      <c r="P2" s="126"/>
      <c r="Q2" s="123"/>
      <c r="R2" s="126"/>
    </row>
    <row r="3" spans="1:188" ht="17.100000000000001" customHeight="1">
      <c r="A3" s="64" t="s">
        <v>8</v>
      </c>
      <c r="B3" s="65" t="s">
        <v>12</v>
      </c>
      <c r="C3" s="66" t="s">
        <v>10</v>
      </c>
      <c r="D3" s="127" t="s">
        <v>129</v>
      </c>
      <c r="E3" s="67"/>
      <c r="F3" s="72">
        <v>1</v>
      </c>
      <c r="G3" s="68"/>
      <c r="H3" s="72">
        <v>1</v>
      </c>
      <c r="I3" s="69"/>
      <c r="J3" s="70">
        <v>1</v>
      </c>
      <c r="K3" s="71" t="s">
        <v>11</v>
      </c>
      <c r="L3" s="68"/>
      <c r="M3" s="68"/>
      <c r="N3" s="73"/>
      <c r="O3" s="72"/>
      <c r="P3" s="73"/>
      <c r="Q3" s="72"/>
      <c r="R3" s="73"/>
    </row>
    <row r="4" spans="1:188" ht="17.100000000000001" customHeight="1">
      <c r="A4" s="64" t="s">
        <v>8</v>
      </c>
      <c r="B4" s="65" t="s">
        <v>13</v>
      </c>
      <c r="C4" s="66" t="s">
        <v>10</v>
      </c>
      <c r="D4" s="127" t="s">
        <v>198</v>
      </c>
      <c r="E4" s="67"/>
      <c r="F4" s="72">
        <v>1</v>
      </c>
      <c r="G4" s="72">
        <v>1</v>
      </c>
      <c r="H4" s="72">
        <v>1</v>
      </c>
      <c r="I4" s="69"/>
      <c r="J4" s="70">
        <v>2</v>
      </c>
      <c r="K4" s="71" t="s">
        <v>14</v>
      </c>
      <c r="L4" s="68"/>
      <c r="M4" s="68"/>
      <c r="N4" s="73"/>
      <c r="O4" s="72"/>
      <c r="P4" s="73"/>
      <c r="Q4" s="72"/>
      <c r="R4" s="73"/>
    </row>
    <row r="5" spans="1:188" ht="17.100000000000001" customHeight="1">
      <c r="A5" s="64" t="s">
        <v>8</v>
      </c>
      <c r="B5" s="65" t="s">
        <v>15</v>
      </c>
      <c r="C5" s="66" t="s">
        <v>10</v>
      </c>
      <c r="D5" s="127" t="s">
        <v>199</v>
      </c>
      <c r="E5" s="70">
        <v>3</v>
      </c>
      <c r="F5" s="68"/>
      <c r="G5" s="72">
        <v>1</v>
      </c>
      <c r="H5" s="68"/>
      <c r="I5" s="69"/>
      <c r="J5" s="70">
        <v>2</v>
      </c>
      <c r="K5" s="71" t="s">
        <v>14</v>
      </c>
      <c r="L5" s="68"/>
      <c r="M5" s="68"/>
      <c r="N5" s="73"/>
      <c r="O5" s="72"/>
      <c r="P5" s="73"/>
      <c r="Q5" s="72"/>
      <c r="R5" s="73"/>
    </row>
    <row r="6" spans="1:188" ht="17.100000000000001" customHeight="1">
      <c r="A6" s="64" t="s">
        <v>8</v>
      </c>
      <c r="B6" s="65" t="s">
        <v>16</v>
      </c>
      <c r="C6" s="66" t="s">
        <v>10</v>
      </c>
      <c r="D6" s="127" t="s">
        <v>130</v>
      </c>
      <c r="E6" s="67"/>
      <c r="F6" s="68"/>
      <c r="G6" s="72">
        <v>3</v>
      </c>
      <c r="H6" s="68"/>
      <c r="I6" s="69"/>
      <c r="J6" s="70">
        <v>1</v>
      </c>
      <c r="K6" s="71" t="s">
        <v>17</v>
      </c>
      <c r="L6" s="72">
        <v>1</v>
      </c>
      <c r="M6" s="71" t="s">
        <v>18</v>
      </c>
      <c r="N6" s="72"/>
      <c r="O6" s="72"/>
      <c r="P6" s="72"/>
      <c r="Q6" s="72"/>
      <c r="R6" s="72"/>
    </row>
    <row r="7" spans="1:188" ht="17.100000000000001" customHeight="1">
      <c r="A7" s="64" t="s">
        <v>8</v>
      </c>
      <c r="B7" s="65" t="s">
        <v>19</v>
      </c>
      <c r="C7" s="66" t="s">
        <v>10</v>
      </c>
      <c r="D7" s="127" t="s">
        <v>138</v>
      </c>
      <c r="E7" s="67"/>
      <c r="F7" s="72">
        <v>2</v>
      </c>
      <c r="G7" s="72">
        <v>1</v>
      </c>
      <c r="H7" s="68"/>
      <c r="I7" s="69"/>
      <c r="J7" s="70">
        <v>1</v>
      </c>
      <c r="K7" s="71" t="s">
        <v>17</v>
      </c>
      <c r="L7" s="72">
        <v>1</v>
      </c>
      <c r="M7" s="71" t="s">
        <v>11</v>
      </c>
      <c r="N7" s="72"/>
      <c r="O7" s="72"/>
      <c r="P7" s="72"/>
      <c r="Q7" s="72"/>
      <c r="R7" s="72"/>
    </row>
    <row r="8" spans="1:188" ht="17.100000000000001" customHeight="1">
      <c r="A8" s="64" t="s">
        <v>8</v>
      </c>
      <c r="B8" s="65" t="s">
        <v>20</v>
      </c>
      <c r="C8" s="66" t="s">
        <v>10</v>
      </c>
      <c r="D8" s="127" t="s">
        <v>200</v>
      </c>
      <c r="E8" s="70">
        <v>2</v>
      </c>
      <c r="F8" s="72">
        <v>1</v>
      </c>
      <c r="G8" s="72">
        <v>1</v>
      </c>
      <c r="H8" s="68"/>
      <c r="I8" s="69"/>
      <c r="J8" s="70">
        <v>2</v>
      </c>
      <c r="K8" s="71" t="s">
        <v>14</v>
      </c>
      <c r="L8" s="68"/>
      <c r="M8" s="68"/>
      <c r="N8" s="73"/>
      <c r="O8" s="72"/>
      <c r="P8" s="73"/>
      <c r="Q8" s="72"/>
      <c r="R8" s="73"/>
    </row>
    <row r="9" spans="1:188" ht="17.100000000000001" customHeight="1">
      <c r="A9" s="64" t="s">
        <v>8</v>
      </c>
      <c r="B9" s="65" t="s">
        <v>21</v>
      </c>
      <c r="C9" s="66" t="s">
        <v>10</v>
      </c>
      <c r="D9" s="127" t="s">
        <v>203</v>
      </c>
      <c r="E9" s="70">
        <v>5</v>
      </c>
      <c r="F9" s="68"/>
      <c r="G9" s="68"/>
      <c r="H9" s="68"/>
      <c r="I9" s="69"/>
      <c r="J9" s="70">
        <v>1</v>
      </c>
      <c r="K9" s="71" t="s">
        <v>17</v>
      </c>
      <c r="L9" s="68"/>
      <c r="M9" s="68"/>
      <c r="N9" s="73"/>
      <c r="O9" s="72"/>
      <c r="P9" s="73"/>
      <c r="Q9" s="72"/>
      <c r="R9" s="73"/>
    </row>
    <row r="10" spans="1:188" ht="17.100000000000001" customHeight="1">
      <c r="A10" s="64" t="s">
        <v>8</v>
      </c>
      <c r="B10" s="65" t="s">
        <v>22</v>
      </c>
      <c r="C10" s="66" t="s">
        <v>10</v>
      </c>
      <c r="D10" s="127" t="s">
        <v>201</v>
      </c>
      <c r="E10" s="70">
        <v>3</v>
      </c>
      <c r="F10" s="68"/>
      <c r="G10" s="72">
        <v>2</v>
      </c>
      <c r="H10" s="68"/>
      <c r="I10" s="69"/>
      <c r="J10" s="70">
        <v>1</v>
      </c>
      <c r="K10" s="71" t="s">
        <v>17</v>
      </c>
      <c r="L10" s="68"/>
      <c r="M10" s="68"/>
      <c r="N10" s="73"/>
      <c r="O10" s="72"/>
      <c r="P10" s="73"/>
      <c r="Q10" s="72"/>
      <c r="R10" s="73"/>
    </row>
    <row r="11" spans="1:188" ht="17.100000000000001" customHeight="1">
      <c r="A11" s="64" t="s">
        <v>8</v>
      </c>
      <c r="B11" s="65" t="s">
        <v>23</v>
      </c>
      <c r="C11" s="66" t="s">
        <v>10</v>
      </c>
      <c r="D11" s="127" t="s">
        <v>202</v>
      </c>
      <c r="E11" s="70">
        <v>2</v>
      </c>
      <c r="F11" s="68"/>
      <c r="G11" s="68"/>
      <c r="H11" s="72">
        <v>1</v>
      </c>
      <c r="I11" s="69"/>
      <c r="J11" s="70">
        <v>1</v>
      </c>
      <c r="K11" s="71" t="s">
        <v>14</v>
      </c>
      <c r="L11" s="72">
        <v>1</v>
      </c>
      <c r="M11" s="71" t="s">
        <v>18</v>
      </c>
      <c r="N11" s="72"/>
      <c r="O11" s="72"/>
      <c r="P11" s="72"/>
      <c r="Q11" s="72"/>
      <c r="R11" s="72"/>
    </row>
    <row r="12" spans="1:188" ht="17.100000000000001" customHeight="1">
      <c r="A12" s="64" t="s">
        <v>8</v>
      </c>
      <c r="B12" s="65" t="s">
        <v>24</v>
      </c>
      <c r="C12" s="66" t="s">
        <v>10</v>
      </c>
      <c r="D12" s="127" t="s">
        <v>131</v>
      </c>
      <c r="E12" s="67"/>
      <c r="F12" s="72">
        <v>2</v>
      </c>
      <c r="G12" s="68"/>
      <c r="H12" s="72">
        <v>2</v>
      </c>
      <c r="I12" s="69"/>
      <c r="J12" s="67"/>
      <c r="K12" s="68"/>
      <c r="L12" s="68"/>
      <c r="M12" s="68"/>
      <c r="N12" s="73"/>
      <c r="O12" s="72"/>
      <c r="P12" s="73"/>
      <c r="Q12" s="72"/>
      <c r="R12" s="73"/>
    </row>
    <row r="13" spans="1:188" ht="17.100000000000001" customHeight="1">
      <c r="A13" s="64" t="s">
        <v>8</v>
      </c>
      <c r="B13" s="65" t="s">
        <v>25</v>
      </c>
      <c r="C13" s="66" t="s">
        <v>10</v>
      </c>
      <c r="D13" s="127" t="s">
        <v>133</v>
      </c>
      <c r="E13" s="70">
        <v>2</v>
      </c>
      <c r="F13" s="68"/>
      <c r="G13" s="68"/>
      <c r="H13" s="72">
        <v>1</v>
      </c>
      <c r="I13" s="69"/>
      <c r="J13" s="70">
        <v>1</v>
      </c>
      <c r="K13" s="71" t="s">
        <v>17</v>
      </c>
      <c r="L13" s="72">
        <v>1</v>
      </c>
      <c r="M13" s="71" t="s">
        <v>18</v>
      </c>
      <c r="N13" s="72"/>
      <c r="O13" s="72"/>
      <c r="P13" s="72"/>
      <c r="Q13" s="72"/>
      <c r="R13" s="72"/>
    </row>
    <row r="14" spans="1:188" ht="17.100000000000001" customHeight="1">
      <c r="A14" s="64" t="s">
        <v>8</v>
      </c>
      <c r="B14" s="65" t="s">
        <v>26</v>
      </c>
      <c r="C14" s="66" t="s">
        <v>10</v>
      </c>
      <c r="D14" s="127" t="s">
        <v>204</v>
      </c>
      <c r="E14" s="67"/>
      <c r="F14" s="72">
        <v>2</v>
      </c>
      <c r="G14" s="72">
        <v>1</v>
      </c>
      <c r="H14" s="72">
        <v>1</v>
      </c>
      <c r="I14" s="69"/>
      <c r="J14" s="70">
        <v>1</v>
      </c>
      <c r="K14" s="71" t="s">
        <v>14</v>
      </c>
      <c r="L14" s="68"/>
      <c r="M14" s="68"/>
      <c r="N14" s="73"/>
      <c r="O14" s="72"/>
      <c r="P14" s="73"/>
      <c r="Q14" s="72"/>
      <c r="R14" s="73"/>
    </row>
    <row r="15" spans="1:188" ht="17.100000000000001" customHeight="1">
      <c r="A15" s="64" t="s">
        <v>8</v>
      </c>
      <c r="B15" s="65" t="s">
        <v>27</v>
      </c>
      <c r="C15" s="66" t="s">
        <v>10</v>
      </c>
      <c r="D15" s="127" t="s">
        <v>132</v>
      </c>
      <c r="E15" s="67"/>
      <c r="F15" s="72">
        <v>1</v>
      </c>
      <c r="G15" s="72">
        <v>2</v>
      </c>
      <c r="H15" s="72">
        <v>1</v>
      </c>
      <c r="I15" s="69"/>
      <c r="J15" s="70">
        <v>1</v>
      </c>
      <c r="K15" s="71" t="s">
        <v>17</v>
      </c>
      <c r="L15" s="68"/>
      <c r="M15" s="68"/>
      <c r="N15" s="73"/>
      <c r="O15" s="72"/>
      <c r="P15" s="73"/>
      <c r="Q15" s="72"/>
      <c r="R15" s="73"/>
    </row>
    <row r="16" spans="1:188" ht="17.100000000000001" customHeight="1">
      <c r="A16" s="64" t="s">
        <v>8</v>
      </c>
      <c r="B16" s="65" t="s">
        <v>28</v>
      </c>
      <c r="C16" s="66" t="s">
        <v>10</v>
      </c>
      <c r="D16" s="127" t="s">
        <v>134</v>
      </c>
      <c r="E16" s="67"/>
      <c r="F16" s="68"/>
      <c r="G16" s="68"/>
      <c r="H16" s="72">
        <v>3</v>
      </c>
      <c r="I16" s="69"/>
      <c r="J16" s="70">
        <v>1</v>
      </c>
      <c r="K16" s="71" t="s">
        <v>11</v>
      </c>
      <c r="L16" s="68"/>
      <c r="M16" s="68"/>
      <c r="N16" s="73"/>
      <c r="O16" s="72"/>
      <c r="P16" s="73"/>
      <c r="Q16" s="72"/>
      <c r="R16" s="73"/>
    </row>
    <row r="17" spans="1:18" ht="17.100000000000001" customHeight="1">
      <c r="A17" s="64" t="s">
        <v>8</v>
      </c>
      <c r="B17" s="65" t="s">
        <v>29</v>
      </c>
      <c r="C17" s="66" t="s">
        <v>10</v>
      </c>
      <c r="D17" s="127" t="s">
        <v>135</v>
      </c>
      <c r="E17" s="70">
        <v>3</v>
      </c>
      <c r="F17" s="72">
        <v>3</v>
      </c>
      <c r="G17" s="68"/>
      <c r="H17" s="68"/>
      <c r="I17" s="69"/>
      <c r="J17" s="67"/>
      <c r="K17" s="68"/>
      <c r="L17" s="68"/>
      <c r="M17" s="68"/>
      <c r="N17" s="73"/>
      <c r="O17" s="72"/>
      <c r="P17" s="73"/>
      <c r="Q17" s="72"/>
      <c r="R17" s="73"/>
    </row>
    <row r="18" spans="1:18" ht="17.100000000000001" customHeight="1">
      <c r="A18" s="64" t="s">
        <v>8</v>
      </c>
      <c r="B18" s="65" t="s">
        <v>30</v>
      </c>
      <c r="C18" s="66" t="s">
        <v>10</v>
      </c>
      <c r="D18" s="127" t="s">
        <v>205</v>
      </c>
      <c r="E18" s="67"/>
      <c r="F18" s="68"/>
      <c r="G18" s="72">
        <v>3</v>
      </c>
      <c r="H18" s="72">
        <v>1</v>
      </c>
      <c r="I18" s="69"/>
      <c r="J18" s="70">
        <v>1</v>
      </c>
      <c r="K18" s="71" t="s">
        <v>11</v>
      </c>
      <c r="L18" s="68"/>
      <c r="M18" s="68"/>
      <c r="N18" s="73"/>
      <c r="O18" s="72"/>
      <c r="P18" s="73"/>
      <c r="Q18" s="72"/>
      <c r="R18" s="73"/>
    </row>
    <row r="19" spans="1:18" ht="17.100000000000001" customHeight="1">
      <c r="A19" s="64" t="s">
        <v>8</v>
      </c>
      <c r="B19" s="65" t="s">
        <v>31</v>
      </c>
      <c r="C19" s="66" t="s">
        <v>10</v>
      </c>
      <c r="D19" s="127" t="s">
        <v>136</v>
      </c>
      <c r="E19" s="67"/>
      <c r="F19" s="72">
        <v>2</v>
      </c>
      <c r="G19" s="72">
        <v>2</v>
      </c>
      <c r="H19" s="68"/>
      <c r="I19" s="69"/>
      <c r="J19" s="70">
        <v>1</v>
      </c>
      <c r="K19" s="71" t="s">
        <v>125</v>
      </c>
      <c r="L19" s="72"/>
      <c r="M19" s="71"/>
      <c r="N19" s="72"/>
      <c r="O19" s="72"/>
      <c r="P19" s="72"/>
      <c r="Q19" s="72"/>
      <c r="R19" s="72"/>
    </row>
    <row r="20" spans="1:18" ht="17.100000000000001" customHeight="1">
      <c r="A20" s="64" t="s">
        <v>8</v>
      </c>
      <c r="B20" s="65" t="s">
        <v>34</v>
      </c>
      <c r="C20" s="66" t="s">
        <v>10</v>
      </c>
      <c r="D20" s="127" t="s">
        <v>137</v>
      </c>
      <c r="E20" s="70">
        <v>4</v>
      </c>
      <c r="F20" s="72">
        <v>3</v>
      </c>
      <c r="G20" s="68"/>
      <c r="H20" s="68"/>
      <c r="I20" s="69"/>
      <c r="J20" s="67"/>
      <c r="K20" s="68"/>
      <c r="L20" s="68"/>
      <c r="M20" s="68"/>
      <c r="N20" s="73"/>
      <c r="O20" s="72"/>
      <c r="P20" s="73"/>
      <c r="Q20" s="72"/>
      <c r="R20" s="73"/>
    </row>
    <row r="21" spans="1:18" ht="17.100000000000001" customHeight="1">
      <c r="A21" s="64" t="s">
        <v>8</v>
      </c>
      <c r="B21" s="65" t="s">
        <v>35</v>
      </c>
      <c r="C21" s="66" t="s">
        <v>10</v>
      </c>
      <c r="D21" s="127" t="s">
        <v>211</v>
      </c>
      <c r="E21" s="70">
        <v>2</v>
      </c>
      <c r="F21" s="72">
        <v>1</v>
      </c>
      <c r="G21" s="72">
        <v>1</v>
      </c>
      <c r="H21" s="68"/>
      <c r="I21" s="69"/>
      <c r="J21" s="70">
        <v>1</v>
      </c>
      <c r="K21" s="71" t="s">
        <v>36</v>
      </c>
      <c r="L21" s="68"/>
      <c r="M21" s="68"/>
      <c r="N21" s="73"/>
      <c r="O21" s="72"/>
      <c r="P21" s="73"/>
      <c r="Q21" s="72"/>
      <c r="R21" s="73"/>
    </row>
    <row r="22" spans="1:18" ht="17.100000000000001" customHeight="1">
      <c r="A22" s="64" t="s">
        <v>8</v>
      </c>
      <c r="B22" s="65" t="s">
        <v>37</v>
      </c>
      <c r="C22" s="66" t="s">
        <v>10</v>
      </c>
      <c r="D22" s="127" t="s">
        <v>212</v>
      </c>
      <c r="E22" s="70">
        <v>3</v>
      </c>
      <c r="F22" s="72">
        <v>2</v>
      </c>
      <c r="G22" s="72">
        <v>2</v>
      </c>
      <c r="H22" s="68"/>
      <c r="I22" s="69"/>
      <c r="J22" s="67"/>
      <c r="K22" s="68"/>
      <c r="L22" s="68"/>
      <c r="M22" s="68"/>
      <c r="N22" s="73"/>
      <c r="O22" s="72"/>
      <c r="P22" s="73"/>
      <c r="Q22" s="72"/>
      <c r="R22" s="73"/>
    </row>
    <row r="23" spans="1:18" ht="17.100000000000001" customHeight="1">
      <c r="A23" s="64" t="s">
        <v>8</v>
      </c>
      <c r="B23" s="65" t="s">
        <v>38</v>
      </c>
      <c r="C23" s="66" t="s">
        <v>10</v>
      </c>
      <c r="D23" s="127" t="s">
        <v>206</v>
      </c>
      <c r="E23" s="70">
        <v>3</v>
      </c>
      <c r="F23" s="68"/>
      <c r="G23" s="72">
        <v>1</v>
      </c>
      <c r="H23" s="72">
        <v>1</v>
      </c>
      <c r="I23" s="69"/>
      <c r="J23" s="70">
        <v>1</v>
      </c>
      <c r="K23" s="71" t="s">
        <v>17</v>
      </c>
      <c r="L23" s="68"/>
      <c r="M23" s="68"/>
      <c r="N23" s="73"/>
      <c r="O23" s="72"/>
      <c r="P23" s="73"/>
      <c r="Q23" s="72"/>
      <c r="R23" s="73"/>
    </row>
    <row r="24" spans="1:18" ht="17.100000000000001" customHeight="1">
      <c r="A24" s="64" t="s">
        <v>8</v>
      </c>
      <c r="B24" s="65" t="s">
        <v>39</v>
      </c>
      <c r="C24" s="66" t="s">
        <v>10</v>
      </c>
      <c r="D24" s="127" t="s">
        <v>207</v>
      </c>
      <c r="E24" s="70">
        <v>2</v>
      </c>
      <c r="F24" s="72">
        <v>2</v>
      </c>
      <c r="G24" s="68"/>
      <c r="H24" s="72">
        <v>2</v>
      </c>
      <c r="I24" s="69"/>
      <c r="J24" s="67"/>
      <c r="K24" s="68"/>
      <c r="L24" s="68"/>
      <c r="M24" s="68"/>
      <c r="N24" s="73"/>
      <c r="O24" s="72"/>
      <c r="P24" s="73"/>
      <c r="Q24" s="72"/>
      <c r="R24" s="73"/>
    </row>
    <row r="25" spans="1:18" ht="17.100000000000001" customHeight="1">
      <c r="A25" s="64" t="s">
        <v>8</v>
      </c>
      <c r="B25" s="65" t="s">
        <v>40</v>
      </c>
      <c r="C25" s="66" t="s">
        <v>10</v>
      </c>
      <c r="D25" s="127" t="s">
        <v>214</v>
      </c>
      <c r="E25" s="70">
        <v>2</v>
      </c>
      <c r="F25" s="68"/>
      <c r="G25" s="68"/>
      <c r="H25" s="72">
        <v>2</v>
      </c>
      <c r="I25" s="69"/>
      <c r="J25" s="70">
        <v>2</v>
      </c>
      <c r="K25" s="71" t="s">
        <v>11</v>
      </c>
      <c r="L25" s="68"/>
      <c r="M25" s="68"/>
      <c r="N25" s="73"/>
      <c r="O25" s="72"/>
      <c r="P25" s="73"/>
      <c r="Q25" s="72"/>
      <c r="R25" s="73"/>
    </row>
    <row r="26" spans="1:18" ht="17.100000000000001" customHeight="1">
      <c r="A26" s="64" t="s">
        <v>8</v>
      </c>
      <c r="B26" s="65" t="s">
        <v>41</v>
      </c>
      <c r="C26" s="66" t="s">
        <v>42</v>
      </c>
      <c r="D26" s="127" t="s">
        <v>139</v>
      </c>
      <c r="E26" s="67"/>
      <c r="F26" s="68"/>
      <c r="G26" s="72">
        <v>1</v>
      </c>
      <c r="H26" s="72">
        <v>3</v>
      </c>
      <c r="I26" s="69"/>
      <c r="J26" s="67"/>
      <c r="K26" s="68"/>
      <c r="L26" s="68"/>
      <c r="M26" s="68"/>
      <c r="N26" s="73"/>
      <c r="O26" s="72"/>
      <c r="P26" s="73"/>
      <c r="Q26" s="72"/>
      <c r="R26" s="73"/>
    </row>
    <row r="27" spans="1:18" ht="17.100000000000001" customHeight="1">
      <c r="A27" s="64" t="s">
        <v>8</v>
      </c>
      <c r="B27" s="65" t="s">
        <v>43</v>
      </c>
      <c r="C27" s="66" t="s">
        <v>42</v>
      </c>
      <c r="D27" s="127" t="s">
        <v>140</v>
      </c>
      <c r="E27" s="70">
        <v>5</v>
      </c>
      <c r="F27" s="68"/>
      <c r="G27" s="68"/>
      <c r="H27" s="68"/>
      <c r="I27" s="69"/>
      <c r="J27" s="70">
        <v>2</v>
      </c>
      <c r="K27" s="71" t="s">
        <v>14</v>
      </c>
      <c r="L27" s="68"/>
      <c r="M27" s="68"/>
      <c r="N27" s="73"/>
      <c r="O27" s="72"/>
      <c r="P27" s="73"/>
      <c r="Q27" s="72"/>
      <c r="R27" s="73"/>
    </row>
    <row r="28" spans="1:18" ht="17.100000000000001" customHeight="1">
      <c r="A28" s="64" t="s">
        <v>8</v>
      </c>
      <c r="B28" s="139" t="s">
        <v>220</v>
      </c>
      <c r="C28" s="66" t="s">
        <v>42</v>
      </c>
      <c r="D28" s="127" t="s">
        <v>141</v>
      </c>
      <c r="E28" s="70">
        <v>2</v>
      </c>
      <c r="F28" s="72">
        <v>2</v>
      </c>
      <c r="G28" s="68"/>
      <c r="H28" s="68"/>
      <c r="I28" s="69"/>
      <c r="J28" s="70">
        <v>1</v>
      </c>
      <c r="K28" s="71" t="s">
        <v>17</v>
      </c>
      <c r="L28" s="68"/>
      <c r="M28" s="68"/>
      <c r="N28" s="73"/>
      <c r="O28" s="72"/>
      <c r="P28" s="73"/>
      <c r="Q28" s="72"/>
      <c r="R28" s="73"/>
    </row>
    <row r="29" spans="1:18" ht="17.100000000000001" customHeight="1">
      <c r="A29" s="64" t="s">
        <v>8</v>
      </c>
      <c r="B29" s="65" t="s">
        <v>44</v>
      </c>
      <c r="C29" s="66" t="s">
        <v>42</v>
      </c>
      <c r="D29" s="127" t="s">
        <v>142</v>
      </c>
      <c r="E29" s="67"/>
      <c r="F29" s="72">
        <v>2</v>
      </c>
      <c r="G29" s="72">
        <v>2</v>
      </c>
      <c r="H29" s="68"/>
      <c r="I29" s="69"/>
      <c r="J29" s="70">
        <v>1</v>
      </c>
      <c r="K29" s="71" t="s">
        <v>14</v>
      </c>
      <c r="L29" s="68"/>
      <c r="M29" s="68"/>
      <c r="N29" s="73"/>
      <c r="O29" s="72"/>
      <c r="P29" s="73"/>
      <c r="Q29" s="72"/>
      <c r="R29" s="73"/>
    </row>
    <row r="30" spans="1:18" ht="17.100000000000001" customHeight="1">
      <c r="A30" s="64" t="s">
        <v>8</v>
      </c>
      <c r="B30" s="65" t="s">
        <v>45</v>
      </c>
      <c r="C30" s="66" t="s">
        <v>42</v>
      </c>
      <c r="D30" s="127" t="s">
        <v>143</v>
      </c>
      <c r="E30" s="70">
        <v>1</v>
      </c>
      <c r="F30" s="68"/>
      <c r="G30" s="72">
        <v>1</v>
      </c>
      <c r="H30" s="72">
        <v>1</v>
      </c>
      <c r="I30" s="69"/>
      <c r="J30" s="70">
        <v>2</v>
      </c>
      <c r="K30" s="71" t="s">
        <v>14</v>
      </c>
      <c r="L30" s="68"/>
      <c r="M30" s="68"/>
      <c r="N30" s="73"/>
      <c r="O30" s="72"/>
      <c r="P30" s="73"/>
      <c r="Q30" s="72"/>
      <c r="R30" s="73"/>
    </row>
    <row r="31" spans="1:18" ht="17.100000000000001" customHeight="1">
      <c r="A31" s="64" t="s">
        <v>8</v>
      </c>
      <c r="B31" s="65" t="s">
        <v>46</v>
      </c>
      <c r="C31" s="66" t="s">
        <v>42</v>
      </c>
      <c r="D31" s="127" t="s">
        <v>144</v>
      </c>
      <c r="E31" s="70">
        <v>3</v>
      </c>
      <c r="F31" s="68"/>
      <c r="G31" s="72">
        <v>2</v>
      </c>
      <c r="H31" s="68"/>
      <c r="I31" s="69"/>
      <c r="J31" s="70">
        <v>1</v>
      </c>
      <c r="K31" s="71" t="s">
        <v>11</v>
      </c>
      <c r="L31" s="68"/>
      <c r="M31" s="68"/>
      <c r="N31" s="73"/>
      <c r="O31" s="72"/>
      <c r="P31" s="73"/>
      <c r="Q31" s="72"/>
      <c r="R31" s="73"/>
    </row>
    <row r="32" spans="1:18" ht="17.100000000000001" customHeight="1">
      <c r="A32" s="64" t="s">
        <v>8</v>
      </c>
      <c r="B32" s="65" t="s">
        <v>47</v>
      </c>
      <c r="C32" s="66" t="s">
        <v>42</v>
      </c>
      <c r="D32" s="127" t="s">
        <v>145</v>
      </c>
      <c r="E32" s="67"/>
      <c r="F32" s="72">
        <v>2</v>
      </c>
      <c r="G32" s="72">
        <v>2</v>
      </c>
      <c r="H32" s="68"/>
      <c r="I32" s="69"/>
      <c r="J32" s="70">
        <v>1</v>
      </c>
      <c r="K32" s="71" t="s">
        <v>11</v>
      </c>
      <c r="L32" s="68"/>
      <c r="M32" s="68"/>
      <c r="N32" s="73"/>
      <c r="O32" s="72"/>
      <c r="P32" s="73"/>
      <c r="Q32" s="72"/>
      <c r="R32" s="73"/>
    </row>
    <row r="33" spans="1:18" ht="17.100000000000001" customHeight="1">
      <c r="A33" s="64" t="s">
        <v>8</v>
      </c>
      <c r="B33" s="65" t="s">
        <v>48</v>
      </c>
      <c r="C33" s="66" t="s">
        <v>42</v>
      </c>
      <c r="D33" s="127" t="s">
        <v>208</v>
      </c>
      <c r="E33" s="70">
        <v>3</v>
      </c>
      <c r="F33" s="72">
        <v>2</v>
      </c>
      <c r="G33" s="68"/>
      <c r="H33" s="72">
        <v>1</v>
      </c>
      <c r="I33" s="69"/>
      <c r="J33" s="67"/>
      <c r="K33" s="68"/>
      <c r="L33" s="68"/>
      <c r="M33" s="68"/>
      <c r="N33" s="73"/>
      <c r="O33" s="72"/>
      <c r="P33" s="73"/>
      <c r="Q33" s="72"/>
      <c r="R33" s="73"/>
    </row>
    <row r="34" spans="1:18" ht="17.100000000000001" customHeight="1">
      <c r="A34" s="64" t="s">
        <v>8</v>
      </c>
      <c r="B34" s="65" t="s">
        <v>49</v>
      </c>
      <c r="C34" s="66" t="s">
        <v>42</v>
      </c>
      <c r="D34" s="127" t="s">
        <v>146</v>
      </c>
      <c r="E34" s="70">
        <v>2</v>
      </c>
      <c r="F34" s="68"/>
      <c r="G34" s="72">
        <v>1</v>
      </c>
      <c r="H34" s="72">
        <v>2</v>
      </c>
      <c r="I34" s="69"/>
      <c r="J34" s="67"/>
      <c r="K34" s="68"/>
      <c r="L34" s="68"/>
      <c r="M34" s="68"/>
      <c r="N34" s="73"/>
      <c r="O34" s="72"/>
      <c r="P34" s="73"/>
      <c r="Q34" s="72"/>
      <c r="R34" s="73"/>
    </row>
    <row r="35" spans="1:18" ht="17.100000000000001" customHeight="1">
      <c r="A35" s="64" t="s">
        <v>50</v>
      </c>
      <c r="B35" s="65" t="s">
        <v>51</v>
      </c>
      <c r="C35" s="66" t="s">
        <v>10</v>
      </c>
      <c r="D35" s="127" t="s">
        <v>147</v>
      </c>
      <c r="E35" s="67"/>
      <c r="F35" s="68"/>
      <c r="G35" s="72">
        <v>2</v>
      </c>
      <c r="H35" s="72">
        <v>1</v>
      </c>
      <c r="I35" s="69"/>
      <c r="J35" s="70">
        <v>1</v>
      </c>
      <c r="K35" s="71" t="s">
        <v>17</v>
      </c>
      <c r="L35" s="72">
        <v>1</v>
      </c>
      <c r="M35" s="71" t="s">
        <v>18</v>
      </c>
      <c r="N35" s="72"/>
      <c r="O35" s="72"/>
      <c r="P35" s="72"/>
      <c r="Q35" s="72"/>
      <c r="R35" s="72"/>
    </row>
    <row r="36" spans="1:18" ht="17.100000000000001" customHeight="1">
      <c r="A36" s="64" t="s">
        <v>50</v>
      </c>
      <c r="B36" s="65" t="s">
        <v>52</v>
      </c>
      <c r="C36" s="66" t="s">
        <v>10</v>
      </c>
      <c r="D36" s="127" t="s">
        <v>148</v>
      </c>
      <c r="E36" s="67"/>
      <c r="F36" s="72">
        <v>2</v>
      </c>
      <c r="G36" s="68"/>
      <c r="H36" s="72">
        <v>1</v>
      </c>
      <c r="I36" s="69"/>
      <c r="J36" s="70">
        <v>1</v>
      </c>
      <c r="K36" s="71" t="s">
        <v>17</v>
      </c>
      <c r="L36" s="72">
        <v>1</v>
      </c>
      <c r="M36" s="71" t="s">
        <v>18</v>
      </c>
      <c r="N36" s="72"/>
      <c r="O36" s="72"/>
      <c r="P36" s="72"/>
      <c r="Q36" s="72"/>
      <c r="R36" s="72"/>
    </row>
    <row r="37" spans="1:18" ht="17.100000000000001" customHeight="1">
      <c r="A37" s="64" t="s">
        <v>50</v>
      </c>
      <c r="B37" s="65" t="s">
        <v>53</v>
      </c>
      <c r="C37" s="66" t="s">
        <v>10</v>
      </c>
      <c r="D37" s="127" t="s">
        <v>150</v>
      </c>
      <c r="E37" s="67"/>
      <c r="F37" s="72">
        <v>2</v>
      </c>
      <c r="G37" s="68"/>
      <c r="H37" s="72">
        <v>1</v>
      </c>
      <c r="I37" s="128">
        <v>1</v>
      </c>
      <c r="J37" s="70">
        <v>2</v>
      </c>
      <c r="K37" s="71" t="s">
        <v>17</v>
      </c>
      <c r="L37" s="72">
        <v>2</v>
      </c>
      <c r="M37" s="71" t="s">
        <v>32</v>
      </c>
      <c r="N37" s="72"/>
      <c r="O37" s="72"/>
      <c r="P37" s="72"/>
      <c r="Q37" s="72"/>
      <c r="R37" s="72"/>
    </row>
    <row r="38" spans="1:18" ht="17.100000000000001" customHeight="1">
      <c r="A38" s="64" t="s">
        <v>50</v>
      </c>
      <c r="B38" s="65" t="s">
        <v>54</v>
      </c>
      <c r="C38" s="66" t="s">
        <v>10</v>
      </c>
      <c r="D38" s="127" t="s">
        <v>151</v>
      </c>
      <c r="E38" s="70">
        <v>2</v>
      </c>
      <c r="F38" s="68"/>
      <c r="G38" s="68"/>
      <c r="H38" s="72">
        <v>1</v>
      </c>
      <c r="I38" s="128">
        <v>1</v>
      </c>
      <c r="J38" s="70">
        <v>3</v>
      </c>
      <c r="K38" s="71" t="s">
        <v>33</v>
      </c>
      <c r="L38" s="72">
        <v>1</v>
      </c>
      <c r="M38" s="71" t="s">
        <v>17</v>
      </c>
      <c r="N38" s="72"/>
      <c r="O38" s="72"/>
      <c r="P38" s="72"/>
      <c r="Q38" s="72"/>
      <c r="R38" s="72"/>
    </row>
    <row r="39" spans="1:18" ht="17.100000000000001" customHeight="1">
      <c r="A39" s="64" t="s">
        <v>50</v>
      </c>
      <c r="B39" s="65" t="s">
        <v>55</v>
      </c>
      <c r="C39" s="66" t="s">
        <v>10</v>
      </c>
      <c r="D39" s="127" t="s">
        <v>152</v>
      </c>
      <c r="E39" s="67"/>
      <c r="F39" s="68"/>
      <c r="G39" s="68"/>
      <c r="H39" s="68"/>
      <c r="I39" s="128">
        <v>3</v>
      </c>
      <c r="J39" s="70">
        <v>2</v>
      </c>
      <c r="K39" s="71" t="s">
        <v>14</v>
      </c>
      <c r="L39" s="72">
        <v>2</v>
      </c>
      <c r="M39" s="71" t="s">
        <v>17</v>
      </c>
      <c r="N39" s="72"/>
      <c r="O39" s="72"/>
      <c r="P39" s="72"/>
      <c r="Q39" s="72"/>
      <c r="R39" s="72"/>
    </row>
    <row r="40" spans="1:18" ht="17.100000000000001" customHeight="1">
      <c r="A40" s="64" t="s">
        <v>50</v>
      </c>
      <c r="B40" s="65" t="s">
        <v>56</v>
      </c>
      <c r="C40" s="66" t="s">
        <v>10</v>
      </c>
      <c r="D40" s="127" t="s">
        <v>153</v>
      </c>
      <c r="E40" s="70">
        <v>2</v>
      </c>
      <c r="F40" s="68"/>
      <c r="G40" s="72">
        <v>2</v>
      </c>
      <c r="H40" s="68"/>
      <c r="I40" s="128">
        <v>1</v>
      </c>
      <c r="J40" s="70"/>
      <c r="K40" s="71"/>
      <c r="L40" s="129"/>
      <c r="M40" s="68"/>
      <c r="N40" s="129" t="s">
        <v>126</v>
      </c>
      <c r="O40" s="72">
        <v>1</v>
      </c>
      <c r="P40" s="73" t="s">
        <v>94</v>
      </c>
      <c r="Q40" s="72">
        <v>1</v>
      </c>
      <c r="R40" s="73" t="s">
        <v>6</v>
      </c>
    </row>
    <row r="41" spans="1:18" ht="17.100000000000001" customHeight="1">
      <c r="A41" s="64" t="s">
        <v>50</v>
      </c>
      <c r="B41" s="65" t="s">
        <v>58</v>
      </c>
      <c r="C41" s="66" t="s">
        <v>10</v>
      </c>
      <c r="D41" s="127" t="s">
        <v>154</v>
      </c>
      <c r="E41" s="70">
        <v>2</v>
      </c>
      <c r="F41" s="72">
        <v>2</v>
      </c>
      <c r="G41" s="72">
        <v>2</v>
      </c>
      <c r="H41" s="68"/>
      <c r="I41" s="69"/>
      <c r="J41" s="70"/>
      <c r="K41" s="71"/>
      <c r="L41" s="129"/>
      <c r="M41" s="68"/>
      <c r="N41" s="129" t="s">
        <v>126</v>
      </c>
      <c r="O41" s="72">
        <v>1</v>
      </c>
      <c r="P41" s="73" t="s">
        <v>94</v>
      </c>
      <c r="Q41" s="72">
        <v>1</v>
      </c>
      <c r="R41" s="73" t="s">
        <v>7</v>
      </c>
    </row>
    <row r="42" spans="1:18" ht="17.100000000000001" customHeight="1">
      <c r="A42" s="64" t="s">
        <v>50</v>
      </c>
      <c r="B42" s="65" t="s">
        <v>60</v>
      </c>
      <c r="C42" s="66" t="s">
        <v>10</v>
      </c>
      <c r="D42" s="127" t="s">
        <v>155</v>
      </c>
      <c r="E42" s="67"/>
      <c r="F42" s="68"/>
      <c r="G42" s="72">
        <v>1</v>
      </c>
      <c r="H42" s="72">
        <v>1</v>
      </c>
      <c r="I42" s="128">
        <v>1</v>
      </c>
      <c r="J42" s="70">
        <v>3</v>
      </c>
      <c r="K42" s="71" t="s">
        <v>32</v>
      </c>
      <c r="L42" s="68"/>
      <c r="M42" s="68"/>
      <c r="N42" s="73"/>
      <c r="O42" s="72"/>
      <c r="P42" s="73"/>
      <c r="Q42" s="72"/>
      <c r="R42" s="73"/>
    </row>
    <row r="43" spans="1:18" ht="17.100000000000001" customHeight="1">
      <c r="A43" s="64" t="s">
        <v>50</v>
      </c>
      <c r="B43" s="65" t="s">
        <v>61</v>
      </c>
      <c r="C43" s="66" t="s">
        <v>10</v>
      </c>
      <c r="D43" s="127" t="s">
        <v>215</v>
      </c>
      <c r="E43" s="67"/>
      <c r="F43" s="72">
        <v>1</v>
      </c>
      <c r="G43" s="68"/>
      <c r="H43" s="72">
        <v>1</v>
      </c>
      <c r="I43" s="128">
        <v>1</v>
      </c>
      <c r="J43" s="70">
        <v>3</v>
      </c>
      <c r="K43" s="76" t="s">
        <v>33</v>
      </c>
      <c r="L43" s="68"/>
      <c r="M43" s="68"/>
      <c r="N43" s="73"/>
      <c r="O43" s="72"/>
      <c r="P43" s="73"/>
      <c r="Q43" s="72"/>
      <c r="R43" s="73"/>
    </row>
    <row r="44" spans="1:18" ht="17.100000000000001" customHeight="1">
      <c r="A44" s="64" t="s">
        <v>50</v>
      </c>
      <c r="B44" s="77" t="s">
        <v>62</v>
      </c>
      <c r="C44" s="66" t="s">
        <v>10</v>
      </c>
      <c r="D44" s="127" t="s">
        <v>209</v>
      </c>
      <c r="E44" s="70">
        <v>4</v>
      </c>
      <c r="F44" s="68"/>
      <c r="G44" s="68"/>
      <c r="H44" s="68"/>
      <c r="I44" s="128">
        <v>1</v>
      </c>
      <c r="J44" s="70">
        <v>3</v>
      </c>
      <c r="K44" s="71" t="s">
        <v>11</v>
      </c>
      <c r="L44" s="68"/>
      <c r="M44" s="68"/>
      <c r="N44" s="73"/>
      <c r="O44" s="72"/>
      <c r="P44" s="73"/>
      <c r="Q44" s="72"/>
      <c r="R44" s="73"/>
    </row>
    <row r="45" spans="1:18" ht="17.100000000000001" customHeight="1">
      <c r="A45" s="64" t="s">
        <v>50</v>
      </c>
      <c r="B45" s="77" t="s">
        <v>63</v>
      </c>
      <c r="C45" s="66" t="s">
        <v>10</v>
      </c>
      <c r="D45" s="127" t="s">
        <v>156</v>
      </c>
      <c r="E45" s="70">
        <v>4</v>
      </c>
      <c r="F45" s="68"/>
      <c r="G45" s="68"/>
      <c r="H45" s="68"/>
      <c r="I45" s="69"/>
      <c r="J45" s="70">
        <v>2</v>
      </c>
      <c r="K45" s="71" t="s">
        <v>14</v>
      </c>
      <c r="L45" s="68"/>
      <c r="M45" s="68"/>
      <c r="N45" s="73"/>
      <c r="O45" s="72"/>
      <c r="P45" s="73"/>
      <c r="Q45" s="72"/>
      <c r="R45" s="73"/>
    </row>
    <row r="46" spans="1:18" ht="17.100000000000001" customHeight="1">
      <c r="A46" s="64" t="s">
        <v>50</v>
      </c>
      <c r="B46" s="77" t="s">
        <v>64</v>
      </c>
      <c r="C46" s="66" t="s">
        <v>10</v>
      </c>
      <c r="D46" s="127" t="s">
        <v>157</v>
      </c>
      <c r="E46" s="70">
        <v>2</v>
      </c>
      <c r="F46" s="68"/>
      <c r="G46" s="72">
        <v>2</v>
      </c>
      <c r="H46" s="68"/>
      <c r="I46" s="69"/>
      <c r="J46" s="70">
        <v>2</v>
      </c>
      <c r="K46" s="71" t="s">
        <v>14</v>
      </c>
      <c r="L46" s="72">
        <v>1</v>
      </c>
      <c r="M46" s="71" t="s">
        <v>17</v>
      </c>
      <c r="N46" s="72"/>
      <c r="O46" s="72"/>
      <c r="P46" s="72"/>
      <c r="Q46" s="72"/>
      <c r="R46" s="72"/>
    </row>
    <row r="47" spans="1:18" ht="17.100000000000001" customHeight="1">
      <c r="A47" s="64" t="s">
        <v>50</v>
      </c>
      <c r="B47" s="77" t="s">
        <v>66</v>
      </c>
      <c r="C47" s="66" t="s">
        <v>10</v>
      </c>
      <c r="D47" s="127" t="s">
        <v>158</v>
      </c>
      <c r="E47" s="70">
        <v>12</v>
      </c>
      <c r="F47" s="68"/>
      <c r="G47" s="72">
        <v>10</v>
      </c>
      <c r="H47" s="68"/>
      <c r="I47" s="128">
        <v>6</v>
      </c>
      <c r="J47" s="67"/>
      <c r="K47" s="71" t="s">
        <v>65</v>
      </c>
      <c r="L47" s="68"/>
      <c r="M47" s="68"/>
      <c r="N47" s="73"/>
      <c r="O47" s="72"/>
      <c r="P47" s="73"/>
      <c r="Q47" s="72"/>
      <c r="R47" s="73"/>
    </row>
    <row r="48" spans="1:18" ht="17.100000000000001" customHeight="1">
      <c r="A48" s="64" t="s">
        <v>50</v>
      </c>
      <c r="B48" s="77" t="s">
        <v>67</v>
      </c>
      <c r="C48" s="66" t="s">
        <v>10</v>
      </c>
      <c r="D48" s="127" t="s">
        <v>216</v>
      </c>
      <c r="E48" s="67"/>
      <c r="F48" s="72">
        <v>10</v>
      </c>
      <c r="G48" s="72">
        <v>10</v>
      </c>
      <c r="H48" s="68"/>
      <c r="I48" s="128">
        <v>6</v>
      </c>
      <c r="J48" s="67"/>
      <c r="K48" s="71" t="s">
        <v>65</v>
      </c>
      <c r="L48" s="68"/>
      <c r="M48" s="68"/>
      <c r="N48" s="73"/>
      <c r="O48" s="72"/>
      <c r="P48" s="73"/>
      <c r="Q48" s="72"/>
      <c r="R48" s="73"/>
    </row>
    <row r="49" spans="1:18" ht="17.100000000000001" customHeight="1">
      <c r="A49" s="64" t="s">
        <v>50</v>
      </c>
      <c r="B49" s="65" t="s">
        <v>68</v>
      </c>
      <c r="C49" s="66" t="s">
        <v>10</v>
      </c>
      <c r="D49" s="127" t="s">
        <v>159</v>
      </c>
      <c r="E49" s="70">
        <v>12</v>
      </c>
      <c r="F49" s="72">
        <v>10</v>
      </c>
      <c r="G49" s="68"/>
      <c r="H49" s="68"/>
      <c r="I49" s="128">
        <v>6</v>
      </c>
      <c r="J49" s="67"/>
      <c r="K49" s="71" t="s">
        <v>65</v>
      </c>
      <c r="L49" s="68"/>
      <c r="M49" s="68"/>
      <c r="N49" s="73"/>
      <c r="O49" s="72"/>
      <c r="P49" s="73"/>
      <c r="Q49" s="72"/>
      <c r="R49" s="73"/>
    </row>
    <row r="50" spans="1:18" ht="17.100000000000001" customHeight="1">
      <c r="A50" s="64" t="s">
        <v>50</v>
      </c>
      <c r="B50" s="77" t="s">
        <v>69</v>
      </c>
      <c r="C50" s="66" t="s">
        <v>10</v>
      </c>
      <c r="D50" s="127" t="s">
        <v>217</v>
      </c>
      <c r="E50" s="67"/>
      <c r="F50" s="68"/>
      <c r="G50" s="72">
        <v>10</v>
      </c>
      <c r="H50" s="72">
        <v>8</v>
      </c>
      <c r="I50" s="128">
        <v>6</v>
      </c>
      <c r="J50" s="67"/>
      <c r="K50" s="71" t="s">
        <v>65</v>
      </c>
      <c r="L50" s="68"/>
      <c r="M50" s="68"/>
      <c r="N50" s="73"/>
      <c r="O50" s="72"/>
      <c r="P50" s="73"/>
      <c r="Q50" s="72"/>
      <c r="R50" s="73"/>
    </row>
    <row r="51" spans="1:18" ht="17.100000000000001" customHeight="1">
      <c r="A51" s="64" t="s">
        <v>50</v>
      </c>
      <c r="B51" s="65" t="s">
        <v>70</v>
      </c>
      <c r="C51" s="66" t="s">
        <v>10</v>
      </c>
      <c r="D51" s="127" t="s">
        <v>160</v>
      </c>
      <c r="E51" s="67"/>
      <c r="F51" s="72">
        <v>10</v>
      </c>
      <c r="G51" s="68"/>
      <c r="H51" s="72">
        <v>8</v>
      </c>
      <c r="I51" s="128">
        <v>6</v>
      </c>
      <c r="J51" s="67"/>
      <c r="K51" s="71" t="s">
        <v>65</v>
      </c>
      <c r="L51" s="68"/>
      <c r="M51" s="68"/>
      <c r="N51" s="73"/>
      <c r="O51" s="72"/>
      <c r="P51" s="73"/>
      <c r="Q51" s="72"/>
      <c r="R51" s="73"/>
    </row>
    <row r="52" spans="1:18" ht="17.100000000000001" customHeight="1">
      <c r="A52" s="64" t="s">
        <v>50</v>
      </c>
      <c r="B52" s="65" t="s">
        <v>221</v>
      </c>
      <c r="C52" s="66" t="s">
        <v>10</v>
      </c>
      <c r="D52" s="127" t="s">
        <v>222</v>
      </c>
      <c r="E52" s="70">
        <v>12</v>
      </c>
      <c r="F52" s="72"/>
      <c r="G52" s="68"/>
      <c r="H52" s="72">
        <v>8</v>
      </c>
      <c r="I52" s="128">
        <v>6</v>
      </c>
      <c r="J52" s="67"/>
      <c r="K52" s="71" t="s">
        <v>65</v>
      </c>
      <c r="L52" s="68"/>
      <c r="M52" s="68"/>
      <c r="N52" s="73"/>
      <c r="O52" s="72"/>
      <c r="P52" s="73"/>
      <c r="Q52" s="72"/>
      <c r="R52" s="73"/>
    </row>
    <row r="53" spans="1:18" ht="17.100000000000001" customHeight="1">
      <c r="A53" s="64" t="s">
        <v>50</v>
      </c>
      <c r="B53" s="65" t="s">
        <v>71</v>
      </c>
      <c r="C53" s="66" t="s">
        <v>42</v>
      </c>
      <c r="D53" s="127" t="s">
        <v>161</v>
      </c>
      <c r="E53" s="70">
        <v>2</v>
      </c>
      <c r="F53" s="68"/>
      <c r="G53" s="68"/>
      <c r="H53" s="72">
        <v>2</v>
      </c>
      <c r="I53" s="69"/>
      <c r="J53" s="70">
        <v>2</v>
      </c>
      <c r="K53" s="71" t="s">
        <v>17</v>
      </c>
      <c r="L53" s="72">
        <v>1</v>
      </c>
      <c r="M53" s="71" t="s">
        <v>18</v>
      </c>
      <c r="N53" s="72"/>
      <c r="O53" s="72"/>
      <c r="P53" s="72"/>
      <c r="Q53" s="72"/>
      <c r="R53" s="72"/>
    </row>
    <row r="54" spans="1:18" ht="17.100000000000001" customHeight="1">
      <c r="A54" s="64" t="s">
        <v>50</v>
      </c>
      <c r="B54" s="65" t="s">
        <v>72</v>
      </c>
      <c r="C54" s="66" t="s">
        <v>42</v>
      </c>
      <c r="D54" s="127" t="s">
        <v>218</v>
      </c>
      <c r="E54" s="67"/>
      <c r="F54" s="68"/>
      <c r="G54" s="72">
        <v>3</v>
      </c>
      <c r="H54" s="68"/>
      <c r="I54" s="69"/>
      <c r="J54" s="70">
        <v>1</v>
      </c>
      <c r="K54" s="71" t="s">
        <v>11</v>
      </c>
      <c r="L54" s="72">
        <v>1</v>
      </c>
      <c r="M54" s="71" t="s">
        <v>32</v>
      </c>
      <c r="N54" s="72"/>
      <c r="O54" s="72"/>
      <c r="P54" s="72"/>
      <c r="Q54" s="72"/>
      <c r="R54" s="72"/>
    </row>
    <row r="55" spans="1:18" ht="17.100000000000001" customHeight="1">
      <c r="A55" s="64" t="s">
        <v>50</v>
      </c>
      <c r="B55" s="65" t="s">
        <v>73</v>
      </c>
      <c r="C55" s="66" t="s">
        <v>42</v>
      </c>
      <c r="D55" s="127" t="s">
        <v>162</v>
      </c>
      <c r="E55" s="67"/>
      <c r="F55" s="72">
        <v>3</v>
      </c>
      <c r="G55" s="68"/>
      <c r="H55" s="68"/>
      <c r="I55" s="69"/>
      <c r="J55" s="70">
        <v>1</v>
      </c>
      <c r="K55" s="71" t="s">
        <v>11</v>
      </c>
      <c r="L55" s="72">
        <v>1</v>
      </c>
      <c r="M55" s="71" t="s">
        <v>33</v>
      </c>
      <c r="N55" s="72"/>
      <c r="O55" s="72"/>
      <c r="P55" s="72"/>
      <c r="Q55" s="72"/>
      <c r="R55" s="72"/>
    </row>
    <row r="56" spans="1:18" ht="17.100000000000001" customHeight="1">
      <c r="A56" s="64" t="s">
        <v>50</v>
      </c>
      <c r="B56" s="65" t="s">
        <v>74</v>
      </c>
      <c r="C56" s="66" t="s">
        <v>42</v>
      </c>
      <c r="D56" s="127" t="s">
        <v>210</v>
      </c>
      <c r="E56" s="70">
        <v>2</v>
      </c>
      <c r="F56" s="72">
        <v>2</v>
      </c>
      <c r="G56" s="72">
        <v>2</v>
      </c>
      <c r="H56" s="68"/>
      <c r="I56" s="128">
        <v>2</v>
      </c>
      <c r="J56" s="70"/>
      <c r="K56" s="71"/>
      <c r="L56" s="72"/>
      <c r="M56" s="68"/>
      <c r="N56" s="72" t="s">
        <v>126</v>
      </c>
      <c r="O56" s="72">
        <v>1</v>
      </c>
      <c r="P56" s="73" t="s">
        <v>94</v>
      </c>
      <c r="Q56" s="72">
        <v>1</v>
      </c>
      <c r="R56" s="73" t="s">
        <v>94</v>
      </c>
    </row>
    <row r="57" spans="1:18" ht="17.100000000000001" customHeight="1">
      <c r="A57" s="64" t="s">
        <v>50</v>
      </c>
      <c r="B57" s="65" t="s">
        <v>76</v>
      </c>
      <c r="C57" s="66" t="s">
        <v>42</v>
      </c>
      <c r="D57" s="127" t="s">
        <v>163</v>
      </c>
      <c r="E57" s="67"/>
      <c r="F57" s="68"/>
      <c r="G57" s="68"/>
      <c r="H57" s="72">
        <v>3</v>
      </c>
      <c r="I57" s="69"/>
      <c r="J57" s="70">
        <v>2</v>
      </c>
      <c r="K57" s="71" t="s">
        <v>14</v>
      </c>
      <c r="L57" s="68"/>
      <c r="M57" s="68"/>
      <c r="N57" s="73"/>
      <c r="O57" s="72"/>
      <c r="P57" s="73"/>
      <c r="Q57" s="72"/>
      <c r="R57" s="73"/>
    </row>
    <row r="58" spans="1:18" ht="17.100000000000001" customHeight="1">
      <c r="A58" s="64" t="s">
        <v>50</v>
      </c>
      <c r="B58" s="65" t="s">
        <v>77</v>
      </c>
      <c r="C58" s="66" t="s">
        <v>42</v>
      </c>
      <c r="D58" s="127" t="s">
        <v>219</v>
      </c>
      <c r="E58" s="67"/>
      <c r="F58" s="72">
        <v>2</v>
      </c>
      <c r="G58" s="72">
        <v>2</v>
      </c>
      <c r="H58" s="68"/>
      <c r="I58" s="69"/>
      <c r="J58" s="70">
        <v>1</v>
      </c>
      <c r="K58" s="71" t="s">
        <v>14</v>
      </c>
      <c r="L58" s="72">
        <v>1</v>
      </c>
      <c r="M58" s="71" t="s">
        <v>17</v>
      </c>
      <c r="N58" s="72"/>
      <c r="O58" s="72"/>
      <c r="P58" s="72"/>
      <c r="Q58" s="72"/>
      <c r="R58" s="72"/>
    </row>
  </sheetData>
  <conditionalFormatting sqref="C1:D58">
    <cfRule type="containsText" dxfId="7" priority="1" stopIfTrue="1" operator="containsText" text="3+">
      <formula>NOT(ISERROR(FIND(UPPER("3+"),UPPER(C1))))</formula>
      <formula>"3+"</formula>
    </cfRule>
    <cfRule type="containsText" dxfId="6" priority="2" stopIfTrue="1" operator="containsText" text="1+">
      <formula>NOT(ISERROR(FIND(UPPER("1+"),UPPER(C1))))</formula>
      <formula>"1+"</formula>
    </cfRule>
    <cfRule type="containsText" dxfId="5" priority="3" stopIfTrue="1" operator="containsText" text="1-4">
      <formula>NOT(ISERROR(FIND(UPPER("1-4"),UPPER(C1))))</formula>
      <formula>"1-4"</formula>
    </cfRule>
    <cfRule type="containsText" dxfId="4" priority="4" stopIfTrue="1" operator="containsText" text="1-2">
      <formula>NOT(ISERROR(FIND(UPPER("1-2"),UPPER(C1))))</formula>
      <formula>"1-2"</formula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K16"/>
  <sheetViews>
    <sheetView zoomScale="85" zoomScaleNormal="85" workbookViewId="0">
      <selection activeCell="F10" sqref="F10"/>
    </sheetView>
  </sheetViews>
  <sheetFormatPr defaultRowHeight="12.75"/>
  <cols>
    <col min="1" max="1" width="3.796875" style="89" bestFit="1" customWidth="1"/>
    <col min="2" max="2" width="20.09765625" style="89" bestFit="1" customWidth="1"/>
    <col min="3" max="3" width="5.3984375" style="89" bestFit="1" customWidth="1"/>
    <col min="4" max="4" width="29.8984375" style="137" bestFit="1" customWidth="1"/>
    <col min="5" max="5" width="10.8984375" style="89" bestFit="1" customWidth="1"/>
    <col min="6" max="6" width="11.09765625" style="89" bestFit="1" customWidth="1"/>
    <col min="7" max="7" width="10.8984375" style="89" bestFit="1" customWidth="1"/>
    <col min="8" max="8" width="11.09765625" style="89" bestFit="1" customWidth="1"/>
    <col min="9" max="9" width="9.69921875" style="89" bestFit="1" customWidth="1"/>
    <col min="10" max="10" width="10.3984375" style="89" bestFit="1" customWidth="1"/>
    <col min="11" max="12" width="8.19921875" style="89" bestFit="1" customWidth="1"/>
    <col min="13" max="13" width="5.59765625" style="89" bestFit="1" customWidth="1"/>
    <col min="14" max="15" width="6.796875" style="89" bestFit="1" customWidth="1"/>
    <col min="16" max="17" width="7.5" style="89" bestFit="1" customWidth="1"/>
    <col min="18" max="16384" width="8.796875" style="89"/>
  </cols>
  <sheetData>
    <row r="1" spans="1:245" s="107" customFormat="1" ht="15">
      <c r="A1" s="107" t="s">
        <v>0</v>
      </c>
      <c r="B1" s="107" t="s">
        <v>1</v>
      </c>
      <c r="C1" s="107" t="s">
        <v>2</v>
      </c>
      <c r="D1" s="135" t="s">
        <v>127</v>
      </c>
      <c r="E1" s="107" t="s">
        <v>172</v>
      </c>
      <c r="F1" s="107" t="s">
        <v>173</v>
      </c>
      <c r="G1" s="107" t="s">
        <v>174</v>
      </c>
      <c r="H1" s="107" t="s">
        <v>175</v>
      </c>
      <c r="I1" s="111" t="s">
        <v>164</v>
      </c>
      <c r="J1" s="114" t="s">
        <v>165</v>
      </c>
      <c r="K1" s="114" t="s">
        <v>166</v>
      </c>
      <c r="L1" s="114" t="s">
        <v>167</v>
      </c>
      <c r="M1" s="112" t="s">
        <v>126</v>
      </c>
      <c r="N1" s="112" t="s">
        <v>168</v>
      </c>
      <c r="O1" s="112" t="s">
        <v>169</v>
      </c>
      <c r="P1" s="112" t="s">
        <v>170</v>
      </c>
      <c r="Q1" s="112" t="s">
        <v>171</v>
      </c>
    </row>
    <row r="2" spans="1:245" ht="17.100000000000001" customHeight="1">
      <c r="A2" s="78" t="s">
        <v>78</v>
      </c>
      <c r="B2" s="79" t="s">
        <v>192</v>
      </c>
      <c r="C2" s="80" t="s">
        <v>10</v>
      </c>
      <c r="D2" s="134" t="s">
        <v>177</v>
      </c>
      <c r="E2" s="81"/>
      <c r="F2" s="82"/>
      <c r="G2" s="82"/>
      <c r="H2" s="83"/>
      <c r="I2" s="84"/>
      <c r="J2" s="85"/>
      <c r="K2" s="86"/>
      <c r="L2" s="82"/>
      <c r="M2" s="86" t="s">
        <v>126</v>
      </c>
      <c r="N2" s="86">
        <v>2</v>
      </c>
      <c r="O2" s="87" t="s">
        <v>94</v>
      </c>
      <c r="P2" s="86">
        <v>1</v>
      </c>
      <c r="Q2" s="87" t="s">
        <v>7</v>
      </c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</row>
    <row r="3" spans="1:245" ht="17.100000000000001" customHeight="1">
      <c r="A3" s="78" t="s">
        <v>78</v>
      </c>
      <c r="B3" s="79" t="s">
        <v>190</v>
      </c>
      <c r="C3" s="80" t="s">
        <v>10</v>
      </c>
      <c r="D3" s="134" t="s">
        <v>187</v>
      </c>
      <c r="E3" s="84">
        <v>1</v>
      </c>
      <c r="F3" s="90" t="s">
        <v>4</v>
      </c>
      <c r="G3" s="86">
        <v>2</v>
      </c>
      <c r="H3" s="91" t="s">
        <v>3</v>
      </c>
      <c r="I3" s="84"/>
      <c r="J3" s="85"/>
      <c r="K3" s="86"/>
      <c r="L3" s="82"/>
      <c r="M3" s="86" t="s">
        <v>126</v>
      </c>
      <c r="N3" s="86">
        <v>1</v>
      </c>
      <c r="O3" s="87" t="s">
        <v>94</v>
      </c>
      <c r="P3" s="86">
        <v>1</v>
      </c>
      <c r="Q3" s="87" t="s">
        <v>7</v>
      </c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</row>
    <row r="4" spans="1:245" ht="17.100000000000001" customHeight="1">
      <c r="A4" s="78" t="s">
        <v>78</v>
      </c>
      <c r="B4" s="79" t="s">
        <v>196</v>
      </c>
      <c r="C4" s="80" t="s">
        <v>10</v>
      </c>
      <c r="D4" s="134" t="s">
        <v>178</v>
      </c>
      <c r="E4" s="84">
        <v>1</v>
      </c>
      <c r="F4" s="90" t="s">
        <v>6</v>
      </c>
      <c r="G4" s="86">
        <v>1</v>
      </c>
      <c r="H4" s="91" t="s">
        <v>5</v>
      </c>
      <c r="I4" s="84"/>
      <c r="J4" s="85"/>
      <c r="K4" s="86"/>
      <c r="L4" s="82"/>
      <c r="M4" s="86" t="s">
        <v>126</v>
      </c>
      <c r="N4" s="86">
        <v>1</v>
      </c>
      <c r="O4" s="87" t="s">
        <v>94</v>
      </c>
      <c r="P4" s="86">
        <v>1</v>
      </c>
      <c r="Q4" s="87" t="s">
        <v>7</v>
      </c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</row>
    <row r="5" spans="1:245" ht="17.100000000000001" customHeight="1">
      <c r="A5" s="78" t="s">
        <v>78</v>
      </c>
      <c r="B5" s="79" t="s">
        <v>79</v>
      </c>
      <c r="C5" s="80" t="s">
        <v>10</v>
      </c>
      <c r="D5" s="134" t="s">
        <v>179</v>
      </c>
      <c r="E5" s="84">
        <v>1</v>
      </c>
      <c r="F5" s="90" t="s">
        <v>5</v>
      </c>
      <c r="G5" s="87"/>
      <c r="H5" s="83"/>
      <c r="I5" s="84"/>
      <c r="J5" s="85"/>
      <c r="K5" s="86"/>
      <c r="L5" s="82"/>
      <c r="M5" s="86" t="s">
        <v>126</v>
      </c>
      <c r="N5" s="86">
        <v>1</v>
      </c>
      <c r="O5" s="87" t="s">
        <v>94</v>
      </c>
      <c r="P5" s="86">
        <v>2</v>
      </c>
      <c r="Q5" s="87" t="s">
        <v>3</v>
      </c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</row>
    <row r="6" spans="1:245" ht="17.100000000000001" customHeight="1">
      <c r="A6" s="78" t="s">
        <v>78</v>
      </c>
      <c r="B6" s="79" t="s">
        <v>81</v>
      </c>
      <c r="C6" s="80" t="s">
        <v>10</v>
      </c>
      <c r="D6" s="134" t="s">
        <v>193</v>
      </c>
      <c r="E6" s="81"/>
      <c r="F6" s="82"/>
      <c r="G6" s="87"/>
      <c r="H6" s="83"/>
      <c r="I6" s="84">
        <v>1</v>
      </c>
      <c r="J6" s="85" t="s">
        <v>17</v>
      </c>
      <c r="K6" s="82"/>
      <c r="L6" s="82"/>
      <c r="M6" s="87"/>
      <c r="N6" s="86"/>
      <c r="O6" s="87"/>
      <c r="P6" s="86"/>
      <c r="Q6" s="87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</row>
    <row r="7" spans="1:245" ht="17.100000000000001" customHeight="1">
      <c r="A7" s="78" t="s">
        <v>78</v>
      </c>
      <c r="B7" s="79" t="s">
        <v>182</v>
      </c>
      <c r="C7" s="80" t="s">
        <v>10</v>
      </c>
      <c r="D7" s="134" t="s">
        <v>180</v>
      </c>
      <c r="E7" s="84">
        <v>2</v>
      </c>
      <c r="F7" s="90" t="s">
        <v>3</v>
      </c>
      <c r="G7" s="87"/>
      <c r="H7" s="83"/>
      <c r="I7" s="84"/>
      <c r="J7" s="85"/>
      <c r="K7" s="86"/>
      <c r="L7" s="82"/>
      <c r="M7" s="86" t="s">
        <v>126</v>
      </c>
      <c r="N7" s="86">
        <v>1</v>
      </c>
      <c r="O7" s="87" t="s">
        <v>6</v>
      </c>
      <c r="P7" s="86">
        <v>2</v>
      </c>
      <c r="Q7" s="87" t="s">
        <v>5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</row>
    <row r="8" spans="1:245" ht="17.100000000000001" customHeight="1">
      <c r="A8" s="78" t="s">
        <v>78</v>
      </c>
      <c r="B8" s="79" t="s">
        <v>83</v>
      </c>
      <c r="C8" s="80" t="s">
        <v>10</v>
      </c>
      <c r="D8" s="134" t="s">
        <v>181</v>
      </c>
      <c r="E8" s="81"/>
      <c r="F8" s="82"/>
      <c r="G8" s="87"/>
      <c r="H8" s="83"/>
      <c r="I8" s="84">
        <v>1</v>
      </c>
      <c r="J8" s="85" t="s">
        <v>14</v>
      </c>
      <c r="K8" s="82"/>
      <c r="L8" s="82"/>
      <c r="M8" s="87"/>
      <c r="N8" s="86"/>
      <c r="O8" s="87"/>
      <c r="P8" s="86"/>
      <c r="Q8" s="87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</row>
    <row r="9" spans="1:245" ht="17.100000000000001" customHeight="1">
      <c r="A9" s="78" t="s">
        <v>78</v>
      </c>
      <c r="B9" s="79" t="s">
        <v>197</v>
      </c>
      <c r="C9" s="80" t="s">
        <v>10</v>
      </c>
      <c r="D9" s="138" t="s">
        <v>213</v>
      </c>
      <c r="E9" s="84">
        <v>3</v>
      </c>
      <c r="F9" s="90" t="s">
        <v>3</v>
      </c>
      <c r="G9" s="87"/>
      <c r="H9" s="83"/>
      <c r="I9" s="84"/>
      <c r="J9" s="85"/>
      <c r="K9" s="86"/>
      <c r="L9" s="82"/>
      <c r="M9" s="86" t="s">
        <v>126</v>
      </c>
      <c r="N9" s="86">
        <v>1</v>
      </c>
      <c r="O9" s="87" t="s">
        <v>6</v>
      </c>
      <c r="P9" s="86">
        <v>1</v>
      </c>
      <c r="Q9" s="87" t="s">
        <v>94</v>
      </c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</row>
    <row r="10" spans="1:245" ht="17.100000000000001" customHeight="1">
      <c r="A10" s="78" t="s">
        <v>78</v>
      </c>
      <c r="B10" s="79" t="s">
        <v>85</v>
      </c>
      <c r="C10" s="80" t="s">
        <v>10</v>
      </c>
      <c r="D10" s="134" t="s">
        <v>183</v>
      </c>
      <c r="E10" s="84">
        <v>1</v>
      </c>
      <c r="F10" s="90" t="s">
        <v>6</v>
      </c>
      <c r="G10" s="87"/>
      <c r="H10" s="83"/>
      <c r="I10" s="84">
        <v>1</v>
      </c>
      <c r="J10" s="90" t="s">
        <v>184</v>
      </c>
      <c r="K10" s="86"/>
      <c r="L10" s="85"/>
      <c r="M10" s="86"/>
      <c r="N10" s="86"/>
      <c r="O10" s="86"/>
      <c r="P10" s="86"/>
      <c r="Q10" s="86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</row>
    <row r="11" spans="1:245" ht="17.100000000000001" customHeight="1">
      <c r="A11" s="78" t="s">
        <v>78</v>
      </c>
      <c r="B11" s="79" t="s">
        <v>86</v>
      </c>
      <c r="C11" s="80" t="s">
        <v>10</v>
      </c>
      <c r="D11" s="134" t="s">
        <v>185</v>
      </c>
      <c r="E11" s="84">
        <v>2</v>
      </c>
      <c r="F11" s="90" t="s">
        <v>5</v>
      </c>
      <c r="G11" s="87"/>
      <c r="H11" s="83"/>
      <c r="I11" s="84">
        <v>1</v>
      </c>
      <c r="J11" s="85" t="s">
        <v>14</v>
      </c>
      <c r="K11" s="86">
        <v>1</v>
      </c>
      <c r="L11" s="85" t="s">
        <v>17</v>
      </c>
      <c r="M11" s="86"/>
      <c r="N11" s="86"/>
      <c r="O11" s="86"/>
      <c r="P11" s="86"/>
      <c r="Q11" s="86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8"/>
      <c r="GG11" s="88"/>
      <c r="GH11" s="88"/>
      <c r="GI11" s="88"/>
      <c r="GJ11" s="88"/>
      <c r="GK11" s="88"/>
      <c r="GL11" s="88"/>
      <c r="GM11" s="88"/>
      <c r="GN11" s="88"/>
      <c r="GO11" s="88"/>
      <c r="GP11" s="88"/>
      <c r="GQ11" s="88"/>
      <c r="GR11" s="88"/>
      <c r="GS11" s="88"/>
      <c r="GT11" s="88"/>
      <c r="GU11" s="88"/>
      <c r="GV11" s="88"/>
      <c r="GW11" s="88"/>
      <c r="GX11" s="88"/>
      <c r="GY11" s="88"/>
      <c r="GZ11" s="88"/>
      <c r="HA11" s="88"/>
      <c r="HB11" s="88"/>
      <c r="HC11" s="88"/>
      <c r="HD11" s="88"/>
      <c r="HE11" s="88"/>
      <c r="HF11" s="88"/>
      <c r="HG11" s="88"/>
      <c r="HH11" s="88"/>
      <c r="HI11" s="88"/>
      <c r="HJ11" s="88"/>
      <c r="HK11" s="88"/>
      <c r="HL11" s="88"/>
      <c r="HM11" s="88"/>
      <c r="HN11" s="88"/>
      <c r="HO11" s="88"/>
      <c r="HP11" s="88"/>
      <c r="HQ11" s="88"/>
      <c r="HR11" s="88"/>
      <c r="HS11" s="88"/>
      <c r="HT11" s="88"/>
      <c r="HU11" s="88"/>
      <c r="HV11" s="88"/>
      <c r="HW11" s="88"/>
      <c r="HX11" s="88"/>
      <c r="HY11" s="88"/>
      <c r="HZ11" s="88"/>
      <c r="IA11" s="88"/>
      <c r="IB11" s="88"/>
      <c r="IC11" s="88"/>
      <c r="ID11" s="88"/>
      <c r="IE11" s="88"/>
      <c r="IF11" s="88"/>
      <c r="IG11" s="88"/>
      <c r="IH11" s="88"/>
      <c r="II11" s="88"/>
      <c r="IJ11" s="88"/>
      <c r="IK11" s="88"/>
    </row>
    <row r="12" spans="1:245" ht="17.100000000000001" customHeight="1">
      <c r="A12" s="78" t="s">
        <v>78</v>
      </c>
      <c r="B12" s="79" t="s">
        <v>87</v>
      </c>
      <c r="C12" s="80" t="s">
        <v>10</v>
      </c>
      <c r="D12" s="134" t="s">
        <v>186</v>
      </c>
      <c r="E12" s="84">
        <v>2</v>
      </c>
      <c r="F12" s="90" t="s">
        <v>7</v>
      </c>
      <c r="G12" s="87"/>
      <c r="H12" s="83"/>
      <c r="I12" s="84"/>
      <c r="J12" s="85"/>
      <c r="K12" s="86"/>
      <c r="L12" s="82"/>
      <c r="M12" s="86" t="s">
        <v>126</v>
      </c>
      <c r="N12" s="86">
        <v>1</v>
      </c>
      <c r="O12" s="87" t="s">
        <v>94</v>
      </c>
      <c r="P12" s="86">
        <v>1</v>
      </c>
      <c r="Q12" s="87" t="s">
        <v>94</v>
      </c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88"/>
      <c r="FS12" s="88"/>
      <c r="FT12" s="88"/>
      <c r="FU12" s="88"/>
      <c r="FV12" s="88"/>
      <c r="FW12" s="88"/>
      <c r="FX12" s="88"/>
      <c r="FY12" s="88"/>
      <c r="FZ12" s="88"/>
      <c r="GA12" s="88"/>
      <c r="GB12" s="88"/>
      <c r="GC12" s="88"/>
      <c r="GD12" s="88"/>
      <c r="GE12" s="88"/>
      <c r="GF12" s="88"/>
      <c r="GG12" s="88"/>
      <c r="GH12" s="88"/>
      <c r="GI12" s="88"/>
      <c r="GJ12" s="88"/>
      <c r="GK12" s="88"/>
      <c r="GL12" s="88"/>
      <c r="GM12" s="88"/>
      <c r="GN12" s="88"/>
      <c r="GO12" s="88"/>
      <c r="GP12" s="88"/>
      <c r="GQ12" s="88"/>
      <c r="GR12" s="88"/>
      <c r="GS12" s="88"/>
      <c r="GT12" s="88"/>
      <c r="GU12" s="88"/>
      <c r="GV12" s="88"/>
      <c r="GW12" s="88"/>
      <c r="GX12" s="88"/>
      <c r="GY12" s="88"/>
      <c r="GZ12" s="88"/>
      <c r="HA12" s="88"/>
      <c r="HB12" s="88"/>
      <c r="HC12" s="88"/>
      <c r="HD12" s="88"/>
      <c r="HE12" s="88"/>
      <c r="HF12" s="88"/>
      <c r="HG12" s="88"/>
      <c r="HH12" s="88"/>
      <c r="HI12" s="88"/>
      <c r="HJ12" s="88"/>
      <c r="HK12" s="88"/>
      <c r="HL12" s="88"/>
      <c r="HM12" s="88"/>
      <c r="HN12" s="88"/>
      <c r="HO12" s="88"/>
      <c r="HP12" s="88"/>
      <c r="HQ12" s="88"/>
      <c r="HR12" s="88"/>
      <c r="HS12" s="88"/>
      <c r="HT12" s="88"/>
      <c r="HU12" s="88"/>
      <c r="HV12" s="88"/>
      <c r="HW12" s="88"/>
      <c r="HX12" s="88"/>
      <c r="HY12" s="88"/>
      <c r="HZ12" s="88"/>
      <c r="IA12" s="88"/>
      <c r="IB12" s="88"/>
      <c r="IC12" s="88"/>
      <c r="ID12" s="88"/>
      <c r="IE12" s="88"/>
      <c r="IF12" s="88"/>
      <c r="IG12" s="88"/>
      <c r="IH12" s="88"/>
      <c r="II12" s="88"/>
      <c r="IJ12" s="88"/>
      <c r="IK12" s="88"/>
    </row>
    <row r="13" spans="1:245" ht="17.100000000000001" customHeight="1">
      <c r="A13" s="78" t="s">
        <v>78</v>
      </c>
      <c r="B13" s="92" t="s">
        <v>88</v>
      </c>
      <c r="C13" s="80" t="s">
        <v>10</v>
      </c>
      <c r="D13" s="134" t="s">
        <v>191</v>
      </c>
      <c r="E13" s="93"/>
      <c r="F13" s="82"/>
      <c r="G13" s="82"/>
      <c r="H13" s="83"/>
      <c r="I13" s="84"/>
      <c r="J13" s="85" t="s">
        <v>176</v>
      </c>
      <c r="K13" s="87"/>
      <c r="L13" s="94"/>
      <c r="M13" s="87"/>
      <c r="N13" s="86"/>
      <c r="O13" s="87"/>
      <c r="P13" s="86"/>
      <c r="Q13" s="87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8"/>
      <c r="GG13" s="88"/>
      <c r="GH13" s="88"/>
      <c r="GI13" s="88"/>
      <c r="GJ13" s="88"/>
      <c r="GK13" s="88"/>
      <c r="GL13" s="88"/>
      <c r="GM13" s="88"/>
      <c r="GN13" s="88"/>
      <c r="GO13" s="88"/>
      <c r="GP13" s="88"/>
      <c r="GQ13" s="88"/>
      <c r="GR13" s="88"/>
      <c r="GS13" s="88"/>
      <c r="GT13" s="88"/>
      <c r="GU13" s="88"/>
      <c r="GV13" s="88"/>
      <c r="GW13" s="88"/>
      <c r="GX13" s="88"/>
      <c r="GY13" s="88"/>
      <c r="GZ13" s="88"/>
      <c r="HA13" s="88"/>
      <c r="HB13" s="88"/>
      <c r="HC13" s="88"/>
      <c r="HD13" s="88"/>
      <c r="HE13" s="88"/>
      <c r="HF13" s="88"/>
      <c r="HG13" s="88"/>
      <c r="HH13" s="88"/>
      <c r="HI13" s="88"/>
      <c r="HJ13" s="88"/>
      <c r="HK13" s="88"/>
      <c r="HL13" s="88"/>
      <c r="HM13" s="88"/>
      <c r="HN13" s="88"/>
      <c r="HO13" s="88"/>
      <c r="HP13" s="88"/>
      <c r="HQ13" s="88"/>
      <c r="HR13" s="88"/>
      <c r="HS13" s="88"/>
      <c r="HT13" s="88"/>
      <c r="HU13" s="88"/>
      <c r="HV13" s="88"/>
      <c r="HW13" s="88"/>
      <c r="HX13" s="88"/>
      <c r="HY13" s="88"/>
      <c r="HZ13" s="88"/>
      <c r="IA13" s="88"/>
      <c r="IB13" s="88"/>
      <c r="IC13" s="88"/>
      <c r="ID13" s="88"/>
      <c r="IE13" s="88"/>
      <c r="IF13" s="88"/>
      <c r="IG13" s="88"/>
      <c r="IH13" s="88"/>
      <c r="II13" s="88"/>
      <c r="IJ13" s="88"/>
      <c r="IK13" s="88"/>
    </row>
    <row r="14" spans="1:245" ht="17.100000000000001" customHeight="1">
      <c r="A14" s="78" t="s">
        <v>78</v>
      </c>
      <c r="B14" s="92" t="s">
        <v>188</v>
      </c>
      <c r="C14" s="80" t="s">
        <v>42</v>
      </c>
      <c r="D14" s="134" t="s">
        <v>189</v>
      </c>
      <c r="E14" s="84">
        <v>1</v>
      </c>
      <c r="F14" s="85" t="s">
        <v>6</v>
      </c>
      <c r="G14" s="95"/>
      <c r="H14" s="96"/>
      <c r="I14" s="84"/>
      <c r="J14" s="85"/>
      <c r="K14" s="86"/>
      <c r="L14" s="85"/>
      <c r="M14" s="86" t="s">
        <v>126</v>
      </c>
      <c r="N14" s="86">
        <v>1</v>
      </c>
      <c r="O14" s="86" t="s">
        <v>94</v>
      </c>
      <c r="P14" s="86">
        <v>1</v>
      </c>
      <c r="Q14" s="86" t="s">
        <v>7</v>
      </c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/>
      <c r="GF14" s="88"/>
      <c r="GG14" s="88"/>
      <c r="GH14" s="88"/>
      <c r="GI14" s="88"/>
      <c r="GJ14" s="88"/>
      <c r="GK14" s="88"/>
      <c r="GL14" s="88"/>
      <c r="GM14" s="88"/>
      <c r="GN14" s="88"/>
      <c r="GO14" s="88"/>
      <c r="GP14" s="88"/>
      <c r="GQ14" s="88"/>
      <c r="GR14" s="88"/>
      <c r="GS14" s="88"/>
      <c r="GT14" s="88"/>
      <c r="GU14" s="88"/>
      <c r="GV14" s="88"/>
      <c r="GW14" s="88"/>
      <c r="GX14" s="88"/>
      <c r="GY14" s="88"/>
      <c r="GZ14" s="88"/>
      <c r="HA14" s="88"/>
      <c r="HB14" s="88"/>
      <c r="HC14" s="88"/>
      <c r="HD14" s="88"/>
      <c r="HE14" s="88"/>
      <c r="HF14" s="88"/>
      <c r="HG14" s="88"/>
      <c r="HH14" s="88"/>
      <c r="HI14" s="88"/>
      <c r="HJ14" s="88"/>
      <c r="HK14" s="88"/>
      <c r="HL14" s="88"/>
      <c r="HM14" s="88"/>
      <c r="HN14" s="88"/>
      <c r="HO14" s="88"/>
      <c r="HP14" s="88"/>
      <c r="HQ14" s="88"/>
      <c r="HR14" s="88"/>
      <c r="HS14" s="88"/>
      <c r="HT14" s="88"/>
      <c r="HU14" s="88"/>
      <c r="HV14" s="88"/>
      <c r="HW14" s="88"/>
      <c r="HX14" s="88"/>
      <c r="HY14" s="88"/>
      <c r="HZ14" s="88"/>
      <c r="IA14" s="88"/>
      <c r="IB14" s="88"/>
      <c r="IC14" s="88"/>
      <c r="ID14" s="88"/>
      <c r="IE14" s="88"/>
      <c r="IF14" s="88"/>
      <c r="IG14" s="88"/>
      <c r="IH14" s="88"/>
      <c r="II14" s="88"/>
      <c r="IJ14" s="88"/>
      <c r="IK14" s="88"/>
    </row>
    <row r="15" spans="1:245" ht="17.100000000000001" customHeight="1">
      <c r="A15" s="78" t="s">
        <v>78</v>
      </c>
      <c r="B15" s="92" t="s">
        <v>149</v>
      </c>
      <c r="C15" s="80" t="s">
        <v>42</v>
      </c>
      <c r="D15" s="134" t="s">
        <v>194</v>
      </c>
      <c r="E15" s="84">
        <v>2</v>
      </c>
      <c r="F15" s="85" t="s">
        <v>4</v>
      </c>
      <c r="G15" s="95"/>
      <c r="H15" s="96"/>
      <c r="I15" s="84"/>
      <c r="J15" s="85"/>
      <c r="K15" s="86"/>
      <c r="L15" s="94"/>
      <c r="M15" s="86" t="s">
        <v>126</v>
      </c>
      <c r="N15" s="86">
        <v>1</v>
      </c>
      <c r="O15" s="87" t="s">
        <v>4</v>
      </c>
      <c r="P15" s="86">
        <v>1</v>
      </c>
      <c r="Q15" s="87" t="s">
        <v>94</v>
      </c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  <c r="DT15" s="88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8"/>
      <c r="EO15" s="88"/>
      <c r="EP15" s="88"/>
      <c r="EQ15" s="88"/>
      <c r="ER15" s="88"/>
      <c r="ES15" s="88"/>
      <c r="ET15" s="88"/>
      <c r="EU15" s="88"/>
      <c r="EV15" s="88"/>
      <c r="EW15" s="88"/>
      <c r="EX15" s="88"/>
      <c r="EY15" s="88"/>
      <c r="EZ15" s="88"/>
      <c r="FA15" s="88"/>
      <c r="FB15" s="88"/>
      <c r="FC15" s="88"/>
      <c r="FD15" s="88"/>
      <c r="FE15" s="88"/>
      <c r="FF15" s="88"/>
      <c r="FG15" s="88"/>
      <c r="FH15" s="88"/>
      <c r="FI15" s="88"/>
      <c r="FJ15" s="88"/>
      <c r="FK15" s="88"/>
      <c r="FL15" s="88"/>
      <c r="FM15" s="88"/>
      <c r="FN15" s="88"/>
      <c r="FO15" s="88"/>
      <c r="FP15" s="88"/>
      <c r="FQ15" s="88"/>
      <c r="FR15" s="88"/>
      <c r="FS15" s="88"/>
      <c r="FT15" s="88"/>
      <c r="FU15" s="88"/>
      <c r="FV15" s="88"/>
      <c r="FW15" s="88"/>
      <c r="FX15" s="88"/>
      <c r="FY15" s="88"/>
      <c r="FZ15" s="88"/>
      <c r="GA15" s="88"/>
      <c r="GB15" s="88"/>
      <c r="GC15" s="88"/>
      <c r="GD15" s="88"/>
      <c r="GE15" s="88"/>
      <c r="GF15" s="88"/>
      <c r="GG15" s="88"/>
      <c r="GH15" s="88"/>
      <c r="GI15" s="88"/>
      <c r="GJ15" s="88"/>
      <c r="GK15" s="88"/>
      <c r="GL15" s="88"/>
      <c r="GM15" s="88"/>
      <c r="GN15" s="88"/>
      <c r="GO15" s="88"/>
      <c r="GP15" s="88"/>
      <c r="GQ15" s="88"/>
      <c r="GR15" s="88"/>
      <c r="GS15" s="88"/>
      <c r="GT15" s="88"/>
      <c r="GU15" s="88"/>
      <c r="GV15" s="88"/>
      <c r="GW15" s="88"/>
      <c r="GX15" s="88"/>
      <c r="GY15" s="88"/>
      <c r="GZ15" s="88"/>
      <c r="HA15" s="88"/>
      <c r="HB15" s="88"/>
      <c r="HC15" s="88"/>
      <c r="HD15" s="88"/>
      <c r="HE15" s="88"/>
      <c r="HF15" s="88"/>
      <c r="HG15" s="88"/>
      <c r="HH15" s="88"/>
      <c r="HI15" s="88"/>
      <c r="HJ15" s="88"/>
      <c r="HK15" s="88"/>
      <c r="HL15" s="88"/>
      <c r="HM15" s="88"/>
      <c r="HN15" s="88"/>
      <c r="HO15" s="88"/>
      <c r="HP15" s="88"/>
      <c r="HQ15" s="88"/>
      <c r="HR15" s="88"/>
      <c r="HS15" s="88"/>
      <c r="HT15" s="88"/>
      <c r="HU15" s="88"/>
      <c r="HV15" s="88"/>
      <c r="HW15" s="88"/>
      <c r="HX15" s="88"/>
      <c r="HY15" s="88"/>
      <c r="HZ15" s="88"/>
      <c r="IA15" s="88"/>
      <c r="IB15" s="88"/>
      <c r="IC15" s="88"/>
      <c r="ID15" s="88"/>
      <c r="IE15" s="88"/>
      <c r="IF15" s="88"/>
      <c r="IG15" s="88"/>
      <c r="IH15" s="88"/>
      <c r="II15" s="88"/>
      <c r="IJ15" s="88"/>
      <c r="IK15" s="88"/>
    </row>
    <row r="16" spans="1:245" s="106" customFormat="1" ht="15.75" customHeight="1">
      <c r="A16" s="97" t="s">
        <v>78</v>
      </c>
      <c r="B16" s="98" t="s">
        <v>91</v>
      </c>
      <c r="C16" s="99" t="s">
        <v>42</v>
      </c>
      <c r="D16" s="136" t="s">
        <v>195</v>
      </c>
      <c r="E16" s="100">
        <v>1</v>
      </c>
      <c r="F16" s="101" t="s">
        <v>7</v>
      </c>
      <c r="G16" s="102"/>
      <c r="H16" s="103"/>
      <c r="I16" s="100">
        <v>1</v>
      </c>
      <c r="J16" s="101" t="s">
        <v>17</v>
      </c>
      <c r="K16" s="104">
        <v>1</v>
      </c>
      <c r="L16" s="101" t="s">
        <v>14</v>
      </c>
      <c r="M16" s="104"/>
      <c r="N16" s="104"/>
      <c r="O16" s="104"/>
      <c r="P16" s="104"/>
      <c r="Q16" s="104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105"/>
      <c r="BX16" s="105"/>
      <c r="BY16" s="105"/>
      <c r="BZ16" s="105"/>
      <c r="CA16" s="105"/>
      <c r="CB16" s="105"/>
      <c r="CC16" s="105"/>
      <c r="CD16" s="105"/>
      <c r="CE16" s="105"/>
      <c r="CF16" s="105"/>
      <c r="CG16" s="105"/>
      <c r="CH16" s="105"/>
      <c r="CI16" s="105"/>
      <c r="CJ16" s="105"/>
      <c r="CK16" s="105"/>
      <c r="CL16" s="105"/>
      <c r="CM16" s="105"/>
      <c r="CN16" s="105"/>
      <c r="CO16" s="105"/>
      <c r="CP16" s="105"/>
      <c r="CQ16" s="105"/>
      <c r="CR16" s="105"/>
      <c r="CS16" s="105"/>
      <c r="CT16" s="105"/>
      <c r="CU16" s="105"/>
      <c r="CV16" s="105"/>
      <c r="CW16" s="105"/>
      <c r="CX16" s="105"/>
      <c r="CY16" s="105"/>
      <c r="CZ16" s="105"/>
      <c r="DA16" s="105"/>
      <c r="DB16" s="105"/>
      <c r="DC16" s="105"/>
      <c r="DD16" s="105"/>
      <c r="DE16" s="105"/>
      <c r="DF16" s="105"/>
      <c r="DG16" s="105"/>
      <c r="DH16" s="105"/>
      <c r="DI16" s="105"/>
      <c r="DJ16" s="105"/>
      <c r="DK16" s="105"/>
      <c r="DL16" s="105"/>
      <c r="DM16" s="105"/>
      <c r="DN16" s="105"/>
      <c r="DO16" s="105"/>
      <c r="DP16" s="105"/>
      <c r="DQ16" s="105"/>
      <c r="DR16" s="105"/>
      <c r="DS16" s="105"/>
      <c r="DT16" s="105"/>
      <c r="DU16" s="105"/>
      <c r="DV16" s="105"/>
      <c r="DW16" s="105"/>
      <c r="DX16" s="105"/>
      <c r="DY16" s="105"/>
      <c r="DZ16" s="105"/>
      <c r="EA16" s="105"/>
      <c r="EB16" s="105"/>
      <c r="EC16" s="105"/>
      <c r="ED16" s="105"/>
      <c r="EE16" s="105"/>
      <c r="EF16" s="105"/>
      <c r="EG16" s="105"/>
      <c r="EH16" s="105"/>
      <c r="EI16" s="105"/>
      <c r="EJ16" s="105"/>
      <c r="EK16" s="105"/>
      <c r="EL16" s="105"/>
      <c r="EM16" s="105"/>
      <c r="EN16" s="105"/>
      <c r="EO16" s="105"/>
      <c r="EP16" s="105"/>
      <c r="EQ16" s="105"/>
      <c r="ER16" s="105"/>
      <c r="ES16" s="105"/>
      <c r="ET16" s="105"/>
      <c r="EU16" s="105"/>
      <c r="EV16" s="105"/>
      <c r="EW16" s="105"/>
      <c r="EX16" s="105"/>
      <c r="EY16" s="105"/>
      <c r="EZ16" s="105"/>
      <c r="FA16" s="105"/>
      <c r="FB16" s="105"/>
      <c r="FC16" s="105"/>
      <c r="FD16" s="105"/>
      <c r="FE16" s="105"/>
      <c r="FF16" s="105"/>
      <c r="FG16" s="105"/>
      <c r="FH16" s="105"/>
      <c r="FI16" s="105"/>
      <c r="FJ16" s="105"/>
      <c r="FK16" s="105"/>
      <c r="FL16" s="105"/>
      <c r="FM16" s="105"/>
      <c r="FN16" s="105"/>
      <c r="FO16" s="105"/>
      <c r="FP16" s="105"/>
      <c r="FQ16" s="105"/>
      <c r="FR16" s="105"/>
      <c r="FS16" s="105"/>
      <c r="FT16" s="105"/>
      <c r="FU16" s="105"/>
      <c r="FV16" s="105"/>
      <c r="FW16" s="105"/>
      <c r="FX16" s="105"/>
      <c r="FY16" s="105"/>
      <c r="FZ16" s="105"/>
      <c r="GA16" s="105"/>
      <c r="GB16" s="105"/>
      <c r="GC16" s="105"/>
      <c r="GD16" s="105"/>
      <c r="GE16" s="105"/>
      <c r="GF16" s="105"/>
      <c r="GG16" s="105"/>
      <c r="GH16" s="105"/>
      <c r="GI16" s="105"/>
      <c r="GJ16" s="105"/>
      <c r="GK16" s="105"/>
      <c r="GL16" s="105"/>
      <c r="GM16" s="105"/>
      <c r="GN16" s="105"/>
      <c r="GO16" s="105"/>
      <c r="GP16" s="105"/>
      <c r="GQ16" s="105"/>
      <c r="GR16" s="105"/>
      <c r="GS16" s="105"/>
      <c r="GT16" s="105"/>
      <c r="GU16" s="105"/>
      <c r="GV16" s="105"/>
      <c r="GW16" s="105"/>
      <c r="GX16" s="105"/>
      <c r="GY16" s="105"/>
      <c r="GZ16" s="105"/>
      <c r="HA16" s="105"/>
      <c r="HB16" s="105"/>
      <c r="HC16" s="105"/>
      <c r="HD16" s="105"/>
      <c r="HE16" s="105"/>
      <c r="HF16" s="105"/>
      <c r="HG16" s="105"/>
      <c r="HH16" s="105"/>
      <c r="HI16" s="105"/>
      <c r="HJ16" s="105"/>
      <c r="HK16" s="105"/>
      <c r="HL16" s="105"/>
      <c r="HM16" s="105"/>
      <c r="HN16" s="105"/>
      <c r="HO16" s="105"/>
      <c r="HP16" s="105"/>
      <c r="HQ16" s="105"/>
      <c r="HR16" s="105"/>
      <c r="HS16" s="105"/>
      <c r="HT16" s="105"/>
      <c r="HU16" s="105"/>
      <c r="HV16" s="105"/>
      <c r="HW16" s="105"/>
      <c r="HX16" s="105"/>
      <c r="HY16" s="105"/>
      <c r="HZ16" s="105"/>
      <c r="IA16" s="105"/>
      <c r="IB16" s="105"/>
      <c r="IC16" s="105"/>
      <c r="ID16" s="105"/>
      <c r="IE16" s="105"/>
      <c r="IF16" s="105"/>
      <c r="IG16" s="105"/>
      <c r="IH16" s="105"/>
      <c r="II16" s="105"/>
      <c r="IJ16" s="105"/>
      <c r="IK16" s="105"/>
    </row>
  </sheetData>
  <conditionalFormatting sqref="C2:D16">
    <cfRule type="containsText" dxfId="3" priority="1" stopIfTrue="1" operator="containsText" text="3+">
      <formula>NOT(ISERROR(FIND(UPPER("3+"),UPPER(C2))))</formula>
      <formula>"3+"</formula>
    </cfRule>
    <cfRule type="containsText" dxfId="2" priority="2" stopIfTrue="1" operator="containsText" text="1+">
      <formula>NOT(ISERROR(FIND(UPPER("1+"),UPPER(C2))))</formula>
      <formula>"1+"</formula>
    </cfRule>
    <cfRule type="containsText" dxfId="1" priority="3" stopIfTrue="1" operator="containsText" text="1-4">
      <formula>NOT(ISERROR(FIND(UPPER("1-4"),UPPER(C2))))</formula>
      <formula>"1-4"</formula>
    </cfRule>
    <cfRule type="containsText" dxfId="0" priority="4" stopIfTrue="1" operator="containsText" text="1-2">
      <formula>NOT(ISERROR(FIND(UPPER("1-2"),UPPER(C2))))</formula>
      <formula>"1-2"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25"/>
  <sheetViews>
    <sheetView showGridLines="0" workbookViewId="0"/>
  </sheetViews>
  <sheetFormatPr defaultColWidth="6.59765625" defaultRowHeight="15" customHeight="1"/>
  <cols>
    <col min="1" max="1" width="20.59765625" style="23" customWidth="1"/>
    <col min="2" max="2" width="9" style="23" customWidth="1"/>
    <col min="3" max="3" width="15.69921875" style="23" customWidth="1"/>
    <col min="4" max="4" width="6.09765625" style="23" customWidth="1"/>
    <col min="5" max="256" width="6.59765625" style="23" customWidth="1"/>
  </cols>
  <sheetData>
    <row r="1" spans="1:5" ht="17.100000000000001" customHeight="1">
      <c r="A1" s="24" t="s">
        <v>1</v>
      </c>
      <c r="B1" s="25" t="s">
        <v>0</v>
      </c>
      <c r="C1" s="25" t="s">
        <v>92</v>
      </c>
      <c r="D1" s="1" t="s">
        <v>93</v>
      </c>
      <c r="E1" s="6"/>
    </row>
    <row r="2" spans="1:5" ht="17.100000000000001" customHeight="1">
      <c r="A2" s="26" t="s">
        <v>94</v>
      </c>
      <c r="B2" s="7" t="s">
        <v>95</v>
      </c>
      <c r="C2" s="27" t="s">
        <v>96</v>
      </c>
      <c r="D2" s="28"/>
      <c r="E2" s="6"/>
    </row>
    <row r="3" spans="1:5" ht="17.100000000000001" customHeight="1">
      <c r="A3" s="5" t="s">
        <v>17</v>
      </c>
      <c r="B3" s="13" t="s">
        <v>95</v>
      </c>
      <c r="C3" s="13" t="s">
        <v>97</v>
      </c>
      <c r="D3" s="29"/>
      <c r="E3" s="6"/>
    </row>
    <row r="4" spans="1:5" ht="17.100000000000001" customHeight="1">
      <c r="A4" s="5" t="s">
        <v>14</v>
      </c>
      <c r="B4" s="13" t="s">
        <v>95</v>
      </c>
      <c r="C4" s="13" t="s">
        <v>98</v>
      </c>
      <c r="D4" s="29"/>
      <c r="E4" s="6"/>
    </row>
    <row r="5" spans="1:5" ht="17.100000000000001" customHeight="1">
      <c r="A5" s="5" t="s">
        <v>99</v>
      </c>
      <c r="B5" s="13" t="s">
        <v>95</v>
      </c>
      <c r="C5" s="13" t="s">
        <v>100</v>
      </c>
      <c r="D5" s="29"/>
      <c r="E5" s="6"/>
    </row>
    <row r="6" spans="1:5" ht="17.100000000000001" customHeight="1">
      <c r="A6" s="5" t="s">
        <v>18</v>
      </c>
      <c r="B6" s="13" t="s">
        <v>95</v>
      </c>
      <c r="C6" s="13" t="s">
        <v>101</v>
      </c>
      <c r="D6" s="29"/>
      <c r="E6" s="6"/>
    </row>
    <row r="7" spans="1:5" ht="17.100000000000001" customHeight="1">
      <c r="A7" s="5" t="s">
        <v>65</v>
      </c>
      <c r="B7" s="13" t="s">
        <v>95</v>
      </c>
      <c r="C7" s="29"/>
      <c r="D7" s="6"/>
      <c r="E7" s="6"/>
    </row>
    <row r="8" spans="1:5" ht="17.100000000000001" customHeight="1">
      <c r="A8" s="5" t="s">
        <v>59</v>
      </c>
      <c r="B8" s="13" t="s">
        <v>95</v>
      </c>
      <c r="C8" s="29"/>
      <c r="D8" s="6"/>
      <c r="E8" s="6"/>
    </row>
    <row r="9" spans="1:5" ht="17.100000000000001" customHeight="1">
      <c r="A9" s="5" t="s">
        <v>57</v>
      </c>
      <c r="B9" s="13" t="s">
        <v>95</v>
      </c>
      <c r="C9" s="29"/>
      <c r="D9" s="6"/>
      <c r="E9" s="6"/>
    </row>
    <row r="10" spans="1:5" ht="17.100000000000001" customHeight="1">
      <c r="A10" s="5" t="s">
        <v>75</v>
      </c>
      <c r="B10" s="13" t="s">
        <v>95</v>
      </c>
      <c r="C10" s="29"/>
      <c r="D10" s="6"/>
      <c r="E10" s="6"/>
    </row>
    <row r="11" spans="1:5" ht="17.100000000000001" customHeight="1">
      <c r="A11" s="5" t="s">
        <v>80</v>
      </c>
      <c r="B11" s="13" t="s">
        <v>95</v>
      </c>
      <c r="C11" s="29"/>
      <c r="D11" s="6"/>
      <c r="E11" s="6"/>
    </row>
    <row r="12" spans="1:5" ht="17.100000000000001" customHeight="1">
      <c r="A12" s="5" t="s">
        <v>84</v>
      </c>
      <c r="B12" s="13" t="s">
        <v>95</v>
      </c>
      <c r="C12" s="29"/>
      <c r="D12" s="6"/>
      <c r="E12" s="6"/>
    </row>
    <row r="13" spans="1:5" ht="17.100000000000001" customHeight="1">
      <c r="A13" s="5" t="s">
        <v>82</v>
      </c>
      <c r="B13" s="13" t="s">
        <v>95</v>
      </c>
      <c r="C13" s="29"/>
      <c r="D13" s="6"/>
      <c r="E13" s="6"/>
    </row>
    <row r="14" spans="1:5" ht="17.100000000000001" customHeight="1">
      <c r="A14" s="5" t="s">
        <v>90</v>
      </c>
      <c r="B14" s="13" t="s">
        <v>95</v>
      </c>
      <c r="C14" s="29"/>
      <c r="D14" s="6"/>
      <c r="E14" s="6"/>
    </row>
    <row r="15" spans="1:5" ht="17.100000000000001" customHeight="1">
      <c r="A15" s="5" t="s">
        <v>89</v>
      </c>
      <c r="B15" s="13" t="s">
        <v>95</v>
      </c>
      <c r="C15" s="29"/>
      <c r="D15" s="6"/>
      <c r="E15" s="6"/>
    </row>
    <row r="16" spans="1:5" ht="17.100000000000001" customHeight="1">
      <c r="A16" s="5" t="s">
        <v>102</v>
      </c>
      <c r="B16" s="13" t="s">
        <v>95</v>
      </c>
      <c r="C16" s="29"/>
      <c r="D16" s="6"/>
      <c r="E16" s="6"/>
    </row>
    <row r="17" spans="1:5" ht="17.100000000000001" customHeight="1">
      <c r="A17" s="5" t="s">
        <v>32</v>
      </c>
      <c r="B17" s="13" t="s">
        <v>95</v>
      </c>
      <c r="C17" s="29"/>
      <c r="D17" s="6"/>
      <c r="E17" s="6"/>
    </row>
    <row r="18" spans="1:5" ht="17.100000000000001" customHeight="1">
      <c r="A18" s="5" t="s">
        <v>33</v>
      </c>
      <c r="B18" s="13" t="s">
        <v>95</v>
      </c>
      <c r="C18" s="29"/>
      <c r="D18" s="6"/>
      <c r="E18" s="6"/>
    </row>
    <row r="19" spans="1:5" ht="17.100000000000001" customHeight="1">
      <c r="A19" s="5" t="s">
        <v>36</v>
      </c>
      <c r="B19" s="13" t="s">
        <v>95</v>
      </c>
      <c r="C19" s="29"/>
      <c r="D19" s="6"/>
      <c r="E19" s="6"/>
    </row>
    <row r="20" spans="1:5" ht="17.100000000000001" customHeight="1">
      <c r="A20" s="30" t="s">
        <v>11</v>
      </c>
      <c r="B20" s="31" t="s">
        <v>95</v>
      </c>
      <c r="C20" s="31" t="s">
        <v>103</v>
      </c>
      <c r="D20" s="32"/>
      <c r="E20" s="6"/>
    </row>
    <row r="21" spans="1:5" ht="17.100000000000001" customHeight="1">
      <c r="A21" s="33" t="s">
        <v>7</v>
      </c>
      <c r="B21" s="7" t="s">
        <v>104</v>
      </c>
      <c r="C21" s="7" t="s">
        <v>105</v>
      </c>
      <c r="D21" s="34"/>
      <c r="E21" s="6"/>
    </row>
    <row r="22" spans="1:5" ht="17.100000000000001" customHeight="1">
      <c r="A22" s="5" t="s">
        <v>6</v>
      </c>
      <c r="B22" s="13" t="s">
        <v>104</v>
      </c>
      <c r="C22" s="13" t="s">
        <v>106</v>
      </c>
      <c r="D22" s="29"/>
      <c r="E22" s="6"/>
    </row>
    <row r="23" spans="1:5" ht="17.100000000000001" customHeight="1">
      <c r="A23" s="5" t="s">
        <v>5</v>
      </c>
      <c r="B23" s="13" t="s">
        <v>104</v>
      </c>
      <c r="C23" s="13" t="s">
        <v>107</v>
      </c>
      <c r="D23" s="29"/>
      <c r="E23" s="6"/>
    </row>
    <row r="24" spans="1:5" ht="17.100000000000001" customHeight="1">
      <c r="A24" s="5" t="s">
        <v>3</v>
      </c>
      <c r="B24" s="13" t="s">
        <v>104</v>
      </c>
      <c r="C24" s="13" t="s">
        <v>108</v>
      </c>
      <c r="D24" s="29"/>
      <c r="E24" s="6"/>
    </row>
    <row r="25" spans="1:5" ht="17.100000000000001" customHeight="1">
      <c r="A25" s="5" t="s">
        <v>4</v>
      </c>
      <c r="B25" s="13" t="s">
        <v>104</v>
      </c>
      <c r="C25" s="13" t="s">
        <v>109</v>
      </c>
      <c r="D25" s="29"/>
      <c r="E25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21"/>
  <sheetViews>
    <sheetView showGridLines="0" workbookViewId="0">
      <selection activeCell="G17" sqref="G17"/>
    </sheetView>
  </sheetViews>
  <sheetFormatPr defaultColWidth="6.59765625" defaultRowHeight="15" customHeight="1"/>
  <cols>
    <col min="1" max="1" width="8.3984375" style="35" customWidth="1"/>
    <col min="2" max="2" width="6.8984375" style="35" customWidth="1"/>
    <col min="3" max="4" width="8.59765625" style="35" customWidth="1"/>
    <col min="5" max="5" width="8.09765625" style="35" customWidth="1"/>
    <col min="6" max="6" width="9.3984375" style="35" customWidth="1"/>
    <col min="7" max="7" width="8.3984375" style="35" customWidth="1"/>
    <col min="8" max="8" width="7.59765625" style="35" customWidth="1"/>
    <col min="9" max="9" width="8.3984375" style="35" customWidth="1"/>
    <col min="10" max="10" width="7.59765625" style="35" customWidth="1"/>
    <col min="11" max="11" width="7.8984375" style="35" customWidth="1"/>
    <col min="12" max="12" width="9.8984375" style="35" customWidth="1"/>
    <col min="13" max="13" width="8.3984375" style="35" customWidth="1"/>
    <col min="14" max="14" width="10.5" style="35" customWidth="1"/>
    <col min="15" max="256" width="6.59765625" style="35" customWidth="1"/>
  </cols>
  <sheetData>
    <row r="1" spans="1:18" ht="17.100000000000001" customHeight="1">
      <c r="A1" s="144" t="s">
        <v>110</v>
      </c>
      <c r="B1" s="141"/>
      <c r="C1" s="140" t="s">
        <v>111</v>
      </c>
      <c r="D1" s="145"/>
      <c r="E1" s="141"/>
      <c r="F1" s="140" t="s">
        <v>112</v>
      </c>
      <c r="G1" s="141"/>
      <c r="H1" s="140" t="s">
        <v>113</v>
      </c>
      <c r="I1" s="141"/>
      <c r="J1" s="140" t="s">
        <v>95</v>
      </c>
      <c r="K1" s="141"/>
      <c r="L1" s="29"/>
      <c r="M1" s="11"/>
      <c r="N1" s="36"/>
      <c r="O1" s="6"/>
      <c r="P1" s="6"/>
      <c r="Q1" s="6"/>
      <c r="R1" s="6"/>
    </row>
    <row r="2" spans="1:18" ht="17.100000000000001" customHeight="1">
      <c r="A2" s="2" t="s">
        <v>1</v>
      </c>
      <c r="B2" s="3" t="s">
        <v>0</v>
      </c>
      <c r="C2" s="1" t="s">
        <v>114</v>
      </c>
      <c r="D2" s="2" t="s">
        <v>115</v>
      </c>
      <c r="E2" s="3" t="s">
        <v>116</v>
      </c>
      <c r="F2" s="1" t="s">
        <v>114</v>
      </c>
      <c r="G2" s="3" t="s">
        <v>116</v>
      </c>
      <c r="H2" s="1" t="s">
        <v>114</v>
      </c>
      <c r="I2" s="3" t="s">
        <v>116</v>
      </c>
      <c r="J2" s="1" t="s">
        <v>114</v>
      </c>
      <c r="K2" s="3" t="s">
        <v>116</v>
      </c>
      <c r="L2" s="1" t="s">
        <v>117</v>
      </c>
      <c r="M2" s="3" t="s">
        <v>118</v>
      </c>
      <c r="N2" s="37"/>
      <c r="O2" s="6"/>
      <c r="P2" s="6"/>
      <c r="Q2" s="6"/>
      <c r="R2" s="6"/>
    </row>
    <row r="3" spans="1:18" ht="17.100000000000001" customHeight="1">
      <c r="A3" s="38" t="str">
        <f>Primitives!A3</f>
        <v>initiative</v>
      </c>
      <c r="B3" s="39" t="str">
        <f>Primitives!B3</f>
        <v>Bonus</v>
      </c>
      <c r="C3" s="34"/>
      <c r="D3" s="40"/>
      <c r="E3" s="41"/>
      <c r="F3" s="34"/>
      <c r="G3" s="41"/>
      <c r="H3" s="34"/>
      <c r="I3" s="41"/>
      <c r="J3" s="8">
        <f>COUNTIF(Junk!A1:A58,A3)+COUNTIF(Junk!M1:P58,A3)</f>
        <v>4</v>
      </c>
      <c r="K3" s="39" t="e">
        <f>SUMIFS(Junk!J1:K58,Junk!K1:K58,A3)+SUMIFS(Junk!L1:N58,Junk!M1:P58,A3)</f>
        <v>#VALUE!</v>
      </c>
      <c r="L3" s="8">
        <f t="shared" ref="L3:L11" si="0">C3+F3+J3</f>
        <v>4</v>
      </c>
      <c r="M3" s="39" t="e">
        <f t="shared" ref="M3:M11" si="1">E3+G3+K3</f>
        <v>#VALUE!</v>
      </c>
      <c r="N3" s="42"/>
      <c r="O3" s="6"/>
      <c r="P3" s="6"/>
      <c r="Q3" s="6"/>
      <c r="R3" s="6"/>
    </row>
    <row r="4" spans="1:18" ht="17.100000000000001" customHeight="1">
      <c r="A4" s="4" t="str">
        <f>Primitives!A4</f>
        <v>capacity</v>
      </c>
      <c r="B4" s="43" t="str">
        <f>Primitives!B4</f>
        <v>Bonus</v>
      </c>
      <c r="C4" s="16"/>
      <c r="D4" s="15"/>
      <c r="E4" s="17"/>
      <c r="F4" s="16"/>
      <c r="G4" s="17"/>
      <c r="H4" s="16"/>
      <c r="I4" s="17"/>
      <c r="J4" s="14">
        <f>COUNTIF(Junk!A1:A58,A4)+COUNTIF(Junk!M1:P58,A4)</f>
        <v>0</v>
      </c>
      <c r="K4" s="43" t="e">
        <f>SUMIFS(Junk!J1:K58,Junk!K1:K58,A4)+SUMIFS(Junk!L1:N58,Junk!M1:P58,A4)</f>
        <v>#VALUE!</v>
      </c>
      <c r="L4" s="14">
        <f t="shared" si="0"/>
        <v>0</v>
      </c>
      <c r="M4" s="12" t="e">
        <f t="shared" si="1"/>
        <v>#VALUE!</v>
      </c>
      <c r="N4" s="6"/>
      <c r="O4" s="6"/>
      <c r="P4" s="6"/>
      <c r="Q4" s="6"/>
      <c r="R4" s="6"/>
    </row>
    <row r="5" spans="1:18" ht="17.100000000000001" customHeight="1">
      <c r="A5" s="6"/>
      <c r="B5" s="17"/>
      <c r="C5" s="16"/>
      <c r="D5" s="15"/>
      <c r="E5" s="17"/>
      <c r="F5" s="16"/>
      <c r="G5" s="17"/>
      <c r="H5" s="16"/>
      <c r="I5" s="17"/>
      <c r="J5" s="14">
        <f>COUNTIF(Junk!A1:A58,A5)+COUNTIF(Junk!M1:P58,A5)</f>
        <v>0</v>
      </c>
      <c r="K5" s="43" t="e">
        <f>SUMIFS(Junk!J1:K58,Junk!K1:K58,A5)+SUMIFS(Junk!L1:N58,Junk!M1:P58,A5)</f>
        <v>#VALUE!</v>
      </c>
      <c r="L5" s="14">
        <f t="shared" si="0"/>
        <v>0</v>
      </c>
      <c r="M5" s="12" t="e">
        <f t="shared" si="1"/>
        <v>#VALUE!</v>
      </c>
      <c r="N5" s="6"/>
      <c r="O5" s="6"/>
      <c r="P5" s="6"/>
      <c r="Q5" s="6"/>
      <c r="R5" s="6"/>
    </row>
    <row r="6" spans="1:18" ht="17.100000000000001" customHeight="1">
      <c r="A6" s="44" t="str">
        <f>Primitives!A20</f>
        <v>take one</v>
      </c>
      <c r="B6" s="45" t="str">
        <f>Primitives!B20</f>
        <v>Bonus</v>
      </c>
      <c r="C6" s="18"/>
      <c r="D6" s="46"/>
      <c r="E6" s="47"/>
      <c r="F6" s="18"/>
      <c r="G6" s="47"/>
      <c r="H6" s="18"/>
      <c r="I6" s="47"/>
      <c r="J6" s="21">
        <f>COUNTIF(Junk!A1:A58,A6)+COUNTIF(Junk!M1:P58,A6)</f>
        <v>1</v>
      </c>
      <c r="K6" s="45" t="e">
        <f>SUMIFS(Junk!J1:K58,Junk!K1:K58,A6)+SUMIFS(Junk!L1:N58,Junk!M1:P58,A6)</f>
        <v>#VALUE!</v>
      </c>
      <c r="L6" s="21">
        <f t="shared" si="0"/>
        <v>1</v>
      </c>
      <c r="M6" s="22" t="e">
        <f t="shared" si="1"/>
        <v>#VALUE!</v>
      </c>
      <c r="N6" s="19"/>
      <c r="O6" s="6"/>
      <c r="P6" s="6"/>
      <c r="Q6" s="6"/>
      <c r="R6" s="6"/>
    </row>
    <row r="7" spans="1:18" ht="17.100000000000001" customHeight="1">
      <c r="A7" s="38" t="str">
        <f>Primitives!A24</f>
        <v>string</v>
      </c>
      <c r="B7" s="39" t="str">
        <f>Primitives!B22</f>
        <v>Resource</v>
      </c>
      <c r="C7" s="8">
        <f>COUNTA(Junk!E2:E58)</f>
        <v>30</v>
      </c>
      <c r="D7" s="10">
        <f>SUMIF(Junk!$C1:$C58,"1+",Junk!E1:E58)</f>
        <v>88</v>
      </c>
      <c r="E7" s="39">
        <f>SUM(Junk!E1:E58)</f>
        <v>108</v>
      </c>
      <c r="F7" s="8">
        <v>1</v>
      </c>
      <c r="G7" s="39"/>
      <c r="H7" s="34" t="e">
        <f>COUNTIFS(Junk!#REF!,A7,Junk!A1:A58,"friend")+COUNTIFS(Junk!J1:J58,A7,Junk!A1:A58,"friend")</f>
        <v>#REF!</v>
      </c>
      <c r="I7" s="39">
        <v>5</v>
      </c>
      <c r="J7" s="8">
        <f>COUNTIF(Junk!A1:A58,A7)+COUNTIF(Junk!M1:P58,A7)</f>
        <v>0</v>
      </c>
      <c r="K7" s="39" t="e">
        <f>SUMIFS(Junk!J1:K58,Junk!K1:K58,A7)+SUMIFS(Junk!L1:N58,Junk!M1:P58,A7)</f>
        <v>#VALUE!</v>
      </c>
      <c r="L7" s="8">
        <f t="shared" si="0"/>
        <v>31</v>
      </c>
      <c r="M7" s="39" t="e">
        <f t="shared" si="1"/>
        <v>#VALUE!</v>
      </c>
      <c r="N7" s="42"/>
      <c r="O7" s="6"/>
      <c r="P7" s="6"/>
      <c r="Q7" s="6"/>
      <c r="R7" s="6"/>
    </row>
    <row r="8" spans="1:18" ht="17.100000000000001" customHeight="1">
      <c r="A8" s="4" t="str">
        <f>Primitives!A25</f>
        <v>wood</v>
      </c>
      <c r="B8" s="43" t="str">
        <f>Primitives!B23</f>
        <v>Resource</v>
      </c>
      <c r="C8" s="14">
        <f>COUNTA(Junk!F2:F58)</f>
        <v>27</v>
      </c>
      <c r="D8" s="12">
        <f>SUMIF(Junk!$C1:$C58,"1+",Junk!F1:F58)</f>
        <v>60</v>
      </c>
      <c r="E8" s="43">
        <f>SUM(Junk!F1:F58)</f>
        <v>75</v>
      </c>
      <c r="F8" s="14">
        <v>1</v>
      </c>
      <c r="G8" s="43"/>
      <c r="H8" s="16" t="e">
        <f>COUNTIFS(Junk!#REF!,A8,Junk!A1:A58,"friend")+COUNTIFS(Junk!J1:J58,A8,Junk!A1:A58,"friend")</f>
        <v>#REF!</v>
      </c>
      <c r="I8" s="43" t="e">
        <f>SUMIFS(Junk!#REF!,Junk!#REF!,A8,Junk!A1:A58,"friend")+SUMIFS(Junk!#REF!,Junk!J1:J58,A8,Junk!A1:A58,"friend")</f>
        <v>#REF!</v>
      </c>
      <c r="J8" s="14">
        <f>COUNTIF(Junk!A1:A58,A8)+COUNTIF(Junk!M1:P58,A8)</f>
        <v>0</v>
      </c>
      <c r="K8" s="43" t="e">
        <f>SUMIFS(Junk!J1:K58,Junk!K1:K58,A8)+SUMIFS(Junk!L1:N58,Junk!M1:P58,A8)</f>
        <v>#VALUE!</v>
      </c>
      <c r="L8" s="14">
        <f t="shared" si="0"/>
        <v>28</v>
      </c>
      <c r="M8" s="12" t="e">
        <f t="shared" si="1"/>
        <v>#VALUE!</v>
      </c>
      <c r="N8" s="6"/>
      <c r="O8" s="6"/>
      <c r="P8" s="6"/>
      <c r="Q8" s="6"/>
      <c r="R8" s="6"/>
    </row>
    <row r="9" spans="1:18" ht="17.100000000000001" customHeight="1">
      <c r="A9" s="4" t="str">
        <f>Primitives!A23</f>
        <v>metal</v>
      </c>
      <c r="B9" s="43" t="str">
        <f>Primitives!B24</f>
        <v>Resource</v>
      </c>
      <c r="C9" s="14">
        <f>COUNTA(Junk!G2:G58)</f>
        <v>31</v>
      </c>
      <c r="D9" s="12">
        <f>SUMIF(Junk!$C1:$C58,"1+",Junk!G1:G58)</f>
        <v>63</v>
      </c>
      <c r="E9" s="43">
        <f>SUM(Junk!G1:G58)</f>
        <v>79</v>
      </c>
      <c r="F9" s="14">
        <v>1</v>
      </c>
      <c r="G9" s="43"/>
      <c r="H9" s="16" t="e">
        <f>COUNTIFS(Junk!#REF!,A9,Junk!A1:A58,"friend")+COUNTIFS(Junk!J1:J58,A9,Junk!A1:A58,"friend")</f>
        <v>#REF!</v>
      </c>
      <c r="I9" s="43" t="e">
        <f>SUMIFS(Junk!#REF!,Junk!#REF!,A9,Junk!A1:A58,"friend")+SUMIFS(Junk!#REF!,Junk!J1:J58,A9,Junk!A1:A58,"friend")</f>
        <v>#REF!</v>
      </c>
      <c r="J9" s="14">
        <f>COUNTIF(Junk!A1:A58,A9)+COUNTIF(Junk!M1:P58,A9)</f>
        <v>0</v>
      </c>
      <c r="K9" s="43" t="e">
        <f>SUMIFS(Junk!J1:K58,Junk!K1:K58,A9)+SUMIFS(Junk!L1:N58,Junk!M1:P58,A9)</f>
        <v>#VALUE!</v>
      </c>
      <c r="L9" s="14">
        <f t="shared" si="0"/>
        <v>32</v>
      </c>
      <c r="M9" s="12" t="e">
        <f t="shared" si="1"/>
        <v>#VALUE!</v>
      </c>
      <c r="N9" s="6"/>
      <c r="O9" s="6"/>
      <c r="P9" s="6"/>
      <c r="Q9" s="6"/>
      <c r="R9" s="6"/>
    </row>
    <row r="10" spans="1:18" ht="17.100000000000001" customHeight="1">
      <c r="A10" s="4" t="s">
        <v>6</v>
      </c>
      <c r="B10" s="43" t="str">
        <f>Primitives!B25</f>
        <v>Resource</v>
      </c>
      <c r="C10" s="14">
        <f>COUNTA(Junk!H2:H58)</f>
        <v>27</v>
      </c>
      <c r="D10" s="12">
        <f>SUMIF(Junk!$C1:$C58,"1+",Junk!H1:H58)</f>
        <v>47</v>
      </c>
      <c r="E10" s="43">
        <f>SUM(Junk!H1:H58)</f>
        <v>59</v>
      </c>
      <c r="F10" s="14">
        <v>1</v>
      </c>
      <c r="G10" s="43"/>
      <c r="H10" s="16" t="e">
        <f>COUNTIFS(Junk!#REF!,A10,Junk!A1:A58,"friend")+COUNTIFS(Junk!J1:J58,A10,Junk!A1:A58,"friend")</f>
        <v>#REF!</v>
      </c>
      <c r="I10" s="43" t="e">
        <f>SUMIFS(Junk!#REF!,Junk!#REF!,A10,Junk!A1:A58,"friend")+SUMIFS(Junk!#REF!,Junk!J1:J58,A10,Junk!A1:A58,"friend")</f>
        <v>#REF!</v>
      </c>
      <c r="J10" s="14">
        <f>COUNTIF(Junk!A1:A58,A10)+COUNTIF(Junk!M1:P58,A10)</f>
        <v>0</v>
      </c>
      <c r="K10" s="43" t="e">
        <f>SUMIFS(Junk!J1:K58,Junk!K1:K58,A10)+SUMIFS(Junk!L1:N58,Junk!M1:P58,A10)</f>
        <v>#VALUE!</v>
      </c>
      <c r="L10" s="14">
        <f t="shared" si="0"/>
        <v>28</v>
      </c>
      <c r="M10" s="43" t="e">
        <f t="shared" si="1"/>
        <v>#VALUE!</v>
      </c>
      <c r="N10" s="29"/>
      <c r="O10" s="6"/>
      <c r="P10" s="6"/>
      <c r="Q10" s="6"/>
      <c r="R10" s="6"/>
    </row>
    <row r="11" spans="1:18" ht="15.75" customHeight="1">
      <c r="A11" s="44" t="str">
        <f>Primitives!A21</f>
        <v>duct tape</v>
      </c>
      <c r="B11" s="45" t="str">
        <f>Primitives!B21</f>
        <v>Resource</v>
      </c>
      <c r="C11" s="21">
        <f>COUNTA(Junk!I2:I58)</f>
        <v>14</v>
      </c>
      <c r="D11" s="22">
        <f>SUMIF(Junk!$C1:$C58,"1+",Junk!I1:I58)</f>
        <v>45</v>
      </c>
      <c r="E11" s="45">
        <f>SUM(Junk!I1:I58)</f>
        <v>47</v>
      </c>
      <c r="F11" s="21">
        <v>1</v>
      </c>
      <c r="G11" s="45"/>
      <c r="H11" s="18" t="e">
        <f>COUNTIFS(Junk!#REF!,A11,Junk!A1:A58,"friend")+COUNTIFS(Junk!J1:J58,A11,Junk!A1:A58,"friend")</f>
        <v>#REF!</v>
      </c>
      <c r="I11" s="45" t="e">
        <f>SUMIFS(Junk!#REF!,Junk!#REF!,A11,Junk!A1:A58,"friend")+SUMIFS(Junk!#REF!,Junk!J1:J58,A11,Junk!A1:A58,"friend")</f>
        <v>#REF!</v>
      </c>
      <c r="J11" s="21">
        <f>COUNTIF(Junk!A1:A58,A11)+COUNTIF(Junk!M1:P58,A11)</f>
        <v>0</v>
      </c>
      <c r="K11" s="45" t="e">
        <f>SUMIFS(Junk!J1:K58,Junk!K1:K58,A11)+SUMIFS(Junk!L1:N58,Junk!M1:P58,A11)</f>
        <v>#VALUE!</v>
      </c>
      <c r="L11" s="21">
        <f t="shared" si="0"/>
        <v>15</v>
      </c>
      <c r="M11" s="45" t="e">
        <f t="shared" si="1"/>
        <v>#VALUE!</v>
      </c>
      <c r="N11" s="32"/>
      <c r="O11" s="6"/>
      <c r="P11" s="6"/>
      <c r="Q11" s="6"/>
      <c r="R11" s="6"/>
    </row>
    <row r="12" spans="1:18" ht="16.5" customHeight="1">
      <c r="A12" s="9"/>
      <c r="B12" s="48"/>
      <c r="C12" s="49"/>
      <c r="D12" s="9"/>
      <c r="E12" s="48"/>
      <c r="F12" s="42"/>
      <c r="G12" s="50"/>
      <c r="H12" s="49"/>
      <c r="I12" s="51"/>
      <c r="J12" s="49"/>
      <c r="K12" s="51"/>
      <c r="L12" s="42"/>
      <c r="M12" s="50"/>
      <c r="N12" s="49"/>
      <c r="O12" s="6"/>
      <c r="P12" s="6"/>
      <c r="Q12" s="6"/>
      <c r="R12" s="6"/>
    </row>
    <row r="13" spans="1:18" ht="15.75" customHeight="1">
      <c r="A13" s="6"/>
      <c r="B13" s="9"/>
      <c r="C13" s="9"/>
      <c r="D13" s="52" t="s">
        <v>119</v>
      </c>
      <c r="E13" s="53" t="s">
        <v>120</v>
      </c>
      <c r="F13" s="140" t="s">
        <v>121</v>
      </c>
      <c r="G13" s="141"/>
      <c r="H13" s="142" t="s">
        <v>122</v>
      </c>
      <c r="I13" s="143"/>
      <c r="J13" s="42"/>
      <c r="K13" s="9"/>
      <c r="L13" s="6"/>
      <c r="M13" s="6"/>
      <c r="N13" s="9"/>
      <c r="O13" s="6"/>
      <c r="P13" s="6"/>
      <c r="Q13" s="6"/>
      <c r="R13" s="6"/>
    </row>
    <row r="14" spans="1:18" ht="17.100000000000001" customHeight="1">
      <c r="A14" s="4" t="s">
        <v>3</v>
      </c>
      <c r="B14" s="12" t="s">
        <v>104</v>
      </c>
      <c r="C14" s="6"/>
      <c r="D14" s="54">
        <f t="shared" ref="D14:E17" si="2">SUM(D$7:D$10)/D7</f>
        <v>2.9318181818181817</v>
      </c>
      <c r="E14" s="55">
        <f t="shared" si="2"/>
        <v>2.9722222222222223</v>
      </c>
      <c r="F14" s="56">
        <f>F7/C7</f>
        <v>3.3333333333333333E-2</v>
      </c>
      <c r="G14" s="57">
        <f>G7/E7</f>
        <v>0</v>
      </c>
      <c r="H14" s="56" t="e">
        <f>H7/C7</f>
        <v>#REF!</v>
      </c>
      <c r="I14" s="58">
        <f>I7/E7</f>
        <v>4.6296296296296294E-2</v>
      </c>
      <c r="J14" s="6"/>
      <c r="K14" s="6"/>
      <c r="L14" s="6"/>
      <c r="M14" s="6"/>
      <c r="N14" s="6"/>
      <c r="O14" s="6"/>
      <c r="P14" s="6"/>
      <c r="Q14" s="6"/>
      <c r="R14" s="6"/>
    </row>
    <row r="15" spans="1:18" ht="17.100000000000001" customHeight="1">
      <c r="A15" s="4" t="s">
        <v>4</v>
      </c>
      <c r="B15" s="12" t="s">
        <v>104</v>
      </c>
      <c r="C15" s="6"/>
      <c r="D15" s="54">
        <f t="shared" si="2"/>
        <v>4.3</v>
      </c>
      <c r="E15" s="55">
        <f t="shared" si="2"/>
        <v>4.28</v>
      </c>
      <c r="F15" s="56">
        <f>F8/C8</f>
        <v>3.7037037037037035E-2</v>
      </c>
      <c r="G15" s="57">
        <f>G8/E8</f>
        <v>0</v>
      </c>
      <c r="H15" s="56" t="e">
        <f>H8/C8</f>
        <v>#REF!</v>
      </c>
      <c r="I15" s="58" t="e">
        <f>I8/E8</f>
        <v>#REF!</v>
      </c>
      <c r="J15" s="6"/>
      <c r="K15" s="6"/>
      <c r="L15" s="6"/>
      <c r="M15" s="6"/>
      <c r="N15" s="6"/>
      <c r="O15" s="6"/>
      <c r="P15" s="6"/>
      <c r="Q15" s="6"/>
      <c r="R15" s="6"/>
    </row>
    <row r="16" spans="1:18" ht="17.100000000000001" customHeight="1">
      <c r="A16" s="4" t="s">
        <v>5</v>
      </c>
      <c r="B16" s="12" t="s">
        <v>104</v>
      </c>
      <c r="C16" s="6"/>
      <c r="D16" s="54">
        <f t="shared" si="2"/>
        <v>4.0952380952380949</v>
      </c>
      <c r="E16" s="55">
        <f t="shared" si="2"/>
        <v>4.0632911392405067</v>
      </c>
      <c r="F16" s="56">
        <f>F9/C9</f>
        <v>3.2258064516129031E-2</v>
      </c>
      <c r="G16" s="57">
        <f>G9/E9</f>
        <v>0</v>
      </c>
      <c r="H16" s="56" t="e">
        <f>H9/C9</f>
        <v>#REF!</v>
      </c>
      <c r="I16" s="58" t="e">
        <f>I9/E9</f>
        <v>#REF!</v>
      </c>
      <c r="J16" s="6"/>
      <c r="K16" s="6"/>
      <c r="L16" s="6"/>
      <c r="M16" s="6"/>
      <c r="N16" s="6"/>
      <c r="O16" s="6"/>
      <c r="P16" s="6"/>
      <c r="Q16" s="6"/>
      <c r="R16" s="6"/>
    </row>
    <row r="17" spans="1:18" ht="15.75" customHeight="1">
      <c r="A17" s="44" t="s">
        <v>6</v>
      </c>
      <c r="B17" s="45" t="s">
        <v>104</v>
      </c>
      <c r="C17" s="32"/>
      <c r="D17" s="59">
        <f t="shared" si="2"/>
        <v>5.4893617021276597</v>
      </c>
      <c r="E17" s="60">
        <f t="shared" si="2"/>
        <v>5.4406779661016946</v>
      </c>
      <c r="F17" s="61">
        <f>F10/C10</f>
        <v>3.7037037037037035E-2</v>
      </c>
      <c r="G17" s="62">
        <f>G10/E10</f>
        <v>0</v>
      </c>
      <c r="H17" s="61" t="e">
        <f>H10/C10</f>
        <v>#REF!</v>
      </c>
      <c r="I17" s="62" t="e">
        <f>I10/E10</f>
        <v>#REF!</v>
      </c>
      <c r="J17" s="32"/>
      <c r="K17" s="20"/>
      <c r="L17" s="29"/>
      <c r="M17" s="11"/>
      <c r="N17" s="32"/>
      <c r="O17" s="6"/>
      <c r="P17" s="6"/>
      <c r="Q17" s="6"/>
      <c r="R17" s="6"/>
    </row>
    <row r="18" spans="1: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6"/>
      <c r="M18" s="11"/>
      <c r="N18" s="63" t="s">
        <v>123</v>
      </c>
      <c r="O18" s="6"/>
      <c r="P18" s="4" t="s">
        <v>4</v>
      </c>
      <c r="Q18" s="4" t="s">
        <v>5</v>
      </c>
      <c r="R18" s="4" t="s">
        <v>6</v>
      </c>
    </row>
    <row r="19" spans="1:18" ht="17.100000000000001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4" t="s">
        <v>3</v>
      </c>
      <c r="P19" s="4">
        <f>COUNTIFS(Junk!E1:E58,"&gt;0",Junk!F1:F58,"&gt;0")</f>
        <v>11</v>
      </c>
      <c r="Q19" s="4">
        <f>COUNTIFS(Junk!E1:E58,"&gt;0",Junk!G1:G58,"&gt;0")</f>
        <v>14</v>
      </c>
      <c r="R19" s="4">
        <f>COUNTIFS(Junk!E1:E58,"&gt;0",Junk!H1:H58,"&gt;0")</f>
        <v>11</v>
      </c>
    </row>
    <row r="20" spans="1:18" ht="17.100000000000001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4" t="s">
        <v>4</v>
      </c>
      <c r="P20" s="6"/>
      <c r="Q20" s="4">
        <f>COUNTIFS(Junk!F1:F58,"&gt;0",Junk!G1:G58,"&gt;0")</f>
        <v>14</v>
      </c>
      <c r="R20" s="4">
        <f>COUNTIFS(Junk!F1:F58,"&gt;0",Junk!H1:H58,"&gt;0")</f>
        <v>11</v>
      </c>
    </row>
    <row r="21" spans="1:18" ht="17.100000000000001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4" t="s">
        <v>5</v>
      </c>
      <c r="P21" s="6"/>
      <c r="Q21" s="6"/>
      <c r="R21" s="4">
        <f>COUNTIFS(Junk!G1:G58,"&gt;0",Junk!H1:H58,"&gt;0")</f>
        <v>11</v>
      </c>
    </row>
  </sheetData>
  <mergeCells count="7">
    <mergeCell ref="J1:K1"/>
    <mergeCell ref="H1:I1"/>
    <mergeCell ref="F13:G13"/>
    <mergeCell ref="H13:I13"/>
    <mergeCell ref="A1:B1"/>
    <mergeCell ref="C1:E1"/>
    <mergeCell ref="F1:G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Junk</vt:lpstr>
      <vt:lpstr>Friends</vt:lpstr>
      <vt:lpstr>Primitives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Meneely</cp:lastModifiedBy>
  <dcterms:modified xsi:type="dcterms:W3CDTF">2014-08-26T19:50:45Z</dcterms:modified>
</cp:coreProperties>
</file>