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E6D559C-49A9-474F-8121-50EA69BA0D3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pportunities" sheetId="1" r:id="rId1"/>
    <sheet name="Opp Ideas" sheetId="11" r:id="rId2"/>
    <sheet name="Experts" sheetId="9" r:id="rId3"/>
    <sheet name="Expert Tags" sheetId="10" r:id="rId4"/>
    <sheet name="Alien" sheetId="2" r:id="rId5"/>
    <sheet name="Hurts" sheetId="6" r:id="rId6"/>
    <sheet name="Panic" sheetId="3" r:id="rId7"/>
    <sheet name="Secrecy" sheetId="5" r:id="rId8"/>
    <sheet name="Quests" sheetId="4" r:id="rId9"/>
  </sheets>
  <definedNames>
    <definedName name="_xlnm._FilterDatabase" localSheetId="0" hidden="1">Opportunities!$A$1:$T$47</definedName>
  </definedNames>
  <calcPr calcId="191029"/>
</workbook>
</file>

<file path=xl/calcChain.xml><?xml version="1.0" encoding="utf-8"?>
<calcChain xmlns="http://schemas.openxmlformats.org/spreadsheetml/2006/main">
  <c r="J3" i="9" l="1"/>
  <c r="J4" i="9"/>
  <c r="J5" i="9"/>
  <c r="J6" i="9"/>
  <c r="L6" i="9" s="1"/>
  <c r="J7" i="9"/>
  <c r="L7" i="9" s="1"/>
  <c r="J8" i="9"/>
  <c r="J9" i="9"/>
  <c r="J10" i="9"/>
  <c r="J11" i="9"/>
  <c r="J12" i="9"/>
  <c r="L12" i="9" s="1"/>
  <c r="J13" i="9"/>
  <c r="L13" i="9" s="1"/>
  <c r="J14" i="9"/>
  <c r="J15" i="9"/>
  <c r="J16" i="9"/>
  <c r="J17" i="9"/>
  <c r="J18" i="9"/>
  <c r="L18" i="9" s="1"/>
  <c r="J19" i="9"/>
  <c r="L19" i="9" s="1"/>
  <c r="J20" i="9"/>
  <c r="J21" i="9"/>
  <c r="J22" i="9"/>
  <c r="J23" i="9"/>
  <c r="J24" i="9"/>
  <c r="L24" i="9" s="1"/>
  <c r="J25" i="9"/>
  <c r="L25" i="9" s="1"/>
  <c r="J26" i="9"/>
  <c r="J27" i="9"/>
  <c r="J28" i="9"/>
  <c r="J29" i="9"/>
  <c r="J30" i="9"/>
  <c r="L30" i="9" s="1"/>
  <c r="J31" i="9"/>
  <c r="L31" i="9" s="1"/>
  <c r="J32" i="9"/>
  <c r="L32" i="9" s="1"/>
  <c r="J2" i="9"/>
  <c r="L2" i="9" s="1"/>
  <c r="L3" i="9"/>
  <c r="L4" i="9"/>
  <c r="L5" i="9"/>
  <c r="L8" i="9"/>
  <c r="L9" i="9"/>
  <c r="L10" i="9"/>
  <c r="L11" i="9"/>
  <c r="L14" i="9"/>
  <c r="L15" i="9"/>
  <c r="L16" i="9"/>
  <c r="L17" i="9"/>
  <c r="L20" i="9"/>
  <c r="L21" i="9"/>
  <c r="L22" i="9"/>
  <c r="L23" i="9"/>
  <c r="L26" i="9"/>
  <c r="L27" i="9"/>
  <c r="L28" i="9"/>
  <c r="L29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J33" i="9" s="1"/>
  <c r="L33" i="9" s="1"/>
  <c r="H3" i="9"/>
  <c r="H4" i="9"/>
  <c r="H5" i="9"/>
  <c r="H6" i="9"/>
  <c r="H7" i="9"/>
  <c r="H8" i="9"/>
  <c r="H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2" i="9"/>
  <c r="D11" i="1"/>
  <c r="Q32" i="1"/>
  <c r="D32" i="1"/>
  <c r="Q14" i="1"/>
  <c r="D14" i="1"/>
  <c r="D33" i="1"/>
  <c r="D38" i="1" l="1"/>
  <c r="D34" i="1"/>
  <c r="D10" i="1"/>
  <c r="K21" i="1"/>
  <c r="D21" i="1"/>
  <c r="D15" i="1"/>
  <c r="D12" i="1"/>
  <c r="D35" i="1"/>
</calcChain>
</file>

<file path=xl/sharedStrings.xml><?xml version="1.0" encoding="utf-8"?>
<sst xmlns="http://schemas.openxmlformats.org/spreadsheetml/2006/main" count="718" uniqueCount="411">
  <si>
    <t>Name</t>
  </si>
  <si>
    <t>Consume1</t>
  </si>
  <si>
    <t>Consume2</t>
  </si>
  <si>
    <t>Action1</t>
  </si>
  <si>
    <t>Action2</t>
  </si>
  <si>
    <t>Expand Options</t>
  </si>
  <si>
    <t>Required1</t>
  </si>
  <si>
    <t>Tags</t>
  </si>
  <si>
    <t>Action</t>
  </si>
  <si>
    <t>Required2</t>
  </si>
  <si>
    <t>Action, Manufacturing</t>
  </si>
  <si>
    <t>Auto Factory</t>
  </si>
  <si>
    <t>BuffType</t>
  </si>
  <si>
    <t>Store1</t>
  </si>
  <si>
    <t>Store2</t>
  </si>
  <si>
    <t>Action3</t>
  </si>
  <si>
    <t>Tech School</t>
  </si>
  <si>
    <t>Action, Organization</t>
  </si>
  <si>
    <t>Hiring</t>
  </si>
  <si>
    <t>Management</t>
  </si>
  <si>
    <t>Buff, Organization</t>
  </si>
  <si>
    <t>Organization</t>
  </si>
  <si>
    <t>Factory Automation</t>
  </si>
  <si>
    <t>Buff, Manufacturing</t>
  </si>
  <si>
    <t>Manufacturing</t>
  </si>
  <si>
    <t>Swap one available Opportunity with another player from your purchase rows.</t>
  </si>
  <si>
    <t>Middle Management</t>
  </si>
  <si>
    <t>Maximum Managers is 2</t>
  </si>
  <si>
    <t>Salvage Yards</t>
  </si>
  <si>
    <t>Corporate Jet</t>
  </si>
  <si>
    <t>Commercial Airline</t>
  </si>
  <si>
    <t>Military Transport Network</t>
  </si>
  <si>
    <t>Move up to 2 Soldiers per Officer from this card to a card on another player's tableau.</t>
  </si>
  <si>
    <t>Action, Military</t>
  </si>
  <si>
    <t>Training Camp</t>
  </si>
  <si>
    <t>Officer Academy</t>
  </si>
  <si>
    <t>Fleet Expansion</t>
  </si>
  <si>
    <t>Fleet Admiral</t>
  </si>
  <si>
    <t>Basic Fleet</t>
  </si>
  <si>
    <t>Fleet</t>
  </si>
  <si>
    <t>Fleet, Military</t>
  </si>
  <si>
    <t>Social Media Campaign</t>
  </si>
  <si>
    <t>Action, Internet</t>
  </si>
  <si>
    <t>Media Disinformation</t>
  </si>
  <si>
    <t>Decrease Panic by 1, then discard this card</t>
  </si>
  <si>
    <t>Pass on Opportunity</t>
  </si>
  <si>
    <t>Pass an available opportunity to any player.</t>
  </si>
  <si>
    <t>Expedited Opportunity</t>
  </si>
  <si>
    <t>When this action consumes energy, you may take an additional opportunity.</t>
  </si>
  <si>
    <t>Search for New Opportunities</t>
  </si>
  <si>
    <t>Discard an opportunity. Discard an additional opportunity per Officer.</t>
  </si>
  <si>
    <t>New Strategic Directions</t>
  </si>
  <si>
    <t>Discard an opportunity per Manager.</t>
  </si>
  <si>
    <t>For each X Managers, X different players may discard one opportunity.</t>
  </si>
  <si>
    <t>Shuffle your remaining opportunity cards.</t>
  </si>
  <si>
    <t>University</t>
  </si>
  <si>
    <t>Action, Humanities</t>
  </si>
  <si>
    <t>Buff, Military, Fleet</t>
  </si>
  <si>
    <t>Double the capacity of this Fleet.</t>
  </si>
  <si>
    <t>Min 1</t>
  </si>
  <si>
    <t>Min 0</t>
  </si>
  <si>
    <t>This round, decrease Secrecy by 1 instead of by Panic, then discard this card.</t>
  </si>
  <si>
    <t>Trash a card on your tableau, gain 3 energy on your Funding card, plus one per worker.</t>
  </si>
  <si>
    <t>Interagency Collaborations</t>
  </si>
  <si>
    <t>Buff, Military, Organization</t>
  </si>
  <si>
    <t xml:space="preserve"> Military OR Organization</t>
  </si>
  <si>
    <t>Dangerous Mining</t>
  </si>
  <si>
    <t>Action, Minerals</t>
  </si>
  <si>
    <t>Buff, Minerals</t>
  </si>
  <si>
    <t>Minerals</t>
  </si>
  <si>
    <t>Mining Company</t>
  </si>
  <si>
    <t>Quest</t>
  </si>
  <si>
    <t>Unknown Material Discovery</t>
  </si>
  <si>
    <t>Converted Shipyard</t>
  </si>
  <si>
    <t>Naval Shipyard</t>
  </si>
  <si>
    <t>Action, Fleet, Organization</t>
  </si>
  <si>
    <t>Action, Fleet, Military</t>
  </si>
  <si>
    <t>3:1</t>
  </si>
  <si>
    <t>2:3</t>
  </si>
  <si>
    <t>2:1</t>
  </si>
  <si>
    <t>3:2</t>
  </si>
  <si>
    <t>5:2</t>
  </si>
  <si>
    <t>4:1</t>
  </si>
  <si>
    <t>1:1</t>
  </si>
  <si>
    <t>Mass Markets</t>
  </si>
  <si>
    <t>energy</t>
  </si>
  <si>
    <t>5:20</t>
  </si>
  <si>
    <t>minerals</t>
  </si>
  <si>
    <t>workers</t>
  </si>
  <si>
    <t>cars</t>
  </si>
  <si>
    <t>fighters</t>
  </si>
  <si>
    <t>linguist</t>
  </si>
  <si>
    <t>engineers</t>
  </si>
  <si>
    <t>officers</t>
  </si>
  <si>
    <t>managers</t>
  </si>
  <si>
    <t>soldiers</t>
  </si>
  <si>
    <t>destroyers</t>
  </si>
  <si>
    <t>Consume1Resource</t>
  </si>
  <si>
    <t>Store1Resource</t>
  </si>
  <si>
    <t>Required1Resource</t>
  </si>
  <si>
    <t>Consume2Resource</t>
  </si>
  <si>
    <t>Store2Resource</t>
  </si>
  <si>
    <t>Required2Resource</t>
  </si>
  <si>
    <t>4:3</t>
  </si>
  <si>
    <t>5:1</t>
  </si>
  <si>
    <t>5:3</t>
  </si>
  <si>
    <t>Max 3</t>
  </si>
  <si>
    <t>Max 2</t>
  </si>
  <si>
    <t>Max 5</t>
  </si>
  <si>
    <t>Max 4</t>
  </si>
  <si>
    <t>BuffAction</t>
  </si>
  <si>
    <t>Move cubes on this card to another opportunity. If it's another player, move this card to that player.</t>
  </si>
  <si>
    <t>Action, Logistics</t>
  </si>
  <si>
    <t>Max 10</t>
  </si>
  <si>
    <t>Mining Efficiencies</t>
  </si>
  <si>
    <t>Buff, Minerals, Logistics</t>
  </si>
  <si>
    <t>Hangars</t>
  </si>
  <si>
    <t>Better Hangars</t>
  </si>
  <si>
    <t>Max 15</t>
  </si>
  <si>
    <t>Logistics</t>
  </si>
  <si>
    <t>Funding</t>
  </si>
  <si>
    <t>Grant Funding</t>
  </si>
  <si>
    <t>Defense Contracts</t>
  </si>
  <si>
    <t>Each round, gain 10-X energy, where X is the panic level, minimum 1.</t>
  </si>
  <si>
    <t>Each round, gain 1 energy for each Person deployed to an opportunity.</t>
  </si>
  <si>
    <t>Each round, gain 1 energy for every Military card you have on your tableau.</t>
  </si>
  <si>
    <t>Private Investors</t>
  </si>
  <si>
    <t>Each round, gain 3/8/12 energy when the panic level is low/medium/high</t>
  </si>
  <si>
    <t>Crowdfunding</t>
  </si>
  <si>
    <t>Pass an available opportunity the player on your left or right.</t>
  </si>
  <si>
    <t>Secrecy Trades</t>
  </si>
  <si>
    <t>Gain 4/6/8 energy when the Secrecy is low/medium/high</t>
  </si>
  <si>
    <t>Translate Runes</t>
  </si>
  <si>
    <t>Action, Academic</t>
  </si>
  <si>
    <t>Action, Academic, Organization</t>
  </si>
  <si>
    <t>writings</t>
  </si>
  <si>
    <t>Interpret Writings</t>
  </si>
  <si>
    <t>interpretations</t>
  </si>
  <si>
    <t>Internet Forums</t>
  </si>
  <si>
    <t>Derive Doctrine</t>
  </si>
  <si>
    <t>One interpretation per theologian</t>
  </si>
  <si>
    <t>Archivist</t>
  </si>
  <si>
    <t>Passive, Academic</t>
  </si>
  <si>
    <t>Moving writings, interpretations, and doctrine has no cost this round.</t>
  </si>
  <si>
    <t>doctrine</t>
  </si>
  <si>
    <t>Increase output by 1</t>
  </si>
  <si>
    <t>Strategy Summit</t>
  </si>
  <si>
    <t>Action, Summit</t>
  </si>
  <si>
    <t>Move up 6 workers or managers to this card. Give this card to another player.</t>
  </si>
  <si>
    <t>Action, Military, Logistics</t>
  </si>
  <si>
    <t>Humanities Summit</t>
  </si>
  <si>
    <t>Reduce cost to 7/6/5 for 2/3/4 theologians</t>
  </si>
  <si>
    <t>runes</t>
  </si>
  <si>
    <t>Diplomacy Summit</t>
  </si>
  <si>
    <t>Place this in your discard in cleanup phase.</t>
  </si>
  <si>
    <t>Summit Transportation</t>
  </si>
  <si>
    <t>Buff</t>
  </si>
  <si>
    <t>Summit</t>
  </si>
  <si>
    <t>Deploy 3 people to this summit.</t>
  </si>
  <si>
    <t>Buff, Logistics</t>
  </si>
  <si>
    <t>Revisit Opportunities</t>
  </si>
  <si>
    <t>Discard your opportunity row. Shuffle your discard and opportunity deck together and re-deal.</t>
  </si>
  <si>
    <t>Discard your opportunity row. Shuffle your discard and place on top of your deck. Re-deal opportunities.</t>
  </si>
  <si>
    <t>theologians</t>
  </si>
  <si>
    <t>linguists</t>
  </si>
  <si>
    <t>Prospecting</t>
  </si>
  <si>
    <t>Produce 1 extra Mineral per worker, to a maximum of 3.</t>
  </si>
  <si>
    <t>vulnerabilities</t>
  </si>
  <si>
    <t>Action, Military, Summit</t>
  </si>
  <si>
    <t>Action, Academic, Summit</t>
  </si>
  <si>
    <t>Boost Capacity</t>
  </si>
  <si>
    <t>Managers and officers on this card are equivalent.</t>
  </si>
  <si>
    <t>Global Mining Efficiencies</t>
  </si>
  <si>
    <t>When this action produces Minerals, you may move up to 3 Minerals to one of any player's abilities.</t>
  </si>
  <si>
    <t>Viral Conspiracy Theory</t>
  </si>
  <si>
    <t>Increase Secrecy by 1. Discard this card after all abilities are finished. Unless a theologian is deployed, increase Panic by 1.</t>
  </si>
  <si>
    <t>Academic Ambitions</t>
  </si>
  <si>
    <t>Each craft in this fleet deals +1 Damage</t>
  </si>
  <si>
    <t>Deep Mining</t>
  </si>
  <si>
    <t>Robot Mining</t>
  </si>
  <si>
    <t>5:10</t>
  </si>
  <si>
    <t>Deploy new officers from this card to any of your abilities.</t>
  </si>
  <si>
    <t>Swap two available Opportunities between any two players.</t>
  </si>
  <si>
    <t>Exchange of Ideas</t>
  </si>
  <si>
    <t>Increase all storage capacities of this action by 2</t>
  </si>
  <si>
    <t>There have been reports some unknown material near a Cold War-era satellite. Will you send a scientist or miner to investigate? Scientist: card 2, Miner: card 3.</t>
  </si>
  <si>
    <t>Quest Buff</t>
  </si>
  <si>
    <t>You may read and explore an extra chapter this round.</t>
  </si>
  <si>
    <t>Interdisciplinary Expertise</t>
  </si>
  <si>
    <t>Recon Shuttle</t>
  </si>
  <si>
    <t>Action, Military, Recon</t>
  </si>
  <si>
    <t>Welcome Wagon</t>
  </si>
  <si>
    <t>Action, Academic, Recon</t>
  </si>
  <si>
    <t>Fleet Exploration</t>
  </si>
  <si>
    <t>Attempt To Communicate</t>
  </si>
  <si>
    <t>interpretation</t>
  </si>
  <si>
    <t>When this action produces Minerals, you may move up to 3 minerals to another action for free</t>
  </si>
  <si>
    <t>Stock Markets</t>
  </si>
  <si>
    <t>Earth</t>
  </si>
  <si>
    <t>Strange Vibrations</t>
  </si>
  <si>
    <t>recons</t>
  </si>
  <si>
    <t>Theology</t>
  </si>
  <si>
    <t>Military</t>
  </si>
  <si>
    <t>Art</t>
  </si>
  <si>
    <t>Farming</t>
  </si>
  <si>
    <t>Physics</t>
  </si>
  <si>
    <t>Industry</t>
  </si>
  <si>
    <t>Cosmic Fertilizer</t>
  </si>
  <si>
    <t>Crusade</t>
  </si>
  <si>
    <t>Slave Labor</t>
  </si>
  <si>
    <t>The Shrine</t>
  </si>
  <si>
    <t>Hallucinogenic Drugs</t>
  </si>
  <si>
    <t>Origins of the Universe</t>
  </si>
  <si>
    <t>Proselytizing Nanites</t>
  </si>
  <si>
    <t>Gravity Wells</t>
  </si>
  <si>
    <t>Death Ray</t>
  </si>
  <si>
    <t>Secret of the Ancients</t>
  </si>
  <si>
    <t>Staging Area</t>
  </si>
  <si>
    <t>Plague</t>
  </si>
  <si>
    <t>Nuclear Mining</t>
  </si>
  <si>
    <t>Megastructures</t>
  </si>
  <si>
    <t>It's Made of People</t>
  </si>
  <si>
    <t>Genetic Engineering</t>
  </si>
  <si>
    <t>Earthen Sculpture</t>
  </si>
  <si>
    <t>Reapers</t>
  </si>
  <si>
    <t>Terraforming Earth</t>
  </si>
  <si>
    <t>Utopian Society</t>
  </si>
  <si>
    <t>Effect</t>
  </si>
  <si>
    <t>Assassination</t>
  </si>
  <si>
    <t>Kill an important person</t>
  </si>
  <si>
    <t>Destroy Mountain</t>
  </si>
  <si>
    <t>Lower Energy Debuff</t>
  </si>
  <si>
    <t>Sabotage</t>
  </si>
  <si>
    <t>Destroy some crafts</t>
  </si>
  <si>
    <t>Endgame Name</t>
  </si>
  <si>
    <t>Desc</t>
  </si>
  <si>
    <t>Reason1</t>
  </si>
  <si>
    <t>Reason2</t>
  </si>
  <si>
    <t>d20</t>
  </si>
  <si>
    <t>d12</t>
  </si>
  <si>
    <t>d8</t>
  </si>
  <si>
    <t>d6</t>
  </si>
  <si>
    <t>Attack Name</t>
  </si>
  <si>
    <t>Puzzling Miracles</t>
  </si>
  <si>
    <t>Hailing Fireballs</t>
  </si>
  <si>
    <t>Scattered Poisonings</t>
  </si>
  <si>
    <t>Dimensional Portals</t>
  </si>
  <si>
    <t>Bio</t>
  </si>
  <si>
    <t>Fear the Other</t>
  </si>
  <si>
    <t>Zombie Analysts</t>
  </si>
  <si>
    <t>Steel: -1, Insights: -1</t>
  </si>
  <si>
    <t>Steel: -1, Insights: -2</t>
  </si>
  <si>
    <t>Steel: -2, Insights: -2</t>
  </si>
  <si>
    <t>Steel: -3, Insights: -3</t>
  </si>
  <si>
    <t>Insights: -1, Goods: -1</t>
  </si>
  <si>
    <t>Insights: -1, Goods: -2</t>
  </si>
  <si>
    <t>Insights: -1, Goods: -3</t>
  </si>
  <si>
    <t>Insights: -1, Goods: -4</t>
  </si>
  <si>
    <t>Insights: -2</t>
  </si>
  <si>
    <t>Insights: -2, Fear: +1</t>
  </si>
  <si>
    <t>Insights: -2, Fear: +2</t>
  </si>
  <si>
    <t>Insights: -2, Fear: +3</t>
  </si>
  <si>
    <t>Insights: -2, Fear: +4</t>
  </si>
  <si>
    <t>Fear: +1, Food: -1</t>
  </si>
  <si>
    <t>Fear: +1, Food: -2</t>
  </si>
  <si>
    <t>Fear: +1, Food: -3</t>
  </si>
  <si>
    <t>Insights: -3</t>
  </si>
  <si>
    <t>Insights: -4</t>
  </si>
  <si>
    <t>Food: +1, Insights: -2</t>
  </si>
  <si>
    <t>Food: +1, Insights: -1</t>
  </si>
  <si>
    <t>Food: +1, Insights: -3</t>
  </si>
  <si>
    <t>Mysterious Trainwrecks</t>
  </si>
  <si>
    <t>Steel: -2</t>
  </si>
  <si>
    <t>Steel: -3</t>
  </si>
  <si>
    <t>Steel: -4</t>
  </si>
  <si>
    <t>Steel: -5</t>
  </si>
  <si>
    <t>Steel: -1, Servers: -1</t>
  </si>
  <si>
    <t>Steel: -1, Servers: -2</t>
  </si>
  <si>
    <t>Steel: -2, Servers: -2</t>
  </si>
  <si>
    <t>Steel: -2, Servers: -3</t>
  </si>
  <si>
    <t>Steel: -1, Goods: -1</t>
  </si>
  <si>
    <t>Steel: -1, Goods: -2</t>
  </si>
  <si>
    <t>Steel: -1, Goods: -3</t>
  </si>
  <si>
    <t>Steel: -1, Goods: -4</t>
  </si>
  <si>
    <t>Workers: -1</t>
  </si>
  <si>
    <t>Workers: -2</t>
  </si>
  <si>
    <t>Workers: -3</t>
  </si>
  <si>
    <t>Workers: -4</t>
  </si>
  <si>
    <t>Food: -1, Fear: +1</t>
  </si>
  <si>
    <t>Food: -2, Fear: +1</t>
  </si>
  <si>
    <t>Food: -2, Fear: +2</t>
  </si>
  <si>
    <t>Food: -2, Fear: +3</t>
  </si>
  <si>
    <t>Steel: -2, Insight: -1</t>
  </si>
  <si>
    <t>Steel: -2, Insight: -3</t>
  </si>
  <si>
    <t>Steel: -2, Insight: -2</t>
  </si>
  <si>
    <t>Steel: -2, Insight: -4</t>
  </si>
  <si>
    <t>Goods: -1</t>
  </si>
  <si>
    <t>Goods: -2</t>
  </si>
  <si>
    <t>Goods: -3</t>
  </si>
  <si>
    <t>Goods: -4</t>
  </si>
  <si>
    <t>Workers: -3, Food: +1</t>
  </si>
  <si>
    <t>Workers: -4, Food: +2</t>
  </si>
  <si>
    <t>Servers: -1, Food: -1</t>
  </si>
  <si>
    <t>Servers: -1, Food: -2</t>
  </si>
  <si>
    <t>Servers: -2, Food: -2</t>
  </si>
  <si>
    <t>Servers: -3, Food: -3</t>
  </si>
  <si>
    <t>Food: -1, Insights: +1</t>
  </si>
  <si>
    <t>Food: -3, Insights: -2</t>
  </si>
  <si>
    <t>Food: -2, Insights: -1</t>
  </si>
  <si>
    <t>Food: -1</t>
  </si>
  <si>
    <t>Insights: +1, Fear: +1</t>
  </si>
  <si>
    <t>Insights: -4, Fear: +4</t>
  </si>
  <si>
    <t>Steel: +1, Insights: -2</t>
  </si>
  <si>
    <t>Steel: +2, Insights: -3</t>
  </si>
  <si>
    <t>Insights: +1, Fear: +1, Steel: +1</t>
  </si>
  <si>
    <t>Fear: +2, Steel: +2</t>
  </si>
  <si>
    <t>Fear: +3, Steel: +4</t>
  </si>
  <si>
    <t>Fear: +2, Steel: +3</t>
  </si>
  <si>
    <t>Food: -3</t>
  </si>
  <si>
    <t>Food: -4</t>
  </si>
  <si>
    <t>Food: -5</t>
  </si>
  <si>
    <t>EMP Bursts</t>
  </si>
  <si>
    <t>Market Disturbances</t>
  </si>
  <si>
    <t>Disappearing People</t>
  </si>
  <si>
    <t>Novel Illness</t>
  </si>
  <si>
    <t>Radiation Spikes</t>
  </si>
  <si>
    <t>Consumer Shortages</t>
  </si>
  <si>
    <t>Rural Ghost Towns</t>
  </si>
  <si>
    <t>Popular Biohacking</t>
  </si>
  <si>
    <t>The Monoliths</t>
  </si>
  <si>
    <t>Steel: -1, Insights: +1</t>
  </si>
  <si>
    <t>Steel: -2, Insights: +2</t>
  </si>
  <si>
    <t>Chaotic Machinery</t>
  </si>
  <si>
    <t>Energy Breakthroughs</t>
  </si>
  <si>
    <t>Human Biofuel</t>
  </si>
  <si>
    <t>Eco Terrorism</t>
  </si>
  <si>
    <t>Failed Crops</t>
  </si>
  <si>
    <t>Description</t>
  </si>
  <si>
    <t>Power</t>
  </si>
  <si>
    <t>James</t>
  </si>
  <si>
    <t>Blake</t>
  </si>
  <si>
    <t>Ben</t>
  </si>
  <si>
    <t>Liam</t>
  </si>
  <si>
    <t>Enrique</t>
  </si>
  <si>
    <t>Wade</t>
  </si>
  <si>
    <t>Sage</t>
  </si>
  <si>
    <t>Griffin</t>
  </si>
  <si>
    <t>Mia</t>
  </si>
  <si>
    <t>Quinn</t>
  </si>
  <si>
    <t>Jade</t>
  </si>
  <si>
    <t>Caitlin</t>
  </si>
  <si>
    <t>Stanley</t>
  </si>
  <si>
    <t>Elliot</t>
  </si>
  <si>
    <t>George</t>
  </si>
  <si>
    <t>Mason</t>
  </si>
  <si>
    <t>Rudy</t>
  </si>
  <si>
    <t>Mel</t>
  </si>
  <si>
    <t>Fran</t>
  </si>
  <si>
    <t>Brice</t>
  </si>
  <si>
    <t>Alex</t>
  </si>
  <si>
    <t>Lee</t>
  </si>
  <si>
    <t>Jesse</t>
  </si>
  <si>
    <t>Tyler</t>
  </si>
  <si>
    <t>Denny</t>
  </si>
  <si>
    <t>Sidney</t>
  </si>
  <si>
    <t>Val</t>
  </si>
  <si>
    <t>Vic</t>
  </si>
  <si>
    <t>Aaron</t>
  </si>
  <si>
    <t>Logan</t>
  </si>
  <si>
    <t>Lane</t>
  </si>
  <si>
    <t>Brook</t>
  </si>
  <si>
    <t>Leader</t>
  </si>
  <si>
    <t>-5 with another Leader</t>
  </si>
  <si>
    <t>Tag</t>
  </si>
  <si>
    <t>Custom</t>
  </si>
  <si>
    <t>x</t>
  </si>
  <si>
    <t>Logical</t>
  </si>
  <si>
    <t>Creative</t>
  </si>
  <si>
    <t>Holistic</t>
  </si>
  <si>
    <t>Tactical</t>
  </si>
  <si>
    <t>Strategist</t>
  </si>
  <si>
    <t>Notes</t>
  </si>
  <si>
    <t>+10 with Creative, +5 Linguist or Engineer</t>
  </si>
  <si>
    <t>+4 for each other Creative, +5 for Engineer or Officer</t>
  </si>
  <si>
    <t>Count</t>
  </si>
  <si>
    <t>Strategic</t>
  </si>
  <si>
    <t>Calc. Power</t>
  </si>
  <si>
    <t>Power Adj</t>
  </si>
  <si>
    <t>+5 with Strategist, +6 for Engineer or Officer</t>
  </si>
  <si>
    <t>+1 for each Tactical, +5 for Officer</t>
  </si>
  <si>
    <t>Endgame</t>
  </si>
  <si>
    <t>Develop Vaccine: Gain 20 Results insight, Lower Fear to 10</t>
  </si>
  <si>
    <t>+3 for each Trait in team, +1 for Theologian</t>
  </si>
  <si>
    <t>Ideas</t>
  </si>
  <si>
    <t>Kill Theologians</t>
  </si>
  <si>
    <t>Something that has no logic to it</t>
  </si>
  <si>
    <t>Every player who does not have a team of experts gains minerals based on workers</t>
  </si>
  <si>
    <t>Coordinate Efforts</t>
  </si>
  <si>
    <t>Each other player gains 2 energy.</t>
  </si>
  <si>
    <t>Leadership Training</t>
  </si>
  <si>
    <t>Cost</t>
  </si>
  <si>
    <t>1</t>
  </si>
  <si>
    <t>scholars</t>
  </si>
  <si>
    <t>Gain 1 Expert per Scholar</t>
  </si>
  <si>
    <t>Streamline</t>
  </si>
  <si>
    <t>2</t>
  </si>
  <si>
    <t>Trash a card on your tableau worth 3 or more, Upgrade a resource</t>
  </si>
  <si>
    <t>Split an Opportunity stack</t>
  </si>
  <si>
    <t>Remove cards that cost Minerals</t>
  </si>
  <si>
    <t>Give you Crystals, expect something back</t>
  </si>
  <si>
    <t>Give you Crystals but expects them in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</si>
</sst>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9.1796875" defaultRowHeight="14.5" x14ac:dyDescent="0.35"/>
  <cols>
    <col min="1" max="1" width="25.81640625" style="11" bestFit="1" customWidth="1"/>
    <col min="2" max="2" width="23.54296875" style="11" bestFit="1" customWidth="1"/>
    <col min="3" max="3" width="6.81640625" style="11" bestFit="1" customWidth="1"/>
    <col min="4" max="4" width="15.1796875" style="28" bestFit="1" customWidth="1"/>
    <col min="5" max="5" width="20" style="13" customWidth="1"/>
    <col min="6" max="6" width="12" style="14" bestFit="1" customWidth="1"/>
    <col min="7" max="7" width="16.36328125" style="14" customWidth="1"/>
    <col min="8" max="8" width="15.1796875" style="12" bestFit="1" customWidth="1"/>
    <col min="9" max="9" width="23.1796875" style="13" bestFit="1" customWidth="1"/>
    <col min="10" max="10" width="10.26953125" style="11" customWidth="1"/>
    <col min="11" max="11" width="15.1796875" style="32" bestFit="1" customWidth="1"/>
    <col min="12" max="12" width="23.1796875" style="13" bestFit="1" customWidth="1"/>
    <col min="13" max="13" width="12" style="12" bestFit="1" customWidth="1"/>
    <col min="14" max="14" width="20" style="13" bestFit="1" customWidth="1"/>
    <col min="15" max="15" width="15.1796875" style="12" bestFit="1" customWidth="1"/>
    <col min="16" max="16" width="20.26953125" style="14" customWidth="1"/>
    <col min="17" max="17" width="11.54296875" style="11" customWidth="1"/>
    <col min="18" max="18" width="10.08984375" style="11" customWidth="1"/>
    <col min="19" max="19" width="11.26953125" style="16" customWidth="1"/>
    <col min="20" max="20" width="10.6328125" style="11" customWidth="1"/>
    <col min="21" max="16384" width="9.1796875" style="11"/>
  </cols>
  <sheetData>
    <row r="1" spans="1:20" s="1" customFormat="1" x14ac:dyDescent="0.35">
      <c r="A1" s="1" t="s">
        <v>0</v>
      </c>
      <c r="B1" s="1" t="s">
        <v>7</v>
      </c>
      <c r="C1" s="1" t="s">
        <v>400</v>
      </c>
      <c r="D1" s="26" t="s">
        <v>1</v>
      </c>
      <c r="E1" s="3" t="s">
        <v>97</v>
      </c>
      <c r="F1" s="4" t="s">
        <v>13</v>
      </c>
      <c r="G1" s="4" t="s">
        <v>98</v>
      </c>
      <c r="H1" s="2" t="s">
        <v>6</v>
      </c>
      <c r="I1" s="3" t="s">
        <v>99</v>
      </c>
      <c r="J1" s="1" t="s">
        <v>3</v>
      </c>
      <c r="K1" s="30" t="s">
        <v>2</v>
      </c>
      <c r="L1" s="3" t="s">
        <v>100</v>
      </c>
      <c r="M1" s="2" t="s">
        <v>14</v>
      </c>
      <c r="N1" s="3" t="s">
        <v>101</v>
      </c>
      <c r="O1" s="2" t="s">
        <v>9</v>
      </c>
      <c r="P1" s="4" t="s">
        <v>102</v>
      </c>
      <c r="Q1" s="1" t="s">
        <v>4</v>
      </c>
      <c r="R1" s="1" t="s">
        <v>15</v>
      </c>
      <c r="S1" s="5" t="s">
        <v>12</v>
      </c>
      <c r="T1" s="1" t="s">
        <v>110</v>
      </c>
    </row>
    <row r="2" spans="1:20" s="6" customFormat="1" x14ac:dyDescent="0.35">
      <c r="A2" s="11" t="s">
        <v>5</v>
      </c>
      <c r="B2" s="6" t="s">
        <v>8</v>
      </c>
      <c r="D2" s="27">
        <v>2</v>
      </c>
      <c r="E2" s="13" t="s">
        <v>85</v>
      </c>
      <c r="F2" s="9"/>
      <c r="G2" s="9"/>
      <c r="H2" s="7"/>
      <c r="I2" s="8"/>
      <c r="J2" s="6" t="s">
        <v>407</v>
      </c>
      <c r="K2" s="31"/>
      <c r="L2" s="8"/>
      <c r="M2" s="7"/>
      <c r="N2" s="8"/>
      <c r="O2" s="7"/>
      <c r="P2" s="9"/>
      <c r="S2" s="10"/>
    </row>
    <row r="3" spans="1:20" s="17" customFormat="1" x14ac:dyDescent="0.35">
      <c r="A3" s="11" t="s">
        <v>183</v>
      </c>
      <c r="B3" s="11" t="s">
        <v>8</v>
      </c>
      <c r="C3" s="11"/>
      <c r="D3" s="28">
        <v>1</v>
      </c>
      <c r="E3" s="13" t="s">
        <v>85</v>
      </c>
      <c r="F3" s="14"/>
      <c r="G3" s="14"/>
      <c r="H3" s="12"/>
      <c r="I3" s="13"/>
      <c r="J3" s="11" t="s">
        <v>25</v>
      </c>
      <c r="K3" s="32">
        <v>2</v>
      </c>
      <c r="L3" s="13" t="s">
        <v>85</v>
      </c>
      <c r="M3" s="12"/>
      <c r="N3" s="13"/>
      <c r="O3" s="12"/>
      <c r="P3" s="14"/>
      <c r="Q3" s="11" t="s">
        <v>182</v>
      </c>
      <c r="R3" s="11"/>
      <c r="S3" s="16"/>
      <c r="T3" s="11"/>
    </row>
    <row r="4" spans="1:20" s="17" customFormat="1" x14ac:dyDescent="0.35">
      <c r="A4" s="11" t="s">
        <v>397</v>
      </c>
      <c r="B4" s="11" t="s">
        <v>8</v>
      </c>
      <c r="C4" s="11"/>
      <c r="D4" s="28">
        <v>3</v>
      </c>
      <c r="E4" s="13" t="s">
        <v>85</v>
      </c>
      <c r="F4" s="14"/>
      <c r="G4" s="14"/>
      <c r="H4" s="12"/>
      <c r="I4" s="13"/>
      <c r="J4" s="11" t="s">
        <v>398</v>
      </c>
      <c r="K4" s="32"/>
      <c r="L4" s="13"/>
      <c r="M4" s="12"/>
      <c r="N4" s="13" t="s">
        <v>94</v>
      </c>
      <c r="O4" s="12"/>
      <c r="P4" s="14"/>
      <c r="Q4" s="11"/>
      <c r="R4" s="11"/>
      <c r="S4" s="16"/>
      <c r="T4" s="11"/>
    </row>
    <row r="5" spans="1:20" s="17" customFormat="1" x14ac:dyDescent="0.35">
      <c r="A5" s="11" t="s">
        <v>160</v>
      </c>
      <c r="B5" s="11" t="s">
        <v>8</v>
      </c>
      <c r="C5" s="11"/>
      <c r="D5" s="28">
        <v>3</v>
      </c>
      <c r="E5" s="13" t="s">
        <v>85</v>
      </c>
      <c r="F5" s="14"/>
      <c r="G5" s="14"/>
      <c r="H5" s="12"/>
      <c r="I5" s="13"/>
      <c r="J5" s="11" t="s">
        <v>162</v>
      </c>
      <c r="K5" s="32">
        <v>4</v>
      </c>
      <c r="L5" s="13" t="s">
        <v>85</v>
      </c>
      <c r="M5" s="12"/>
      <c r="N5" s="13"/>
      <c r="O5" s="12"/>
      <c r="P5" s="14"/>
      <c r="Q5" s="11" t="s">
        <v>161</v>
      </c>
      <c r="R5" s="11"/>
      <c r="S5" s="16"/>
      <c r="T5" s="11"/>
    </row>
    <row r="6" spans="1:20" s="17" customFormat="1" x14ac:dyDescent="0.35">
      <c r="A6" s="11" t="s">
        <v>49</v>
      </c>
      <c r="B6" s="11" t="s">
        <v>8</v>
      </c>
      <c r="C6" s="11"/>
      <c r="D6" s="28">
        <v>2</v>
      </c>
      <c r="E6" s="13" t="s">
        <v>85</v>
      </c>
      <c r="F6" s="14"/>
      <c r="G6" s="14"/>
      <c r="H6" s="12" t="s">
        <v>59</v>
      </c>
      <c r="I6" s="13" t="s">
        <v>94</v>
      </c>
      <c r="J6" s="11" t="s">
        <v>52</v>
      </c>
      <c r="K6" s="32">
        <v>4</v>
      </c>
      <c r="L6" s="13" t="s">
        <v>85</v>
      </c>
      <c r="M6" s="12"/>
      <c r="N6" s="13"/>
      <c r="O6" s="12"/>
      <c r="P6" s="14"/>
      <c r="Q6" s="11" t="s">
        <v>53</v>
      </c>
      <c r="R6" s="11"/>
      <c r="S6" s="16"/>
      <c r="T6" s="11"/>
    </row>
    <row r="7" spans="1:20" s="17" customFormat="1" x14ac:dyDescent="0.35">
      <c r="A7" s="11" t="s">
        <v>45</v>
      </c>
      <c r="B7" s="11" t="s">
        <v>8</v>
      </c>
      <c r="C7" s="11"/>
      <c r="D7" s="28">
        <v>2</v>
      </c>
      <c r="E7" s="13" t="s">
        <v>85</v>
      </c>
      <c r="F7" s="14"/>
      <c r="G7" s="14"/>
      <c r="H7" s="12"/>
      <c r="I7" s="13"/>
      <c r="J7" s="11" t="s">
        <v>129</v>
      </c>
      <c r="K7" s="32">
        <v>3</v>
      </c>
      <c r="L7" s="13" t="s">
        <v>85</v>
      </c>
      <c r="M7" s="12"/>
      <c r="N7" s="13"/>
      <c r="O7" s="12"/>
      <c r="P7" s="14"/>
      <c r="Q7" s="11" t="s">
        <v>46</v>
      </c>
      <c r="R7" s="11"/>
      <c r="S7" s="16"/>
      <c r="T7" s="11"/>
    </row>
    <row r="8" spans="1:20" s="17" customFormat="1" x14ac:dyDescent="0.35">
      <c r="A8" s="11" t="s">
        <v>404</v>
      </c>
      <c r="B8" s="11" t="s">
        <v>8</v>
      </c>
      <c r="C8" s="11"/>
      <c r="D8" s="28" t="s">
        <v>405</v>
      </c>
      <c r="E8" s="13" t="s">
        <v>85</v>
      </c>
      <c r="F8" s="14"/>
      <c r="G8" s="14"/>
      <c r="H8" s="12"/>
      <c r="I8" s="13"/>
      <c r="J8" s="11" t="s">
        <v>406</v>
      </c>
      <c r="K8" s="32"/>
      <c r="L8" s="13"/>
      <c r="M8" s="12"/>
      <c r="N8" s="13"/>
      <c r="O8" s="12"/>
      <c r="P8" s="14"/>
      <c r="Q8" s="11"/>
      <c r="R8" s="11"/>
      <c r="S8" s="16"/>
      <c r="T8" s="11"/>
    </row>
    <row r="9" spans="1:20" s="17" customFormat="1" x14ac:dyDescent="0.35">
      <c r="A9" s="11" t="s">
        <v>399</v>
      </c>
      <c r="B9" s="11" t="s">
        <v>17</v>
      </c>
      <c r="C9" s="11"/>
      <c r="D9" s="28" t="s">
        <v>401</v>
      </c>
      <c r="E9" s="13" t="s">
        <v>85</v>
      </c>
      <c r="F9" s="14"/>
      <c r="G9" s="14"/>
      <c r="H9" s="12"/>
      <c r="I9" s="13"/>
      <c r="J9" s="11"/>
      <c r="K9" s="32" t="s">
        <v>83</v>
      </c>
      <c r="L9" s="13" t="s">
        <v>402</v>
      </c>
      <c r="M9" s="12"/>
      <c r="N9" s="13"/>
      <c r="O9" s="12"/>
      <c r="P9" s="14"/>
      <c r="Q9" s="11" t="s">
        <v>403</v>
      </c>
      <c r="R9" s="11"/>
      <c r="S9" s="16"/>
      <c r="T9" s="11"/>
    </row>
    <row r="10" spans="1:20" x14ac:dyDescent="0.35">
      <c r="A10" s="11" t="s">
        <v>132</v>
      </c>
      <c r="B10" s="11" t="s">
        <v>134</v>
      </c>
      <c r="D10" s="28" t="str">
        <f>"1:1"</f>
        <v>1:1</v>
      </c>
      <c r="E10" s="13" t="s">
        <v>152</v>
      </c>
      <c r="G10" s="14" t="s">
        <v>135</v>
      </c>
      <c r="I10" s="13" t="s">
        <v>91</v>
      </c>
    </row>
    <row r="11" spans="1:20" x14ac:dyDescent="0.35">
      <c r="A11" s="11" t="s">
        <v>136</v>
      </c>
      <c r="B11" s="11" t="s">
        <v>134</v>
      </c>
      <c r="D11" s="28" t="str">
        <f>"1:X"</f>
        <v>1:X</v>
      </c>
      <c r="E11" s="13" t="s">
        <v>135</v>
      </c>
      <c r="G11" s="13" t="s">
        <v>137</v>
      </c>
      <c r="H11" s="12" t="s">
        <v>59</v>
      </c>
      <c r="I11" s="13" t="s">
        <v>163</v>
      </c>
      <c r="Q11" s="11" t="s">
        <v>140</v>
      </c>
    </row>
    <row r="12" spans="1:20" x14ac:dyDescent="0.35">
      <c r="A12" s="11" t="s">
        <v>139</v>
      </c>
      <c r="B12" s="11" t="s">
        <v>134</v>
      </c>
      <c r="D12" s="28" t="str">
        <f>"8:1"</f>
        <v>8:1</v>
      </c>
      <c r="E12" s="13" t="s">
        <v>137</v>
      </c>
      <c r="G12" s="14" t="s">
        <v>144</v>
      </c>
      <c r="I12" s="13" t="s">
        <v>163</v>
      </c>
      <c r="K12" s="28"/>
      <c r="Q12" s="11" t="s">
        <v>151</v>
      </c>
    </row>
    <row r="13" spans="1:20" x14ac:dyDescent="0.35">
      <c r="A13" s="11" t="s">
        <v>194</v>
      </c>
      <c r="B13" s="11" t="s">
        <v>192</v>
      </c>
      <c r="D13" s="28">
        <v>1</v>
      </c>
      <c r="E13" s="13" t="s">
        <v>195</v>
      </c>
      <c r="H13" s="12" t="s">
        <v>59</v>
      </c>
      <c r="I13" s="13" t="s">
        <v>164</v>
      </c>
    </row>
    <row r="14" spans="1:20" x14ac:dyDescent="0.35">
      <c r="A14" s="11" t="s">
        <v>191</v>
      </c>
      <c r="B14" s="11" t="s">
        <v>192</v>
      </c>
      <c r="D14" s="28" t="str">
        <f>"3:1"</f>
        <v>3:1</v>
      </c>
      <c r="E14" s="13" t="s">
        <v>85</v>
      </c>
      <c r="G14" s="14" t="s">
        <v>200</v>
      </c>
      <c r="Q14" s="11" t="str">
        <f>"-1 Secrecy"</f>
        <v>-1 Secrecy</v>
      </c>
    </row>
    <row r="15" spans="1:20" x14ac:dyDescent="0.35">
      <c r="A15" s="11" t="s">
        <v>150</v>
      </c>
      <c r="B15" s="11" t="s">
        <v>169</v>
      </c>
      <c r="D15" s="28" t="str">
        <f>"3:1"</f>
        <v>3:1</v>
      </c>
      <c r="E15" s="13" t="s">
        <v>137</v>
      </c>
      <c r="G15" s="14" t="s">
        <v>144</v>
      </c>
      <c r="H15" s="12">
        <v>2</v>
      </c>
      <c r="I15" s="13" t="s">
        <v>163</v>
      </c>
      <c r="O15" s="12">
        <v>1</v>
      </c>
      <c r="P15" s="14" t="s">
        <v>164</v>
      </c>
      <c r="Q15" s="11" t="s">
        <v>154</v>
      </c>
    </row>
    <row r="16" spans="1:20" x14ac:dyDescent="0.35">
      <c r="A16" s="11" t="s">
        <v>74</v>
      </c>
      <c r="B16" s="11" t="s">
        <v>76</v>
      </c>
      <c r="D16" s="29" t="s">
        <v>103</v>
      </c>
      <c r="E16" s="13" t="s">
        <v>87</v>
      </c>
      <c r="F16" s="14" t="s">
        <v>109</v>
      </c>
      <c r="G16" s="14" t="s">
        <v>90</v>
      </c>
      <c r="K16" s="33" t="s">
        <v>104</v>
      </c>
      <c r="L16" s="13" t="s">
        <v>87</v>
      </c>
      <c r="M16" s="12" t="s">
        <v>106</v>
      </c>
      <c r="N16" s="13" t="s">
        <v>96</v>
      </c>
    </row>
    <row r="17" spans="1:17" x14ac:dyDescent="0.35">
      <c r="A17" s="11" t="s">
        <v>73</v>
      </c>
      <c r="B17" s="11" t="s">
        <v>75</v>
      </c>
      <c r="D17" s="29" t="s">
        <v>79</v>
      </c>
      <c r="E17" s="13" t="s">
        <v>87</v>
      </c>
      <c r="F17" s="14" t="s">
        <v>106</v>
      </c>
      <c r="G17" s="14" t="s">
        <v>90</v>
      </c>
      <c r="H17" s="12">
        <v>2</v>
      </c>
      <c r="I17" s="13" t="s">
        <v>94</v>
      </c>
      <c r="K17" s="33" t="s">
        <v>105</v>
      </c>
      <c r="L17" s="13" t="s">
        <v>87</v>
      </c>
      <c r="M17" s="12" t="s">
        <v>106</v>
      </c>
      <c r="N17" s="13" t="s">
        <v>90</v>
      </c>
    </row>
    <row r="18" spans="1:17" x14ac:dyDescent="0.35">
      <c r="A18" s="11" t="s">
        <v>55</v>
      </c>
      <c r="B18" s="11" t="s">
        <v>56</v>
      </c>
      <c r="D18" s="29" t="s">
        <v>81</v>
      </c>
      <c r="E18" s="13" t="s">
        <v>85</v>
      </c>
      <c r="G18" s="14" t="s">
        <v>91</v>
      </c>
      <c r="K18" s="33" t="s">
        <v>77</v>
      </c>
      <c r="L18" s="13" t="s">
        <v>85</v>
      </c>
      <c r="N18" s="13" t="s">
        <v>163</v>
      </c>
    </row>
    <row r="19" spans="1:17" x14ac:dyDescent="0.35">
      <c r="A19" s="11" t="s">
        <v>41</v>
      </c>
      <c r="B19" s="11" t="s">
        <v>42</v>
      </c>
      <c r="D19" s="28">
        <v>5</v>
      </c>
      <c r="E19" s="13" t="s">
        <v>85</v>
      </c>
      <c r="G19" s="18"/>
      <c r="J19" s="11" t="s">
        <v>61</v>
      </c>
    </row>
    <row r="20" spans="1:17" x14ac:dyDescent="0.35">
      <c r="A20" s="11" t="s">
        <v>43</v>
      </c>
      <c r="B20" s="11" t="s">
        <v>42</v>
      </c>
      <c r="D20" s="28">
        <v>2</v>
      </c>
      <c r="E20" s="13" t="s">
        <v>85</v>
      </c>
      <c r="J20" s="11" t="s">
        <v>44</v>
      </c>
    </row>
    <row r="21" spans="1:17" x14ac:dyDescent="0.35">
      <c r="A21" s="11" t="s">
        <v>138</v>
      </c>
      <c r="B21" s="11" t="s">
        <v>42</v>
      </c>
      <c r="D21" s="28" t="str">
        <f>"5:6"</f>
        <v>5:6</v>
      </c>
      <c r="E21" s="13" t="s">
        <v>135</v>
      </c>
      <c r="G21" s="14" t="s">
        <v>137</v>
      </c>
      <c r="K21" s="32" t="str">
        <f>"3:4"</f>
        <v>3:4</v>
      </c>
      <c r="L21" s="13" t="s">
        <v>137</v>
      </c>
      <c r="N21" s="13" t="s">
        <v>137</v>
      </c>
    </row>
    <row r="22" spans="1:17" x14ac:dyDescent="0.35">
      <c r="A22" s="11" t="s">
        <v>174</v>
      </c>
      <c r="B22" s="11" t="s">
        <v>42</v>
      </c>
      <c r="D22" s="28">
        <v>2</v>
      </c>
      <c r="E22" s="13" t="s">
        <v>85</v>
      </c>
      <c r="I22" s="13" t="s">
        <v>163</v>
      </c>
      <c r="J22" s="11" t="s">
        <v>175</v>
      </c>
    </row>
    <row r="23" spans="1:17" x14ac:dyDescent="0.35">
      <c r="A23" s="11" t="s">
        <v>28</v>
      </c>
      <c r="B23" s="11" t="s">
        <v>112</v>
      </c>
      <c r="D23" s="28">
        <v>1</v>
      </c>
      <c r="E23" s="13" t="s">
        <v>85</v>
      </c>
      <c r="G23" s="13"/>
      <c r="H23" s="12" t="s">
        <v>59</v>
      </c>
      <c r="I23" s="13" t="s">
        <v>88</v>
      </c>
      <c r="J23" s="11" t="s">
        <v>62</v>
      </c>
    </row>
    <row r="24" spans="1:17" x14ac:dyDescent="0.35">
      <c r="A24" s="11" t="s">
        <v>29</v>
      </c>
      <c r="B24" s="11" t="s">
        <v>112</v>
      </c>
      <c r="D24" s="28">
        <v>2</v>
      </c>
      <c r="E24" s="13" t="s">
        <v>85</v>
      </c>
      <c r="J24" s="11" t="s">
        <v>111</v>
      </c>
      <c r="N24" s="13" t="s">
        <v>94</v>
      </c>
    </row>
    <row r="25" spans="1:17" x14ac:dyDescent="0.35">
      <c r="A25" s="11" t="s">
        <v>30</v>
      </c>
      <c r="B25" s="11" t="s">
        <v>112</v>
      </c>
      <c r="D25" s="28">
        <v>3</v>
      </c>
      <c r="E25" s="13" t="s">
        <v>85</v>
      </c>
      <c r="G25" s="18"/>
      <c r="I25" s="18"/>
      <c r="J25" s="11" t="s">
        <v>148</v>
      </c>
      <c r="N25" s="13" t="s">
        <v>88</v>
      </c>
    </row>
    <row r="26" spans="1:17" x14ac:dyDescent="0.35">
      <c r="A26" s="11" t="s">
        <v>11</v>
      </c>
      <c r="B26" s="11" t="s">
        <v>10</v>
      </c>
      <c r="D26" s="29" t="s">
        <v>77</v>
      </c>
      <c r="E26" s="13" t="s">
        <v>85</v>
      </c>
      <c r="F26" s="14" t="s">
        <v>106</v>
      </c>
      <c r="G26" s="14" t="s">
        <v>89</v>
      </c>
      <c r="I26" s="18"/>
    </row>
    <row r="27" spans="1:17" x14ac:dyDescent="0.35">
      <c r="A27" s="11" t="s">
        <v>84</v>
      </c>
      <c r="B27" s="11" t="s">
        <v>10</v>
      </c>
      <c r="D27" s="29" t="s">
        <v>86</v>
      </c>
      <c r="E27" s="13" t="s">
        <v>87</v>
      </c>
      <c r="G27" s="18" t="s">
        <v>85</v>
      </c>
      <c r="K27" s="33" t="s">
        <v>180</v>
      </c>
      <c r="L27" s="13" t="s">
        <v>89</v>
      </c>
      <c r="N27" s="13" t="s">
        <v>85</v>
      </c>
    </row>
    <row r="28" spans="1:17" x14ac:dyDescent="0.35">
      <c r="A28" s="11" t="s">
        <v>34</v>
      </c>
      <c r="B28" s="11" t="s">
        <v>33</v>
      </c>
      <c r="D28" s="29" t="s">
        <v>78</v>
      </c>
      <c r="E28" s="13" t="s">
        <v>85</v>
      </c>
      <c r="G28" s="18" t="s">
        <v>95</v>
      </c>
      <c r="K28" s="33" t="s">
        <v>77</v>
      </c>
      <c r="L28" s="13" t="s">
        <v>85</v>
      </c>
      <c r="N28" s="13" t="s">
        <v>93</v>
      </c>
    </row>
    <row r="29" spans="1:17" x14ac:dyDescent="0.35">
      <c r="A29" s="11" t="s">
        <v>51</v>
      </c>
      <c r="B29" s="11" t="s">
        <v>33</v>
      </c>
      <c r="D29" s="28">
        <v>1</v>
      </c>
      <c r="E29" s="13" t="s">
        <v>85</v>
      </c>
      <c r="G29" s="18"/>
      <c r="H29" s="12" t="s">
        <v>60</v>
      </c>
      <c r="I29" s="13" t="s">
        <v>93</v>
      </c>
      <c r="J29" s="11" t="s">
        <v>50</v>
      </c>
      <c r="K29" s="32">
        <v>2</v>
      </c>
      <c r="L29" s="13" t="s">
        <v>85</v>
      </c>
      <c r="Q29" s="11" t="s">
        <v>54</v>
      </c>
    </row>
    <row r="30" spans="1:17" x14ac:dyDescent="0.35">
      <c r="A30" s="11" t="s">
        <v>31</v>
      </c>
      <c r="B30" s="11" t="s">
        <v>149</v>
      </c>
      <c r="D30" s="28">
        <v>1</v>
      </c>
      <c r="E30" s="13" t="s">
        <v>85</v>
      </c>
      <c r="J30" s="11" t="s">
        <v>32</v>
      </c>
      <c r="N30" s="13" t="s">
        <v>95</v>
      </c>
      <c r="O30" s="12">
        <v>1</v>
      </c>
      <c r="P30" s="14" t="s">
        <v>93</v>
      </c>
    </row>
    <row r="31" spans="1:17" x14ac:dyDescent="0.35">
      <c r="A31" s="11" t="s">
        <v>35</v>
      </c>
      <c r="B31" s="11" t="s">
        <v>149</v>
      </c>
      <c r="D31" s="29" t="s">
        <v>80</v>
      </c>
      <c r="E31" s="13" t="s">
        <v>85</v>
      </c>
      <c r="G31" s="14" t="s">
        <v>93</v>
      </c>
      <c r="K31" s="32">
        <v>1</v>
      </c>
      <c r="L31" s="13" t="s">
        <v>85</v>
      </c>
      <c r="Q31" s="11" t="s">
        <v>181</v>
      </c>
    </row>
    <row r="32" spans="1:17" x14ac:dyDescent="0.35">
      <c r="A32" s="11" t="s">
        <v>193</v>
      </c>
      <c r="B32" s="11" t="s">
        <v>190</v>
      </c>
      <c r="D32" s="28" t="str">
        <f>"2:1"</f>
        <v>2:1</v>
      </c>
      <c r="G32" s="14" t="s">
        <v>200</v>
      </c>
      <c r="Q32" s="11" t="str">
        <f>"-1 Secrecy for each Military Problem discovered"</f>
        <v>-1 Secrecy for each Military Problem discovered</v>
      </c>
    </row>
    <row r="33" spans="1:20" x14ac:dyDescent="0.35">
      <c r="A33" s="11" t="s">
        <v>189</v>
      </c>
      <c r="B33" s="11" t="s">
        <v>190</v>
      </c>
      <c r="D33" s="28" t="str">
        <f>"5:1"</f>
        <v>5:1</v>
      </c>
      <c r="E33" s="13" t="s">
        <v>85</v>
      </c>
      <c r="G33" s="14" t="s">
        <v>200</v>
      </c>
      <c r="H33" s="12" t="s">
        <v>59</v>
      </c>
      <c r="I33" s="13" t="s">
        <v>93</v>
      </c>
      <c r="O33" s="12" t="s">
        <v>59</v>
      </c>
      <c r="P33" s="14" t="s">
        <v>90</v>
      </c>
    </row>
    <row r="34" spans="1:20" x14ac:dyDescent="0.35">
      <c r="A34" s="11" t="s">
        <v>146</v>
      </c>
      <c r="B34" s="11" t="s">
        <v>168</v>
      </c>
      <c r="D34" s="28" t="str">
        <f>"3:1"</f>
        <v>3:1</v>
      </c>
      <c r="E34" s="13" t="s">
        <v>85</v>
      </c>
      <c r="G34" s="14" t="s">
        <v>167</v>
      </c>
      <c r="H34" s="12">
        <v>2</v>
      </c>
      <c r="I34" s="13" t="s">
        <v>93</v>
      </c>
      <c r="O34" s="12">
        <v>1</v>
      </c>
      <c r="P34" s="14" t="s">
        <v>94</v>
      </c>
      <c r="Q34" s="11" t="s">
        <v>154</v>
      </c>
    </row>
    <row r="35" spans="1:20" x14ac:dyDescent="0.35">
      <c r="A35" s="11" t="s">
        <v>66</v>
      </c>
      <c r="B35" s="11" t="s">
        <v>67</v>
      </c>
      <c r="D35" s="29" t="str">
        <f>"1:2"</f>
        <v>1:2</v>
      </c>
      <c r="E35" s="13" t="s">
        <v>88</v>
      </c>
      <c r="F35" s="14" t="s">
        <v>113</v>
      </c>
      <c r="G35" s="14" t="s">
        <v>87</v>
      </c>
      <c r="K35" s="33" t="s">
        <v>104</v>
      </c>
      <c r="L35" s="13" t="s">
        <v>85</v>
      </c>
      <c r="M35" s="12" t="s">
        <v>108</v>
      </c>
      <c r="N35" s="13" t="s">
        <v>87</v>
      </c>
    </row>
    <row r="36" spans="1:20" x14ac:dyDescent="0.35">
      <c r="A36" s="11" t="s">
        <v>179</v>
      </c>
      <c r="B36" s="11" t="s">
        <v>67</v>
      </c>
      <c r="D36" s="29" t="s">
        <v>82</v>
      </c>
      <c r="E36" s="13" t="s">
        <v>85</v>
      </c>
      <c r="G36" s="18" t="s">
        <v>87</v>
      </c>
    </row>
    <row r="37" spans="1:20" x14ac:dyDescent="0.35">
      <c r="A37" s="11" t="s">
        <v>70</v>
      </c>
      <c r="B37" s="11" t="s">
        <v>67</v>
      </c>
      <c r="D37" s="29" t="s">
        <v>77</v>
      </c>
      <c r="E37" s="13" t="s">
        <v>85</v>
      </c>
      <c r="G37" s="18" t="s">
        <v>87</v>
      </c>
      <c r="H37" s="12">
        <v>1</v>
      </c>
      <c r="I37" s="13" t="s">
        <v>94</v>
      </c>
      <c r="K37" s="33" t="s">
        <v>83</v>
      </c>
      <c r="L37" s="13" t="s">
        <v>88</v>
      </c>
      <c r="N37" s="13" t="s">
        <v>94</v>
      </c>
    </row>
    <row r="38" spans="1:20" x14ac:dyDescent="0.35">
      <c r="A38" s="11" t="s">
        <v>178</v>
      </c>
      <c r="B38" s="11" t="s">
        <v>67</v>
      </c>
      <c r="D38" s="28" t="str">
        <f>"6:3"</f>
        <v>6:3</v>
      </c>
      <c r="E38" s="13" t="s">
        <v>85</v>
      </c>
      <c r="G38" s="14" t="s">
        <v>87</v>
      </c>
      <c r="H38" s="12">
        <v>2</v>
      </c>
      <c r="I38" s="13" t="s">
        <v>88</v>
      </c>
    </row>
    <row r="39" spans="1:20" x14ac:dyDescent="0.35">
      <c r="A39" s="11" t="s">
        <v>16</v>
      </c>
      <c r="B39" s="11" t="s">
        <v>17</v>
      </c>
      <c r="D39" s="29" t="s">
        <v>79</v>
      </c>
      <c r="E39" s="13" t="s">
        <v>85</v>
      </c>
      <c r="G39" s="18" t="s">
        <v>92</v>
      </c>
      <c r="K39" s="33" t="s">
        <v>105</v>
      </c>
      <c r="L39" s="13" t="s">
        <v>85</v>
      </c>
      <c r="N39" s="13" t="s">
        <v>92</v>
      </c>
    </row>
    <row r="40" spans="1:20" x14ac:dyDescent="0.35">
      <c r="A40" s="11" t="s">
        <v>18</v>
      </c>
      <c r="B40" s="11" t="s">
        <v>17</v>
      </c>
      <c r="D40" s="29" t="s">
        <v>79</v>
      </c>
      <c r="E40" s="13" t="s">
        <v>85</v>
      </c>
      <c r="G40" s="14" t="s">
        <v>88</v>
      </c>
      <c r="K40" s="33" t="s">
        <v>79</v>
      </c>
      <c r="L40" s="13" t="s">
        <v>85</v>
      </c>
      <c r="N40" s="13" t="s">
        <v>94</v>
      </c>
    </row>
    <row r="41" spans="1:20" x14ac:dyDescent="0.35">
      <c r="A41" s="11" t="s">
        <v>153</v>
      </c>
      <c r="B41" s="11" t="s">
        <v>147</v>
      </c>
      <c r="D41" s="28">
        <v>3</v>
      </c>
      <c r="E41" s="13" t="s">
        <v>137</v>
      </c>
      <c r="G41" s="14" t="s">
        <v>167</v>
      </c>
      <c r="H41" s="12">
        <v>2</v>
      </c>
      <c r="I41" s="13" t="s">
        <v>93</v>
      </c>
      <c r="O41" s="12">
        <v>1</v>
      </c>
      <c r="P41" s="14" t="s">
        <v>164</v>
      </c>
      <c r="Q41" s="11" t="s">
        <v>154</v>
      </c>
    </row>
    <row r="42" spans="1:20" x14ac:dyDescent="0.35">
      <c r="A42" s="11" t="s">
        <v>47</v>
      </c>
      <c r="B42" s="11" t="s">
        <v>156</v>
      </c>
      <c r="G42" s="13"/>
      <c r="S42" s="16" t="s">
        <v>8</v>
      </c>
      <c r="T42" s="11" t="s">
        <v>48</v>
      </c>
    </row>
    <row r="43" spans="1:20" x14ac:dyDescent="0.35">
      <c r="A43" s="11" t="s">
        <v>155</v>
      </c>
      <c r="B43" s="11" t="s">
        <v>159</v>
      </c>
      <c r="D43" s="28">
        <v>1</v>
      </c>
      <c r="E43" s="13" t="s">
        <v>85</v>
      </c>
      <c r="G43" s="13"/>
      <c r="J43" s="11" t="s">
        <v>158</v>
      </c>
      <c r="S43" s="16" t="s">
        <v>157</v>
      </c>
    </row>
    <row r="44" spans="1:20" x14ac:dyDescent="0.35">
      <c r="A44" s="11" t="s">
        <v>170</v>
      </c>
      <c r="B44" s="11" t="s">
        <v>159</v>
      </c>
      <c r="G44" s="18"/>
      <c r="S44" s="16" t="s">
        <v>119</v>
      </c>
      <c r="T44" s="11" t="s">
        <v>184</v>
      </c>
    </row>
    <row r="45" spans="1:20" x14ac:dyDescent="0.35">
      <c r="A45" s="11" t="s">
        <v>22</v>
      </c>
      <c r="B45" s="11" t="s">
        <v>23</v>
      </c>
      <c r="D45" s="28">
        <v>1</v>
      </c>
      <c r="E45" s="13" t="s">
        <v>85</v>
      </c>
      <c r="G45" s="18"/>
      <c r="J45" s="11" t="s">
        <v>145</v>
      </c>
      <c r="S45" s="16" t="s">
        <v>24</v>
      </c>
    </row>
    <row r="46" spans="1:20" x14ac:dyDescent="0.35">
      <c r="A46" s="11" t="s">
        <v>37</v>
      </c>
      <c r="B46" s="11" t="s">
        <v>57</v>
      </c>
      <c r="H46" s="12">
        <v>1</v>
      </c>
      <c r="I46" s="13" t="s">
        <v>93</v>
      </c>
      <c r="S46" s="16" t="s">
        <v>39</v>
      </c>
      <c r="T46" s="19" t="s">
        <v>177</v>
      </c>
    </row>
    <row r="47" spans="1:20" x14ac:dyDescent="0.35">
      <c r="A47" s="11" t="s">
        <v>36</v>
      </c>
      <c r="B47" s="11" t="s">
        <v>57</v>
      </c>
      <c r="G47" s="13"/>
      <c r="H47" s="12">
        <v>2</v>
      </c>
      <c r="I47" s="13" t="s">
        <v>93</v>
      </c>
      <c r="S47" s="16" t="s">
        <v>39</v>
      </c>
      <c r="T47" s="11" t="s">
        <v>58</v>
      </c>
    </row>
    <row r="48" spans="1:20" x14ac:dyDescent="0.35">
      <c r="A48" s="11" t="s">
        <v>63</v>
      </c>
      <c r="B48" s="11" t="s">
        <v>64</v>
      </c>
      <c r="I48" s="13" t="s">
        <v>93</v>
      </c>
      <c r="P48" s="14" t="s">
        <v>94</v>
      </c>
      <c r="S48" s="16" t="s">
        <v>65</v>
      </c>
      <c r="T48" s="11" t="s">
        <v>171</v>
      </c>
    </row>
    <row r="49" spans="1:20" x14ac:dyDescent="0.35">
      <c r="A49" s="11" t="s">
        <v>165</v>
      </c>
      <c r="B49" s="11" t="s">
        <v>68</v>
      </c>
      <c r="G49" s="18"/>
      <c r="I49" s="13" t="s">
        <v>88</v>
      </c>
      <c r="S49" s="16" t="s">
        <v>69</v>
      </c>
      <c r="T49" s="11" t="s">
        <v>166</v>
      </c>
    </row>
    <row r="50" spans="1:20" x14ac:dyDescent="0.35">
      <c r="A50" s="11" t="s">
        <v>114</v>
      </c>
      <c r="B50" s="11" t="s">
        <v>115</v>
      </c>
      <c r="S50" s="16" t="s">
        <v>69</v>
      </c>
      <c r="T50" s="11" t="s">
        <v>196</v>
      </c>
    </row>
    <row r="51" spans="1:20" x14ac:dyDescent="0.35">
      <c r="A51" s="11" t="s">
        <v>172</v>
      </c>
      <c r="B51" s="11" t="s">
        <v>115</v>
      </c>
      <c r="H51" s="12">
        <v>1</v>
      </c>
      <c r="I51" s="13" t="s">
        <v>94</v>
      </c>
      <c r="T51" s="11" t="s">
        <v>173</v>
      </c>
    </row>
    <row r="52" spans="1:20" x14ac:dyDescent="0.35">
      <c r="A52" s="11" t="s">
        <v>26</v>
      </c>
      <c r="B52" s="11" t="s">
        <v>20</v>
      </c>
      <c r="S52" s="16" t="s">
        <v>21</v>
      </c>
      <c r="T52" s="11" t="s">
        <v>27</v>
      </c>
    </row>
    <row r="53" spans="1:20" x14ac:dyDescent="0.35">
      <c r="A53" s="11" t="s">
        <v>38</v>
      </c>
      <c r="B53" s="11" t="s">
        <v>40</v>
      </c>
      <c r="F53" s="14" t="s">
        <v>106</v>
      </c>
      <c r="G53" s="14" t="s">
        <v>90</v>
      </c>
      <c r="H53" s="12">
        <v>2</v>
      </c>
      <c r="I53" s="13" t="s">
        <v>95</v>
      </c>
      <c r="M53" s="12" t="s">
        <v>107</v>
      </c>
      <c r="N53" s="13" t="s">
        <v>96</v>
      </c>
      <c r="O53" s="12">
        <v>1</v>
      </c>
      <c r="P53" s="14" t="s">
        <v>93</v>
      </c>
    </row>
    <row r="54" spans="1:20" x14ac:dyDescent="0.35">
      <c r="A54" s="17" t="s">
        <v>121</v>
      </c>
      <c r="B54" s="17" t="s">
        <v>120</v>
      </c>
      <c r="C54" s="17"/>
      <c r="F54" s="18"/>
      <c r="G54" s="18" t="s">
        <v>85</v>
      </c>
      <c r="P54" s="18"/>
      <c r="Q54" s="17" t="s">
        <v>124</v>
      </c>
      <c r="R54" s="17"/>
      <c r="T54" s="17"/>
    </row>
    <row r="55" spans="1:20" x14ac:dyDescent="0.35">
      <c r="A55" s="17" t="s">
        <v>126</v>
      </c>
      <c r="B55" s="17" t="s">
        <v>120</v>
      </c>
      <c r="C55" s="17"/>
      <c r="F55" s="18"/>
      <c r="G55" s="18" t="s">
        <v>85</v>
      </c>
      <c r="P55" s="18"/>
      <c r="Q55" s="17" t="s">
        <v>123</v>
      </c>
      <c r="R55" s="17"/>
      <c r="T55" s="17"/>
    </row>
    <row r="56" spans="1:20" x14ac:dyDescent="0.35">
      <c r="A56" s="17" t="s">
        <v>122</v>
      </c>
      <c r="B56" s="17" t="s">
        <v>120</v>
      </c>
      <c r="C56" s="17"/>
      <c r="F56" s="18"/>
      <c r="G56" s="18" t="s">
        <v>85</v>
      </c>
      <c r="P56" s="18"/>
      <c r="Q56" s="17" t="s">
        <v>125</v>
      </c>
      <c r="R56" s="17"/>
      <c r="T56" s="17"/>
    </row>
    <row r="57" spans="1:20" x14ac:dyDescent="0.35">
      <c r="A57" s="17" t="s">
        <v>128</v>
      </c>
      <c r="B57" s="17" t="s">
        <v>120</v>
      </c>
      <c r="C57" s="17"/>
      <c r="F57" s="18"/>
      <c r="G57" s="18" t="s">
        <v>85</v>
      </c>
      <c r="P57" s="18"/>
      <c r="Q57" s="17" t="s">
        <v>127</v>
      </c>
      <c r="R57" s="17"/>
      <c r="T57" s="17"/>
    </row>
    <row r="58" spans="1:20" x14ac:dyDescent="0.35">
      <c r="A58" s="17" t="s">
        <v>130</v>
      </c>
      <c r="B58" s="17" t="s">
        <v>120</v>
      </c>
      <c r="C58" s="17"/>
      <c r="F58" s="18"/>
      <c r="G58" s="18" t="s">
        <v>85</v>
      </c>
      <c r="P58" s="18"/>
      <c r="Q58" s="17" t="s">
        <v>131</v>
      </c>
      <c r="R58" s="17"/>
      <c r="T58" s="17"/>
    </row>
    <row r="59" spans="1:20" x14ac:dyDescent="0.35">
      <c r="A59" s="11" t="s">
        <v>116</v>
      </c>
      <c r="B59" s="11" t="s">
        <v>119</v>
      </c>
      <c r="D59" s="29"/>
      <c r="F59" s="14" t="s">
        <v>113</v>
      </c>
      <c r="G59" s="14" t="s">
        <v>90</v>
      </c>
      <c r="K59" s="33"/>
    </row>
    <row r="60" spans="1:20" x14ac:dyDescent="0.35">
      <c r="A60" s="11" t="s">
        <v>117</v>
      </c>
      <c r="B60" s="11" t="s">
        <v>119</v>
      </c>
      <c r="D60" s="29"/>
      <c r="F60" s="14" t="s">
        <v>118</v>
      </c>
      <c r="G60" s="14" t="s">
        <v>90</v>
      </c>
      <c r="K60" s="33"/>
      <c r="M60" s="12" t="s">
        <v>113</v>
      </c>
      <c r="N60" s="13" t="s">
        <v>96</v>
      </c>
    </row>
    <row r="61" spans="1:20" x14ac:dyDescent="0.35">
      <c r="A61" s="11" t="s">
        <v>72</v>
      </c>
      <c r="B61" s="11" t="s">
        <v>71</v>
      </c>
      <c r="G61" s="18"/>
      <c r="R61" s="11" t="s">
        <v>185</v>
      </c>
    </row>
    <row r="62" spans="1:20" x14ac:dyDescent="0.35">
      <c r="A62" s="11" t="s">
        <v>188</v>
      </c>
      <c r="B62" s="11" t="s">
        <v>186</v>
      </c>
      <c r="S62" s="16" t="s">
        <v>71</v>
      </c>
      <c r="T62" s="11" t="s">
        <v>187</v>
      </c>
    </row>
    <row r="63" spans="1:20" x14ac:dyDescent="0.35">
      <c r="A63" s="11" t="s">
        <v>197</v>
      </c>
      <c r="B63" s="11" t="s">
        <v>198</v>
      </c>
    </row>
    <row r="64" spans="1:20" x14ac:dyDescent="0.35">
      <c r="A64" s="11" t="s">
        <v>199</v>
      </c>
      <c r="B64" s="11" t="s">
        <v>71</v>
      </c>
      <c r="H64" s="12">
        <v>3</v>
      </c>
      <c r="I64" s="13" t="s">
        <v>95</v>
      </c>
    </row>
  </sheetData>
  <autoFilter ref="A1:T47" xr:uid="{00000000-0009-0000-0000-000000000000}">
    <sortState xmlns:xlrd2="http://schemas.microsoft.com/office/spreadsheetml/2017/richdata2" ref="A2:T47">
      <sortCondition ref="B2:B47"/>
    </sortState>
  </autoFilter>
  <sortState xmlns:xlrd2="http://schemas.microsoft.com/office/spreadsheetml/2017/richdata2" ref="A2:T62">
    <sortCondition ref="B2:B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1743-3903-4DD3-8F17-9CAB3A6A7460}">
  <dimension ref="A1:S4"/>
  <sheetViews>
    <sheetView workbookViewId="0">
      <selection activeCell="A4" sqref="A4:XFD4"/>
    </sheetView>
  </sheetViews>
  <sheetFormatPr defaultRowHeight="14.5" x14ac:dyDescent="0.35"/>
  <cols>
    <col min="1" max="1" width="7.90625" bestFit="1" customWidth="1"/>
    <col min="2" max="2" width="15.81640625" bestFit="1" customWidth="1"/>
    <col min="3" max="3" width="59.26953125" bestFit="1" customWidth="1"/>
  </cols>
  <sheetData>
    <row r="1" spans="1:19" s="20" customFormat="1" x14ac:dyDescent="0.35">
      <c r="A1" s="20" t="s">
        <v>0</v>
      </c>
      <c r="B1" s="20" t="s">
        <v>373</v>
      </c>
      <c r="C1" s="20" t="s">
        <v>235</v>
      </c>
    </row>
    <row r="2" spans="1:19" s="11" customFormat="1" x14ac:dyDescent="0.35">
      <c r="A2" s="11" t="s">
        <v>141</v>
      </c>
      <c r="B2" s="11" t="s">
        <v>142</v>
      </c>
      <c r="C2" s="11" t="s">
        <v>143</v>
      </c>
      <c r="D2" s="13"/>
      <c r="E2" s="14"/>
      <c r="F2" s="14"/>
      <c r="G2" s="12"/>
      <c r="H2" s="13"/>
      <c r="J2" s="15"/>
      <c r="K2" s="13"/>
      <c r="L2" s="12"/>
      <c r="M2" s="13"/>
      <c r="N2" s="12"/>
      <c r="O2" s="14"/>
      <c r="R2" s="16"/>
    </row>
    <row r="3" spans="1:19" x14ac:dyDescent="0.35">
      <c r="A3" s="11" t="s">
        <v>19</v>
      </c>
    </row>
    <row r="4" spans="1:19" s="11" customFormat="1" x14ac:dyDescent="0.35">
      <c r="A4" s="11" t="s">
        <v>176</v>
      </c>
      <c r="B4" s="11" t="s">
        <v>133</v>
      </c>
      <c r="D4" s="28"/>
      <c r="E4" s="13"/>
      <c r="F4" s="14"/>
      <c r="G4" s="14"/>
      <c r="H4" s="12"/>
      <c r="I4" s="13"/>
      <c r="K4" s="32"/>
      <c r="L4" s="13"/>
      <c r="M4" s="12"/>
      <c r="N4" s="13"/>
      <c r="O4" s="12"/>
      <c r="P4" s="14"/>
      <c r="S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C8A-FCB9-4750-8362-637190E70039}">
  <dimension ref="A1:N33"/>
  <sheetViews>
    <sheetView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5" width="8.7265625" style="23"/>
    <col min="6" max="6" width="9.54296875" style="23" bestFit="1" customWidth="1"/>
    <col min="7" max="8" width="8.7265625" style="23"/>
    <col min="9" max="9" width="19.90625" style="23" bestFit="1" customWidth="1"/>
    <col min="10" max="10" width="10.54296875" style="23" bestFit="1" customWidth="1"/>
    <col min="11" max="11" width="9.453125" style="23" bestFit="1" customWidth="1"/>
    <col min="12" max="12" width="8.7265625" style="23"/>
    <col min="13" max="13" width="29.90625" style="23" bestFit="1" customWidth="1"/>
    <col min="14" max="16384" width="8.7265625" style="23"/>
  </cols>
  <sheetData>
    <row r="1" spans="1:14" s="22" customFormat="1" x14ac:dyDescent="0.35">
      <c r="A1" s="22" t="s">
        <v>0</v>
      </c>
      <c r="B1" s="22" t="s">
        <v>371</v>
      </c>
      <c r="C1" s="22" t="s">
        <v>376</v>
      </c>
      <c r="D1" s="22" t="s">
        <v>377</v>
      </c>
      <c r="E1" s="22" t="s">
        <v>379</v>
      </c>
      <c r="F1" s="22" t="s">
        <v>385</v>
      </c>
      <c r="G1" s="22" t="s">
        <v>378</v>
      </c>
      <c r="H1" s="22" t="s">
        <v>384</v>
      </c>
      <c r="I1" s="22" t="s">
        <v>374</v>
      </c>
      <c r="J1" s="22" t="s">
        <v>386</v>
      </c>
      <c r="K1" s="22" t="s">
        <v>387</v>
      </c>
      <c r="L1" s="22" t="s">
        <v>338</v>
      </c>
      <c r="M1" s="22" t="s">
        <v>337</v>
      </c>
      <c r="N1" s="22" t="s">
        <v>381</v>
      </c>
    </row>
    <row r="2" spans="1:14" x14ac:dyDescent="0.35">
      <c r="A2" s="23" t="s">
        <v>339</v>
      </c>
      <c r="B2" s="23" t="s">
        <v>375</v>
      </c>
      <c r="C2" s="23" t="s">
        <v>375</v>
      </c>
      <c r="E2" s="23" t="s">
        <v>375</v>
      </c>
      <c r="H2" s="23">
        <f t="shared" ref="H2:H33" si="0">COUNTA(B2:F2)</f>
        <v>3</v>
      </c>
      <c r="I2" s="24"/>
      <c r="J2" s="24">
        <f>IF(ISBLANK(B2),0,10)+IF(ISBLANK(C2),0,10)+IF(ISBLANK(D2),0,10)+IF(ISBLANK(E2),0,10)+IF(ISBLANK(F2),0,10)+IF(ISBLANK(G2),0,10)-H2</f>
        <v>27</v>
      </c>
      <c r="K2" s="24"/>
      <c r="L2" s="23">
        <f>J2+K2</f>
        <v>27</v>
      </c>
      <c r="M2" s="23" t="str">
        <f>I2&amp;" "&amp;IF(ISBLANK(B2),"",VLOOKUP(B$1, 'Expert Tags'!A:B, 2))</f>
        <v xml:space="preserve"> +3 for each Trait in team, +1 for Theologian</v>
      </c>
    </row>
    <row r="3" spans="1:14" x14ac:dyDescent="0.35">
      <c r="A3" s="23" t="s">
        <v>340</v>
      </c>
      <c r="C3" s="23" t="s">
        <v>375</v>
      </c>
      <c r="E3" s="23" t="s">
        <v>375</v>
      </c>
      <c r="G3" s="23" t="s">
        <v>375</v>
      </c>
      <c r="H3" s="23">
        <f t="shared" si="0"/>
        <v>2</v>
      </c>
      <c r="I3" s="24"/>
      <c r="J3" s="24">
        <f t="shared" ref="J3:J33" si="1">IF(ISBLANK(B3),0,10)+IF(ISBLANK(C3),0,10)+IF(ISBLANK(D3),0,10)+IF(ISBLANK(E3),0,10)+IF(ISBLANK(F3),0,10)+IF(ISBLANK(G3),0,10)-H3</f>
        <v>28</v>
      </c>
      <c r="K3" s="24"/>
      <c r="L3" s="23">
        <f t="shared" ref="L3:L33" si="2">J3+K3</f>
        <v>28</v>
      </c>
      <c r="M3" s="23" t="str">
        <f>I3&amp;" "&amp;IF(ISBLANK(B3),"",VLOOKUP(B$1, 'Expert Tags'!A:B, 2))</f>
        <v xml:space="preserve"> </v>
      </c>
    </row>
    <row r="4" spans="1:14" x14ac:dyDescent="0.35">
      <c r="A4" s="23" t="s">
        <v>341</v>
      </c>
      <c r="C4" s="23" t="s">
        <v>375</v>
      </c>
      <c r="E4" s="23" t="s">
        <v>375</v>
      </c>
      <c r="H4" s="23">
        <f t="shared" si="0"/>
        <v>2</v>
      </c>
      <c r="I4" s="24"/>
      <c r="J4" s="24">
        <f t="shared" si="1"/>
        <v>18</v>
      </c>
      <c r="K4" s="24"/>
      <c r="L4" s="23">
        <f t="shared" si="2"/>
        <v>18</v>
      </c>
      <c r="M4" s="23" t="str">
        <f>I4&amp;" "&amp;IF(ISBLANK(B4),"",VLOOKUP(B$1, 'Expert Tags'!A:B, 2))</f>
        <v xml:space="preserve"> </v>
      </c>
    </row>
    <row r="5" spans="1:14" x14ac:dyDescent="0.35">
      <c r="A5" s="23" t="s">
        <v>342</v>
      </c>
      <c r="B5" s="23" t="s">
        <v>375</v>
      </c>
      <c r="C5" s="23" t="s">
        <v>375</v>
      </c>
      <c r="E5" s="23" t="s">
        <v>375</v>
      </c>
      <c r="H5" s="23">
        <f t="shared" si="0"/>
        <v>3</v>
      </c>
      <c r="I5" s="24"/>
      <c r="J5" s="24">
        <f t="shared" si="1"/>
        <v>27</v>
      </c>
      <c r="K5" s="24"/>
      <c r="L5" s="23">
        <f t="shared" si="2"/>
        <v>27</v>
      </c>
      <c r="M5" s="23" t="str">
        <f>I5&amp;" "&amp;IF(ISBLANK(B5),"",VLOOKUP(B$1, 'Expert Tags'!A:B, 2))</f>
        <v xml:space="preserve"> +3 for each Trait in team, +1 for Theologian</v>
      </c>
    </row>
    <row r="6" spans="1:14" x14ac:dyDescent="0.35">
      <c r="A6" s="23" t="s">
        <v>343</v>
      </c>
      <c r="C6" s="23" t="s">
        <v>375</v>
      </c>
      <c r="E6" s="23" t="s">
        <v>375</v>
      </c>
      <c r="G6" s="23" t="s">
        <v>375</v>
      </c>
      <c r="H6" s="23">
        <f t="shared" si="0"/>
        <v>2</v>
      </c>
      <c r="I6" s="24"/>
      <c r="J6" s="24">
        <f t="shared" si="1"/>
        <v>28</v>
      </c>
      <c r="K6" s="24"/>
      <c r="L6" s="23">
        <f t="shared" si="2"/>
        <v>28</v>
      </c>
      <c r="M6" s="23" t="str">
        <f>I6&amp;" "&amp;IF(ISBLANK(B6),"",VLOOKUP(B$1, 'Expert Tags'!A:B, 2))</f>
        <v xml:space="preserve"> </v>
      </c>
    </row>
    <row r="7" spans="1:14" x14ac:dyDescent="0.35">
      <c r="A7" s="23" t="s">
        <v>344</v>
      </c>
      <c r="C7" s="23" t="s">
        <v>375</v>
      </c>
      <c r="F7" s="23" t="s">
        <v>375</v>
      </c>
      <c r="H7" s="23">
        <f t="shared" si="0"/>
        <v>2</v>
      </c>
      <c r="J7" s="24">
        <f t="shared" si="1"/>
        <v>18</v>
      </c>
      <c r="L7" s="23">
        <f t="shared" si="2"/>
        <v>18</v>
      </c>
      <c r="M7" s="23" t="str">
        <f>I7&amp;" "&amp;IF(ISBLANK(B7),"",VLOOKUP(B$1, 'Expert Tags'!A:B, 2))</f>
        <v xml:space="preserve"> </v>
      </c>
    </row>
    <row r="8" spans="1:14" x14ac:dyDescent="0.35">
      <c r="A8" s="23" t="s">
        <v>345</v>
      </c>
      <c r="B8" s="23" t="s">
        <v>375</v>
      </c>
      <c r="C8" s="23" t="s">
        <v>375</v>
      </c>
      <c r="F8" s="23" t="s">
        <v>375</v>
      </c>
      <c r="G8" s="23" t="s">
        <v>375</v>
      </c>
      <c r="H8" s="23">
        <f t="shared" si="0"/>
        <v>3</v>
      </c>
      <c r="J8" s="24">
        <f t="shared" si="1"/>
        <v>37</v>
      </c>
      <c r="L8" s="23">
        <f t="shared" si="2"/>
        <v>37</v>
      </c>
      <c r="M8" s="23" t="str">
        <f>I8&amp;" "&amp;IF(ISBLANK(B8),"",VLOOKUP(B$1, 'Expert Tags'!A:B, 2))</f>
        <v xml:space="preserve"> +3 for each Trait in team, +1 for Theologian</v>
      </c>
    </row>
    <row r="9" spans="1:14" x14ac:dyDescent="0.35">
      <c r="A9" s="23" t="s">
        <v>346</v>
      </c>
      <c r="C9" s="23" t="s">
        <v>375</v>
      </c>
      <c r="F9" s="23" t="s">
        <v>375</v>
      </c>
      <c r="H9" s="23">
        <f t="shared" si="0"/>
        <v>2</v>
      </c>
      <c r="J9" s="24">
        <f t="shared" si="1"/>
        <v>18</v>
      </c>
      <c r="L9" s="23">
        <f t="shared" si="2"/>
        <v>18</v>
      </c>
      <c r="M9" s="23" t="str">
        <f>I9&amp;" "&amp;IF(ISBLANK(B9),"",VLOOKUP(B$1, 'Expert Tags'!A:B, 2))</f>
        <v xml:space="preserve"> </v>
      </c>
    </row>
    <row r="10" spans="1:14" x14ac:dyDescent="0.35">
      <c r="A10" s="23" t="s">
        <v>347</v>
      </c>
      <c r="C10" s="23" t="s">
        <v>375</v>
      </c>
      <c r="F10" s="23" t="s">
        <v>375</v>
      </c>
      <c r="H10" s="23">
        <f t="shared" si="0"/>
        <v>2</v>
      </c>
      <c r="J10" s="24">
        <f t="shared" si="1"/>
        <v>18</v>
      </c>
      <c r="L10" s="23">
        <f t="shared" si="2"/>
        <v>18</v>
      </c>
      <c r="M10" s="23" t="str">
        <f>I10&amp;" "&amp;IF(ISBLANK(B10),"",VLOOKUP(B$1, 'Expert Tags'!A:B, 2))</f>
        <v xml:space="preserve"> </v>
      </c>
    </row>
    <row r="11" spans="1:14" x14ac:dyDescent="0.35">
      <c r="A11" s="23" t="s">
        <v>348</v>
      </c>
      <c r="B11" s="23" t="s">
        <v>375</v>
      </c>
      <c r="C11" s="23" t="s">
        <v>375</v>
      </c>
      <c r="F11" s="23" t="s">
        <v>375</v>
      </c>
      <c r="G11" s="23" t="s">
        <v>375</v>
      </c>
      <c r="H11" s="23">
        <f t="shared" si="0"/>
        <v>3</v>
      </c>
      <c r="J11" s="24">
        <f t="shared" si="1"/>
        <v>37</v>
      </c>
      <c r="L11" s="23">
        <f t="shared" si="2"/>
        <v>37</v>
      </c>
      <c r="M11" s="23" t="str">
        <f>I11&amp;" "&amp;IF(ISBLANK(B11),"",VLOOKUP(B$1, 'Expert Tags'!A:B, 2))</f>
        <v xml:space="preserve"> +3 for each Trait in team, +1 for Theologian</v>
      </c>
    </row>
    <row r="12" spans="1:14" x14ac:dyDescent="0.35">
      <c r="A12" s="23" t="s">
        <v>349</v>
      </c>
      <c r="C12" s="23" t="s">
        <v>375</v>
      </c>
      <c r="H12" s="23">
        <f t="shared" si="0"/>
        <v>1</v>
      </c>
      <c r="J12" s="24">
        <f t="shared" si="1"/>
        <v>9</v>
      </c>
      <c r="L12" s="23">
        <f t="shared" si="2"/>
        <v>9</v>
      </c>
      <c r="M12" s="23" t="str">
        <f>I12&amp;" "&amp;IF(ISBLANK(B12),"",VLOOKUP(B$1, 'Expert Tags'!A:B, 2))</f>
        <v xml:space="preserve"> </v>
      </c>
    </row>
    <row r="13" spans="1:14" x14ac:dyDescent="0.35">
      <c r="A13" s="23" t="s">
        <v>350</v>
      </c>
      <c r="C13" s="23" t="s">
        <v>375</v>
      </c>
      <c r="H13" s="23">
        <f t="shared" si="0"/>
        <v>1</v>
      </c>
      <c r="J13" s="24">
        <f t="shared" si="1"/>
        <v>9</v>
      </c>
      <c r="L13" s="23">
        <f t="shared" si="2"/>
        <v>9</v>
      </c>
      <c r="M13" s="23" t="str">
        <f>I13&amp;" "&amp;IF(ISBLANK(B13),"",VLOOKUP(B$1, 'Expert Tags'!A:B, 2))</f>
        <v xml:space="preserve"> </v>
      </c>
    </row>
    <row r="14" spans="1:14" x14ac:dyDescent="0.35">
      <c r="A14" s="23" t="s">
        <v>351</v>
      </c>
      <c r="D14" s="23" t="s">
        <v>375</v>
      </c>
      <c r="E14" s="23" t="s">
        <v>375</v>
      </c>
      <c r="G14" s="23" t="s">
        <v>375</v>
      </c>
      <c r="H14" s="23">
        <f t="shared" si="0"/>
        <v>2</v>
      </c>
      <c r="J14" s="24">
        <f t="shared" si="1"/>
        <v>28</v>
      </c>
      <c r="L14" s="23">
        <f t="shared" si="2"/>
        <v>28</v>
      </c>
      <c r="M14" s="23" t="str">
        <f>I14&amp;" "&amp;IF(ISBLANK(B14),"",VLOOKUP(B$1, 'Expert Tags'!A:B, 2))</f>
        <v xml:space="preserve"> </v>
      </c>
    </row>
    <row r="15" spans="1:14" x14ac:dyDescent="0.35">
      <c r="A15" s="23" t="s">
        <v>352</v>
      </c>
      <c r="B15" s="23" t="s">
        <v>375</v>
      </c>
      <c r="D15" s="23" t="s">
        <v>375</v>
      </c>
      <c r="E15" s="23" t="s">
        <v>375</v>
      </c>
      <c r="H15" s="23">
        <f t="shared" si="0"/>
        <v>3</v>
      </c>
      <c r="J15" s="24">
        <f t="shared" si="1"/>
        <v>27</v>
      </c>
      <c r="L15" s="23">
        <f t="shared" si="2"/>
        <v>27</v>
      </c>
      <c r="M15" s="23" t="str">
        <f>I15&amp;" "&amp;IF(ISBLANK(B15),"",VLOOKUP(B$1, 'Expert Tags'!A:B, 2))</f>
        <v xml:space="preserve"> +3 for each Trait in team, +1 for Theologian</v>
      </c>
    </row>
    <row r="16" spans="1:14" x14ac:dyDescent="0.35">
      <c r="A16" s="23" t="s">
        <v>353</v>
      </c>
      <c r="D16" s="23" t="s">
        <v>375</v>
      </c>
      <c r="E16" s="23" t="s">
        <v>375</v>
      </c>
      <c r="G16" s="23" t="s">
        <v>375</v>
      </c>
      <c r="H16" s="23">
        <f t="shared" si="0"/>
        <v>2</v>
      </c>
      <c r="J16" s="24">
        <f t="shared" si="1"/>
        <v>28</v>
      </c>
      <c r="L16" s="23">
        <f t="shared" si="2"/>
        <v>28</v>
      </c>
      <c r="M16" s="23" t="str">
        <f>I16&amp;" "&amp;IF(ISBLANK(B16),"",VLOOKUP(B$1, 'Expert Tags'!A:B, 2))</f>
        <v xml:space="preserve"> </v>
      </c>
    </row>
    <row r="17" spans="1:13" x14ac:dyDescent="0.35">
      <c r="A17" s="23" t="s">
        <v>354</v>
      </c>
      <c r="D17" s="23" t="s">
        <v>375</v>
      </c>
      <c r="E17" s="23" t="s">
        <v>375</v>
      </c>
      <c r="H17" s="23">
        <f t="shared" si="0"/>
        <v>2</v>
      </c>
      <c r="J17" s="24">
        <f t="shared" si="1"/>
        <v>18</v>
      </c>
      <c r="L17" s="23">
        <f t="shared" si="2"/>
        <v>18</v>
      </c>
      <c r="M17" s="23" t="str">
        <f>I17&amp;" "&amp;IF(ISBLANK(B17),"",VLOOKUP(B$1, 'Expert Tags'!A:B, 2))</f>
        <v xml:space="preserve"> </v>
      </c>
    </row>
    <row r="18" spans="1:13" x14ac:dyDescent="0.35">
      <c r="A18" s="23" t="s">
        <v>355</v>
      </c>
      <c r="B18" s="23" t="s">
        <v>375</v>
      </c>
      <c r="D18" s="23" t="s">
        <v>375</v>
      </c>
      <c r="E18" s="23" t="s">
        <v>375</v>
      </c>
      <c r="H18" s="23">
        <f t="shared" si="0"/>
        <v>3</v>
      </c>
      <c r="J18" s="24">
        <f t="shared" si="1"/>
        <v>27</v>
      </c>
      <c r="L18" s="23">
        <f t="shared" si="2"/>
        <v>27</v>
      </c>
      <c r="M18" s="23" t="str">
        <f>I18&amp;" "&amp;IF(ISBLANK(B18),"",VLOOKUP(B$1, 'Expert Tags'!A:B, 2))</f>
        <v xml:space="preserve"> +3 for each Trait in team, +1 for Theologian</v>
      </c>
    </row>
    <row r="19" spans="1:13" x14ac:dyDescent="0.35">
      <c r="A19" s="23" t="s">
        <v>356</v>
      </c>
      <c r="D19" s="23" t="s">
        <v>375</v>
      </c>
      <c r="F19" s="23" t="s">
        <v>375</v>
      </c>
      <c r="G19" s="23" t="s">
        <v>375</v>
      </c>
      <c r="H19" s="23">
        <f t="shared" si="0"/>
        <v>2</v>
      </c>
      <c r="J19" s="24">
        <f t="shared" si="1"/>
        <v>28</v>
      </c>
      <c r="L19" s="23">
        <f t="shared" si="2"/>
        <v>28</v>
      </c>
      <c r="M19" s="23" t="str">
        <f>I19&amp;" "&amp;IF(ISBLANK(B19),"",VLOOKUP(B$1, 'Expert Tags'!A:B, 2))</f>
        <v xml:space="preserve"> </v>
      </c>
    </row>
    <row r="20" spans="1:13" x14ac:dyDescent="0.35">
      <c r="A20" s="23" t="s">
        <v>357</v>
      </c>
      <c r="D20" s="23" t="s">
        <v>375</v>
      </c>
      <c r="F20" s="23" t="s">
        <v>375</v>
      </c>
      <c r="H20" s="23">
        <f t="shared" si="0"/>
        <v>2</v>
      </c>
      <c r="J20" s="24">
        <f t="shared" si="1"/>
        <v>18</v>
      </c>
      <c r="L20" s="23">
        <f t="shared" si="2"/>
        <v>18</v>
      </c>
      <c r="M20" s="23" t="str">
        <f>I20&amp;" "&amp;IF(ISBLANK(B20),"",VLOOKUP(B$1, 'Expert Tags'!A:B, 2))</f>
        <v xml:space="preserve"> </v>
      </c>
    </row>
    <row r="21" spans="1:13" x14ac:dyDescent="0.35">
      <c r="A21" s="23" t="s">
        <v>358</v>
      </c>
      <c r="B21" s="23" t="s">
        <v>375</v>
      </c>
      <c r="D21" s="23" t="s">
        <v>375</v>
      </c>
      <c r="F21" s="23" t="s">
        <v>375</v>
      </c>
      <c r="G21" s="23" t="s">
        <v>375</v>
      </c>
      <c r="H21" s="23">
        <f t="shared" si="0"/>
        <v>3</v>
      </c>
      <c r="J21" s="24">
        <f t="shared" si="1"/>
        <v>37</v>
      </c>
      <c r="L21" s="23">
        <f t="shared" si="2"/>
        <v>37</v>
      </c>
      <c r="M21" s="23" t="str">
        <f>I21&amp;" "&amp;IF(ISBLANK(B21),"",VLOOKUP(B$1, 'Expert Tags'!A:B, 2))</f>
        <v xml:space="preserve"> +3 for each Trait in team, +1 for Theologian</v>
      </c>
    </row>
    <row r="22" spans="1:13" x14ac:dyDescent="0.35">
      <c r="A22" s="23" t="s">
        <v>359</v>
      </c>
      <c r="D22" s="23" t="s">
        <v>375</v>
      </c>
      <c r="F22" s="23" t="s">
        <v>375</v>
      </c>
      <c r="H22" s="23">
        <f t="shared" si="0"/>
        <v>2</v>
      </c>
      <c r="J22" s="24">
        <f t="shared" si="1"/>
        <v>18</v>
      </c>
      <c r="L22" s="23">
        <f t="shared" si="2"/>
        <v>18</v>
      </c>
      <c r="M22" s="23" t="str">
        <f>I22&amp;" "&amp;IF(ISBLANK(B22),"",VLOOKUP(B$1, 'Expert Tags'!A:B, 2))</f>
        <v xml:space="preserve"> </v>
      </c>
    </row>
    <row r="23" spans="1:13" x14ac:dyDescent="0.35">
      <c r="A23" s="23" t="s">
        <v>360</v>
      </c>
      <c r="D23" s="23" t="s">
        <v>375</v>
      </c>
      <c r="F23" s="23" t="s">
        <v>375</v>
      </c>
      <c r="G23" s="23" t="s">
        <v>375</v>
      </c>
      <c r="H23" s="23">
        <f t="shared" si="0"/>
        <v>2</v>
      </c>
      <c r="J23" s="24">
        <f t="shared" si="1"/>
        <v>28</v>
      </c>
      <c r="L23" s="23">
        <f t="shared" si="2"/>
        <v>28</v>
      </c>
      <c r="M23" s="23" t="str">
        <f>I23&amp;" "&amp;IF(ISBLANK(B23),"",VLOOKUP(B$1, 'Expert Tags'!A:B, 2))</f>
        <v xml:space="preserve"> </v>
      </c>
    </row>
    <row r="24" spans="1:13" x14ac:dyDescent="0.35">
      <c r="A24" s="23" t="s">
        <v>361</v>
      </c>
      <c r="B24" s="23" t="s">
        <v>375</v>
      </c>
      <c r="D24" s="23" t="s">
        <v>375</v>
      </c>
      <c r="H24" s="23">
        <f t="shared" si="0"/>
        <v>2</v>
      </c>
      <c r="J24" s="24">
        <f t="shared" si="1"/>
        <v>18</v>
      </c>
      <c r="L24" s="23">
        <f t="shared" si="2"/>
        <v>18</v>
      </c>
      <c r="M24" s="23" t="str">
        <f>I24&amp;" "&amp;IF(ISBLANK(B24),"",VLOOKUP(B$1, 'Expert Tags'!A:B, 2))</f>
        <v xml:space="preserve"> +3 for each Trait in team, +1 for Theologian</v>
      </c>
    </row>
    <row r="25" spans="1:13" x14ac:dyDescent="0.35">
      <c r="A25" s="23" t="s">
        <v>362</v>
      </c>
      <c r="D25" s="23" t="s">
        <v>375</v>
      </c>
      <c r="H25" s="23">
        <f t="shared" si="0"/>
        <v>1</v>
      </c>
      <c r="J25" s="24">
        <f t="shared" si="1"/>
        <v>9</v>
      </c>
      <c r="L25" s="23">
        <f t="shared" si="2"/>
        <v>9</v>
      </c>
      <c r="M25" s="23" t="str">
        <f>I25&amp;" "&amp;IF(ISBLANK(B25),"",VLOOKUP(B$1, 'Expert Tags'!A:B, 2))</f>
        <v xml:space="preserve"> </v>
      </c>
    </row>
    <row r="26" spans="1:13" x14ac:dyDescent="0.35">
      <c r="A26" s="23" t="s">
        <v>363</v>
      </c>
      <c r="E26" s="23" t="s">
        <v>375</v>
      </c>
      <c r="G26" s="23" t="s">
        <v>375</v>
      </c>
      <c r="H26" s="23">
        <f t="shared" si="0"/>
        <v>1</v>
      </c>
      <c r="J26" s="24">
        <f t="shared" si="1"/>
        <v>19</v>
      </c>
      <c r="L26" s="23">
        <f t="shared" si="2"/>
        <v>19</v>
      </c>
      <c r="M26" s="23" t="str">
        <f>I26&amp;" "&amp;IF(ISBLANK(B26),"",VLOOKUP(B$1, 'Expert Tags'!A:B, 2))</f>
        <v xml:space="preserve"> </v>
      </c>
    </row>
    <row r="27" spans="1:13" x14ac:dyDescent="0.35">
      <c r="A27" s="23" t="s">
        <v>364</v>
      </c>
      <c r="B27" s="23" t="s">
        <v>375</v>
      </c>
      <c r="E27" s="23" t="s">
        <v>375</v>
      </c>
      <c r="H27" s="23">
        <f t="shared" si="0"/>
        <v>2</v>
      </c>
      <c r="J27" s="24">
        <f t="shared" si="1"/>
        <v>18</v>
      </c>
      <c r="L27" s="23">
        <f t="shared" si="2"/>
        <v>18</v>
      </c>
      <c r="M27" s="23" t="str">
        <f>I27&amp;" "&amp;IF(ISBLANK(B27),"",VLOOKUP(B$1, 'Expert Tags'!A:B, 2))</f>
        <v xml:space="preserve"> +3 for each Trait in team, +1 for Theologian</v>
      </c>
    </row>
    <row r="28" spans="1:13" x14ac:dyDescent="0.35">
      <c r="A28" s="23" t="s">
        <v>365</v>
      </c>
      <c r="E28" s="23" t="s">
        <v>375</v>
      </c>
      <c r="G28" s="23" t="s">
        <v>375</v>
      </c>
      <c r="H28" s="23">
        <f t="shared" si="0"/>
        <v>1</v>
      </c>
      <c r="J28" s="24">
        <f t="shared" si="1"/>
        <v>19</v>
      </c>
      <c r="L28" s="23">
        <f t="shared" si="2"/>
        <v>19</v>
      </c>
      <c r="M28" s="23" t="str">
        <f>I28&amp;" "&amp;IF(ISBLANK(B28),"",VLOOKUP(B$1, 'Expert Tags'!A:B, 2))</f>
        <v xml:space="preserve"> </v>
      </c>
    </row>
    <row r="29" spans="1:13" x14ac:dyDescent="0.35">
      <c r="A29" s="23" t="s">
        <v>366</v>
      </c>
      <c r="E29" s="23" t="s">
        <v>375</v>
      </c>
      <c r="H29" s="23">
        <f t="shared" si="0"/>
        <v>1</v>
      </c>
      <c r="J29" s="24">
        <f t="shared" si="1"/>
        <v>9</v>
      </c>
      <c r="L29" s="23">
        <f t="shared" si="2"/>
        <v>9</v>
      </c>
      <c r="M29" s="23" t="str">
        <f>I29&amp;" "&amp;IF(ISBLANK(B29),"",VLOOKUP(B$1, 'Expert Tags'!A:B, 2))</f>
        <v xml:space="preserve"> </v>
      </c>
    </row>
    <row r="30" spans="1:13" x14ac:dyDescent="0.35">
      <c r="A30" s="23" t="s">
        <v>367</v>
      </c>
      <c r="B30" s="23" t="s">
        <v>375</v>
      </c>
      <c r="E30" s="23" t="s">
        <v>375</v>
      </c>
      <c r="G30" s="23" t="s">
        <v>375</v>
      </c>
      <c r="H30" s="23">
        <f t="shared" si="0"/>
        <v>2</v>
      </c>
      <c r="J30" s="24">
        <f t="shared" si="1"/>
        <v>28</v>
      </c>
      <c r="L30" s="23">
        <f t="shared" si="2"/>
        <v>28</v>
      </c>
      <c r="M30" s="23" t="str">
        <f>I30&amp;" "&amp;IF(ISBLANK(B30),"",VLOOKUP(B$1, 'Expert Tags'!A:B, 2))</f>
        <v xml:space="preserve"> +3 for each Trait in team, +1 for Theologian</v>
      </c>
    </row>
    <row r="31" spans="1:13" x14ac:dyDescent="0.35">
      <c r="A31" s="23" t="s">
        <v>368</v>
      </c>
      <c r="E31" s="23" t="s">
        <v>375</v>
      </c>
      <c r="F31" s="23" t="s">
        <v>375</v>
      </c>
      <c r="G31" s="23" t="s">
        <v>375</v>
      </c>
      <c r="H31" s="23">
        <f t="shared" si="0"/>
        <v>2</v>
      </c>
      <c r="J31" s="24">
        <f t="shared" si="1"/>
        <v>28</v>
      </c>
      <c r="L31" s="23">
        <f t="shared" si="2"/>
        <v>28</v>
      </c>
      <c r="M31" s="23" t="str">
        <f>I31&amp;" "&amp;IF(ISBLANK(B31),"",VLOOKUP(B$1, 'Expert Tags'!A:B, 2))</f>
        <v xml:space="preserve"> </v>
      </c>
    </row>
    <row r="32" spans="1:13" x14ac:dyDescent="0.35">
      <c r="A32" s="23" t="s">
        <v>369</v>
      </c>
      <c r="E32" s="23" t="s">
        <v>375</v>
      </c>
      <c r="F32" s="23" t="s">
        <v>375</v>
      </c>
      <c r="H32" s="23">
        <f t="shared" si="0"/>
        <v>2</v>
      </c>
      <c r="J32" s="24">
        <f t="shared" si="1"/>
        <v>18</v>
      </c>
      <c r="L32" s="23">
        <f t="shared" si="2"/>
        <v>18</v>
      </c>
      <c r="M32" s="23" t="str">
        <f>I32&amp;" "&amp;IF(ISBLANK(B32),"",VLOOKUP(B$1, 'Expert Tags'!A:B, 2))</f>
        <v xml:space="preserve"> </v>
      </c>
    </row>
    <row r="33" spans="1:13" x14ac:dyDescent="0.35">
      <c r="A33" s="23" t="s">
        <v>370</v>
      </c>
      <c r="G33" s="23" t="s">
        <v>375</v>
      </c>
      <c r="H33" s="23">
        <f t="shared" si="0"/>
        <v>0</v>
      </c>
      <c r="J33" s="24">
        <f t="shared" si="1"/>
        <v>10</v>
      </c>
      <c r="L33" s="23">
        <f t="shared" si="2"/>
        <v>10</v>
      </c>
      <c r="M33" s="23" t="str">
        <f>I33&amp;" "&amp;IF(ISBLANK(B33),"",VLOOKUP(B$1, 'Expert Tags'!A:B, 2))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F0A8-90B7-4C4B-8671-E206D9D26AA6}">
  <dimension ref="A1:B7"/>
  <sheetViews>
    <sheetView workbookViewId="0">
      <pane ySplit="1" topLeftCell="A2" activePane="bottomLeft" state="frozen"/>
      <selection pane="bottomLeft" activeCell="I17" sqref="I17"/>
    </sheetView>
  </sheetViews>
  <sheetFormatPr defaultRowHeight="14.5" x14ac:dyDescent="0.35"/>
  <cols>
    <col min="2" max="2" width="45" bestFit="1" customWidth="1"/>
  </cols>
  <sheetData>
    <row r="1" spans="1:2" s="20" customFormat="1" x14ac:dyDescent="0.35">
      <c r="A1" s="20" t="s">
        <v>373</v>
      </c>
      <c r="B1" s="20" t="s">
        <v>337</v>
      </c>
    </row>
    <row r="2" spans="1:2" x14ac:dyDescent="0.35">
      <c r="A2" s="23" t="s">
        <v>371</v>
      </c>
      <c r="B2" s="21" t="s">
        <v>372</v>
      </c>
    </row>
    <row r="3" spans="1:2" x14ac:dyDescent="0.35">
      <c r="A3" s="25" t="s">
        <v>376</v>
      </c>
      <c r="B3" s="21" t="s">
        <v>382</v>
      </c>
    </row>
    <row r="4" spans="1:2" x14ac:dyDescent="0.35">
      <c r="A4" s="25" t="s">
        <v>377</v>
      </c>
      <c r="B4" s="21" t="s">
        <v>383</v>
      </c>
    </row>
    <row r="5" spans="1:2" x14ac:dyDescent="0.35">
      <c r="A5" s="25" t="s">
        <v>378</v>
      </c>
      <c r="B5" s="21" t="s">
        <v>392</v>
      </c>
    </row>
    <row r="6" spans="1:2" x14ac:dyDescent="0.35">
      <c r="A6" s="25" t="s">
        <v>379</v>
      </c>
      <c r="B6" s="21" t="s">
        <v>388</v>
      </c>
    </row>
    <row r="7" spans="1:2" x14ac:dyDescent="0.35">
      <c r="A7" s="25" t="s">
        <v>380</v>
      </c>
      <c r="B7" s="21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2" max="2" width="7.90625" bestFit="1" customWidth="1"/>
    <col min="3" max="3" width="20.7265625" bestFit="1" customWidth="1"/>
    <col min="4" max="4" width="10.36328125" bestFit="1" customWidth="1"/>
    <col min="5" max="8" width="18.90625" bestFit="1" customWidth="1"/>
    <col min="9" max="9" width="55.6328125" bestFit="1" customWidth="1"/>
    <col min="10" max="10" width="19.90625" bestFit="1" customWidth="1"/>
    <col min="11" max="11" width="49.453125" bestFit="1" customWidth="1"/>
  </cols>
  <sheetData>
    <row r="1" spans="1:11" s="20" customFormat="1" x14ac:dyDescent="0.35">
      <c r="A1" s="20" t="s">
        <v>236</v>
      </c>
      <c r="B1" s="20" t="s">
        <v>237</v>
      </c>
      <c r="C1" s="20" t="s">
        <v>242</v>
      </c>
      <c r="D1" s="20" t="s">
        <v>235</v>
      </c>
      <c r="E1" s="22" t="s">
        <v>238</v>
      </c>
      <c r="F1" s="22" t="s">
        <v>239</v>
      </c>
      <c r="G1" s="22" t="s">
        <v>240</v>
      </c>
      <c r="H1" s="22" t="s">
        <v>241</v>
      </c>
      <c r="I1" s="20" t="s">
        <v>393</v>
      </c>
      <c r="J1" s="20" t="s">
        <v>234</v>
      </c>
      <c r="K1" s="20" t="s">
        <v>390</v>
      </c>
    </row>
    <row r="2" spans="1:11" x14ac:dyDescent="0.35">
      <c r="A2" t="s">
        <v>201</v>
      </c>
      <c r="B2" t="s">
        <v>202</v>
      </c>
      <c r="C2" t="s">
        <v>244</v>
      </c>
      <c r="E2" s="21" t="s">
        <v>250</v>
      </c>
      <c r="F2" s="21" t="s">
        <v>251</v>
      </c>
      <c r="G2" s="21" t="s">
        <v>252</v>
      </c>
      <c r="H2" s="21" t="s">
        <v>253</v>
      </c>
      <c r="I2" t="s">
        <v>394</v>
      </c>
      <c r="J2" t="s">
        <v>208</v>
      </c>
    </row>
    <row r="3" spans="1:11" x14ac:dyDescent="0.35">
      <c r="A3" t="s">
        <v>201</v>
      </c>
      <c r="B3" t="s">
        <v>206</v>
      </c>
      <c r="C3" t="s">
        <v>248</v>
      </c>
      <c r="E3" t="s">
        <v>254</v>
      </c>
      <c r="F3" t="s">
        <v>255</v>
      </c>
      <c r="G3" t="s">
        <v>256</v>
      </c>
      <c r="H3" t="s">
        <v>257</v>
      </c>
      <c r="I3" t="s">
        <v>396</v>
      </c>
      <c r="J3" t="s">
        <v>209</v>
      </c>
    </row>
    <row r="4" spans="1:11" x14ac:dyDescent="0.35">
      <c r="A4" t="s">
        <v>201</v>
      </c>
      <c r="B4" t="s">
        <v>203</v>
      </c>
      <c r="C4" t="s">
        <v>243</v>
      </c>
      <c r="E4" t="s">
        <v>259</v>
      </c>
      <c r="F4" t="s">
        <v>260</v>
      </c>
      <c r="G4" t="s">
        <v>261</v>
      </c>
      <c r="H4" t="s">
        <v>262</v>
      </c>
      <c r="I4" t="s">
        <v>395</v>
      </c>
      <c r="J4" t="s">
        <v>210</v>
      </c>
    </row>
    <row r="5" spans="1:11" x14ac:dyDescent="0.35">
      <c r="A5" t="s">
        <v>201</v>
      </c>
      <c r="B5" t="s">
        <v>204</v>
      </c>
      <c r="C5" t="s">
        <v>245</v>
      </c>
      <c r="E5" t="s">
        <v>263</v>
      </c>
      <c r="F5" t="s">
        <v>264</v>
      </c>
      <c r="G5" t="s">
        <v>264</v>
      </c>
      <c r="H5" t="s">
        <v>265</v>
      </c>
      <c r="J5" t="s">
        <v>211</v>
      </c>
    </row>
    <row r="6" spans="1:11" x14ac:dyDescent="0.35">
      <c r="A6" t="s">
        <v>201</v>
      </c>
      <c r="B6" t="s">
        <v>205</v>
      </c>
      <c r="C6" t="s">
        <v>246</v>
      </c>
      <c r="E6" t="s">
        <v>258</v>
      </c>
      <c r="F6" t="s">
        <v>266</v>
      </c>
      <c r="G6" t="s">
        <v>266</v>
      </c>
      <c r="H6" t="s">
        <v>267</v>
      </c>
      <c r="I6" t="s">
        <v>409</v>
      </c>
      <c r="J6" t="s">
        <v>212</v>
      </c>
    </row>
    <row r="7" spans="1:11" x14ac:dyDescent="0.35">
      <c r="A7" t="s">
        <v>201</v>
      </c>
      <c r="B7" t="s">
        <v>247</v>
      </c>
      <c r="C7" t="s">
        <v>249</v>
      </c>
      <c r="E7" t="s">
        <v>269</v>
      </c>
      <c r="F7" t="s">
        <v>268</v>
      </c>
      <c r="G7" t="s">
        <v>268</v>
      </c>
      <c r="H7" t="s">
        <v>270</v>
      </c>
      <c r="J7" t="s">
        <v>213</v>
      </c>
    </row>
    <row r="8" spans="1:11" x14ac:dyDescent="0.35">
      <c r="A8" t="s">
        <v>202</v>
      </c>
      <c r="B8" t="s">
        <v>206</v>
      </c>
      <c r="C8" t="s">
        <v>271</v>
      </c>
      <c r="E8" t="s">
        <v>272</v>
      </c>
      <c r="F8" t="s">
        <v>273</v>
      </c>
      <c r="G8" t="s">
        <v>274</v>
      </c>
      <c r="H8" t="s">
        <v>275</v>
      </c>
      <c r="I8" t="s">
        <v>408</v>
      </c>
      <c r="J8" t="s">
        <v>214</v>
      </c>
    </row>
    <row r="9" spans="1:11" x14ac:dyDescent="0.35">
      <c r="A9" t="s">
        <v>202</v>
      </c>
      <c r="B9" t="s">
        <v>205</v>
      </c>
      <c r="C9" t="s">
        <v>321</v>
      </c>
      <c r="E9" t="s">
        <v>276</v>
      </c>
      <c r="F9" t="s">
        <v>277</v>
      </c>
      <c r="G9" t="s">
        <v>278</v>
      </c>
      <c r="H9" t="s">
        <v>279</v>
      </c>
      <c r="J9" t="s">
        <v>215</v>
      </c>
    </row>
    <row r="10" spans="1:11" x14ac:dyDescent="0.35">
      <c r="A10" t="s">
        <v>202</v>
      </c>
      <c r="B10" t="s">
        <v>203</v>
      </c>
      <c r="C10" t="s">
        <v>322</v>
      </c>
      <c r="E10" t="s">
        <v>280</v>
      </c>
      <c r="F10" t="s">
        <v>281</v>
      </c>
      <c r="G10" t="s">
        <v>282</v>
      </c>
      <c r="H10" t="s">
        <v>283</v>
      </c>
      <c r="J10" t="s">
        <v>216</v>
      </c>
    </row>
    <row r="11" spans="1:11" x14ac:dyDescent="0.35">
      <c r="A11" t="s">
        <v>202</v>
      </c>
      <c r="B11" t="s">
        <v>204</v>
      </c>
      <c r="C11" t="s">
        <v>323</v>
      </c>
      <c r="E11" t="s">
        <v>284</v>
      </c>
      <c r="F11" t="s">
        <v>285</v>
      </c>
      <c r="G11" t="s">
        <v>286</v>
      </c>
      <c r="H11" t="s">
        <v>287</v>
      </c>
      <c r="J11" t="s">
        <v>217</v>
      </c>
    </row>
    <row r="12" spans="1:11" x14ac:dyDescent="0.35">
      <c r="A12" t="s">
        <v>202</v>
      </c>
      <c r="B12" t="s">
        <v>247</v>
      </c>
      <c r="C12" t="s">
        <v>324</v>
      </c>
      <c r="E12" t="s">
        <v>288</v>
      </c>
      <c r="F12" t="s">
        <v>289</v>
      </c>
      <c r="G12" t="s">
        <v>290</v>
      </c>
      <c r="H12" t="s">
        <v>291</v>
      </c>
      <c r="J12" t="s">
        <v>218</v>
      </c>
      <c r="K12" t="s">
        <v>391</v>
      </c>
    </row>
    <row r="13" spans="1:11" x14ac:dyDescent="0.35">
      <c r="A13" t="s">
        <v>206</v>
      </c>
      <c r="B13" t="s">
        <v>205</v>
      </c>
      <c r="C13" t="s">
        <v>325</v>
      </c>
      <c r="E13" t="s">
        <v>292</v>
      </c>
      <c r="F13" t="s">
        <v>294</v>
      </c>
      <c r="G13" t="s">
        <v>293</v>
      </c>
      <c r="H13" t="s">
        <v>295</v>
      </c>
      <c r="I13" t="s">
        <v>410</v>
      </c>
      <c r="J13" t="s">
        <v>219</v>
      </c>
    </row>
    <row r="14" spans="1:11" x14ac:dyDescent="0.35">
      <c r="A14" t="s">
        <v>206</v>
      </c>
      <c r="B14" t="s">
        <v>203</v>
      </c>
      <c r="C14" t="s">
        <v>326</v>
      </c>
      <c r="E14" t="s">
        <v>296</v>
      </c>
      <c r="F14" t="s">
        <v>297</v>
      </c>
      <c r="G14" t="s">
        <v>298</v>
      </c>
      <c r="H14" t="s">
        <v>299</v>
      </c>
      <c r="J14" t="s">
        <v>220</v>
      </c>
    </row>
    <row r="15" spans="1:11" x14ac:dyDescent="0.35">
      <c r="A15" t="s">
        <v>206</v>
      </c>
      <c r="B15" t="s">
        <v>204</v>
      </c>
      <c r="C15" t="s">
        <v>327</v>
      </c>
      <c r="E15" t="s">
        <v>284</v>
      </c>
      <c r="F15" t="s">
        <v>300</v>
      </c>
      <c r="G15" t="s">
        <v>301</v>
      </c>
      <c r="H15" t="s">
        <v>287</v>
      </c>
      <c r="J15" t="s">
        <v>221</v>
      </c>
    </row>
    <row r="16" spans="1:11" x14ac:dyDescent="0.35">
      <c r="A16" t="s">
        <v>206</v>
      </c>
      <c r="B16" t="s">
        <v>247</v>
      </c>
      <c r="C16" t="s">
        <v>328</v>
      </c>
      <c r="E16" t="s">
        <v>302</v>
      </c>
      <c r="F16" t="s">
        <v>303</v>
      </c>
      <c r="G16" t="s">
        <v>304</v>
      </c>
      <c r="H16" t="s">
        <v>305</v>
      </c>
      <c r="J16" t="s">
        <v>222</v>
      </c>
    </row>
    <row r="17" spans="1:10" x14ac:dyDescent="0.35">
      <c r="A17" t="s">
        <v>205</v>
      </c>
      <c r="B17" t="s">
        <v>203</v>
      </c>
      <c r="C17" t="s">
        <v>329</v>
      </c>
      <c r="E17" t="s">
        <v>330</v>
      </c>
      <c r="F17" t="s">
        <v>331</v>
      </c>
      <c r="G17" t="s">
        <v>273</v>
      </c>
      <c r="H17" t="s">
        <v>253</v>
      </c>
      <c r="J17" t="s">
        <v>223</v>
      </c>
    </row>
    <row r="18" spans="1:10" x14ac:dyDescent="0.35">
      <c r="A18" t="s">
        <v>205</v>
      </c>
      <c r="B18" t="s">
        <v>204</v>
      </c>
      <c r="C18" t="s">
        <v>332</v>
      </c>
      <c r="E18" t="s">
        <v>306</v>
      </c>
      <c r="F18" t="s">
        <v>309</v>
      </c>
      <c r="G18" t="s">
        <v>308</v>
      </c>
      <c r="H18" t="s">
        <v>307</v>
      </c>
      <c r="J18" t="s">
        <v>224</v>
      </c>
    </row>
    <row r="19" spans="1:10" x14ac:dyDescent="0.35">
      <c r="A19" t="s">
        <v>205</v>
      </c>
      <c r="B19" t="s">
        <v>247</v>
      </c>
      <c r="C19" t="s">
        <v>333</v>
      </c>
      <c r="E19" t="s">
        <v>310</v>
      </c>
      <c r="F19" t="s">
        <v>310</v>
      </c>
      <c r="G19" t="s">
        <v>310</v>
      </c>
      <c r="H19" t="s">
        <v>311</v>
      </c>
      <c r="J19" t="s">
        <v>334</v>
      </c>
    </row>
    <row r="20" spans="1:10" x14ac:dyDescent="0.35">
      <c r="A20" t="s">
        <v>203</v>
      </c>
      <c r="B20" t="s">
        <v>204</v>
      </c>
      <c r="C20" t="s">
        <v>335</v>
      </c>
      <c r="E20" t="s">
        <v>312</v>
      </c>
      <c r="F20" t="s">
        <v>313</v>
      </c>
      <c r="G20" t="s">
        <v>250</v>
      </c>
      <c r="H20" t="s">
        <v>252</v>
      </c>
      <c r="J20" t="s">
        <v>225</v>
      </c>
    </row>
    <row r="21" spans="1:10" x14ac:dyDescent="0.35">
      <c r="A21" t="s">
        <v>203</v>
      </c>
      <c r="B21" t="s">
        <v>247</v>
      </c>
      <c r="C21" t="s">
        <v>43</v>
      </c>
      <c r="E21" t="s">
        <v>314</v>
      </c>
      <c r="F21" t="s">
        <v>315</v>
      </c>
      <c r="G21" t="s">
        <v>317</v>
      </c>
      <c r="H21" t="s">
        <v>316</v>
      </c>
      <c r="J21" t="s">
        <v>226</v>
      </c>
    </row>
    <row r="22" spans="1:10" x14ac:dyDescent="0.35">
      <c r="A22" t="s">
        <v>204</v>
      </c>
      <c r="B22" t="s">
        <v>247</v>
      </c>
      <c r="C22" t="s">
        <v>336</v>
      </c>
      <c r="E22" t="s">
        <v>309</v>
      </c>
      <c r="F22" t="s">
        <v>318</v>
      </c>
      <c r="G22" t="s">
        <v>319</v>
      </c>
      <c r="H22" t="s">
        <v>320</v>
      </c>
      <c r="J22" t="s">
        <v>207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21F-D212-4946-8DEF-79B5A660DEFB}"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1" width="18.36328125" bestFit="1" customWidth="1"/>
  </cols>
  <sheetData>
    <row r="1" spans="1:2" s="20" customFormat="1" x14ac:dyDescent="0.35">
      <c r="A1" s="20" t="s">
        <v>0</v>
      </c>
      <c r="B1" s="20" t="s">
        <v>227</v>
      </c>
    </row>
    <row r="2" spans="1:2" x14ac:dyDescent="0.35">
      <c r="A2" t="s">
        <v>228</v>
      </c>
      <c r="B2" t="s">
        <v>229</v>
      </c>
    </row>
    <row r="3" spans="1:2" x14ac:dyDescent="0.35">
      <c r="A3" t="s">
        <v>230</v>
      </c>
    </row>
    <row r="4" spans="1:2" x14ac:dyDescent="0.35">
      <c r="A4" t="s">
        <v>231</v>
      </c>
    </row>
    <row r="5" spans="1:2" x14ac:dyDescent="0.35">
      <c r="A5" t="s">
        <v>232</v>
      </c>
      <c r="B5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73EE-1A4C-405F-9BF7-E4C289D842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FF7-0DE0-44D2-85A7-E9A6F703CC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EB8-E5D8-4F77-AB24-42EE022CE8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Opportunities</vt:lpstr>
      <vt:lpstr>Opp Ideas</vt:lpstr>
      <vt:lpstr>Experts</vt:lpstr>
      <vt:lpstr>Expert Tags</vt:lpstr>
      <vt:lpstr>Alien</vt:lpstr>
      <vt:lpstr>Hurts</vt:lpstr>
      <vt:lpstr>Panic</vt:lpstr>
      <vt:lpstr>Secrecy</vt:lpstr>
      <vt:lpstr>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2021-06-09T17:32:50Z</dcterms:modified>
</cp:coreProperties>
</file>