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roject spider monkey\data\"/>
    </mc:Choice>
  </mc:AlternateContent>
  <xr:revisionPtr revIDLastSave="0" documentId="13_ncr:1_{7D4A9948-4751-40AC-8BCA-314A686E9798}" xr6:coauthVersionLast="45" xr6:coauthVersionMax="45" xr10:uidLastSave="{00000000-0000-0000-0000-000000000000}"/>
  <bookViews>
    <workbookView xWindow="-110" yWindow="-110" windowWidth="38620" windowHeight="21220" tabRatio="989" xr2:uid="{00000000-000D-0000-FFFF-FFFF00000000}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91029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K2" i="1"/>
  <c r="G33" i="1" l="1"/>
  <c r="G29" i="1"/>
  <c r="G17" i="1"/>
  <c r="G47" i="1" l="1"/>
  <c r="G42" i="1"/>
  <c r="G41" i="1"/>
  <c r="G21" i="1" l="1"/>
  <c r="G27" i="1" l="1"/>
  <c r="G16" i="1" l="1"/>
  <c r="G51" i="1" l="1"/>
  <c r="G52" i="1"/>
  <c r="G44" i="1"/>
  <c r="G19" i="1"/>
  <c r="G36" i="1"/>
  <c r="G35" i="1"/>
  <c r="G22" i="1" l="1"/>
  <c r="C5" i="3" l="1"/>
  <c r="B5" i="3"/>
  <c r="C4" i="3"/>
  <c r="B4" i="3"/>
  <c r="C3" i="3"/>
  <c r="B3" i="3"/>
  <c r="C2" i="3"/>
  <c r="B2" i="3"/>
  <c r="G28" i="1"/>
  <c r="G53" i="1"/>
  <c r="G50" i="1"/>
  <c r="G49" i="1"/>
  <c r="G48" i="1"/>
  <c r="G46" i="1"/>
  <c r="G45" i="1"/>
  <c r="G43" i="1"/>
  <c r="G38" i="1"/>
  <c r="G40" i="1"/>
  <c r="G39" i="1"/>
  <c r="G37" i="1"/>
  <c r="G34" i="1"/>
  <c r="G32" i="1"/>
  <c r="G31" i="1"/>
  <c r="G30" i="1"/>
  <c r="G26" i="1"/>
  <c r="G25" i="1"/>
  <c r="G24" i="1"/>
  <c r="G23" i="1"/>
  <c r="G20" i="1"/>
  <c r="G18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<sst xmlns="http://schemas.openxmlformats.org/spreadsheetml/2006/main" count="330" uniqueCount="224">
  <si>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</si>
  <si>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</si>
  <si>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</si>
  <si>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</si>
  <si>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</si>
  <si>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</si>
  <si>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</si>
  <si>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</si>
  <si>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</si>
  <si>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</si>
  <si>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</si>
  <si>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</si>
  <si>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</si>
  <si>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</si>
  <si>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</si>
  <si>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</si>
  <si>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</si>
  <si>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</si>
  <si>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</si>
  <si>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</si>
  <si>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</si>
  <si>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</si>
  <si>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</si>
  <si>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</si>
  <si>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gold-bar</t>
  </si>
  <si>
    <t>Ancient Throne</t>
  </si>
  <si>
    <t>stone-throne</t>
  </si>
  <si>
    <t>ancient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</si>
  <si>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</si>
  <si>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</si>
  <si>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</si>
  <si>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</si>
  <si>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</si>
  <si>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</si>
  <si>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</si>
  <si>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</si>
  <si>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</si>
  <si>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</si>
  <si>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</si>
  <si>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</si>
  <si>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</si>
  <si>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Heavy Spade</t>
  </si>
  <si>
    <t>Gold Merchant</t>
  </si>
  <si>
    <t>scales</t>
  </si>
  <si>
    <t>gold path</t>
  </si>
  <si>
    <t>Shiny things! I like shiny things.</t>
  </si>
  <si>
    <t>Pendant</t>
  </si>
  <si>
    <t>gem-pendant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</si>
  <si>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</si>
  <si>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</si>
  <si>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</si>
  <si>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</si>
  <si>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</si>
  <si>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</si>
  <si>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</si>
  <si>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</si>
  <si>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</si>
  <si>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Screwdriver</t>
  </si>
  <si>
    <t>screwdriver</t>
  </si>
  <si>
    <t>steel path</t>
  </si>
  <si>
    <t>Smelter</t>
  </si>
  <si>
    <t>thrown-charcoal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</si>
  <si>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</si>
  <si>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</si>
  <si>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</si>
  <si>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</si>
  <si>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</si>
  <si>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</si>
  <si>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</si>
  <si>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</si>
  <si>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</si>
  <si>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</si>
  <si>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</si>
  <si>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</si>
  <si>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</si>
  <si>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</si>
  <si>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</si>
  <si>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</si>
  <si>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</si>
  <si>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Crossbow</t>
  </si>
  <si>
    <t>crossbow</t>
  </si>
  <si>
    <t>wood-axe</t>
  </si>
  <si>
    <t>wood path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</si>
  <si>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</si>
  <si>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</si>
  <si>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</si>
  <si>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</si>
  <si>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</si>
  <si>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</si>
  <si>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</si>
  <si>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</si>
  <si>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</si>
  <si>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</si>
  <si>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</si>
  <si>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Rusted Gears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</si>
  <si>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</si>
  <si>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</si>
  <si>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</si>
  <si>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</si>
  <si>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</si>
  <si>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</si>
  <si>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</si>
  <si>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</si>
  <si>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</si>
  <si>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</si>
  <si>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</si>
  <si>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</si>
  <si>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</si>
  <si>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</si>
  <si>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rune-stone</t>
  </si>
  <si>
    <t>Rune Stone</t>
  </si>
  <si>
    <t>Sign Post</t>
  </si>
  <si>
    <t>wooden-sign</t>
  </si>
  <si>
    <t>Wizard Staff</t>
  </si>
  <si>
    <t>Boomerang</t>
  </si>
  <si>
    <t>boomerang</t>
  </si>
  <si>
    <t>Draw a card from your deck. If it contains Steel, draw one more card.</t>
  </si>
  <si>
    <t>Draw a card from your deck. If it contains Wood, draw one more card.</t>
  </si>
  <si>
    <t>wizard-staff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</si>
  <si>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</si>
  <si>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</si>
  <si>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</si>
  <si>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</si>
  <si>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</si>
  <si>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</si>
  <si>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</si>
  <si>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</si>
  <si>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</si>
  <si>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</si>
  <si>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</si>
  <si>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</si>
  <si>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</si>
  <si>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</si>
  <si>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</si>
  <si>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Everyone needs one of these.</t>
  </si>
  <si>
    <t>Horseshoe</t>
  </si>
  <si>
    <t>horseshoe</t>
  </si>
  <si>
    <t>Gesundheit.</t>
  </si>
  <si>
    <t>Spray and pray.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</si>
  <si>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</si>
  <si>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</si>
  <si>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</si>
  <si>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</si>
  <si>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</si>
  <si>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</si>
  <si>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Barn</t>
  </si>
  <si>
    <t>barn</t>
  </si>
  <si>
    <t>Fun fact: not a good place to be born in.</t>
  </si>
  <si>
    <t>Gold Mine</t>
  </si>
  <si>
    <t>gold-mine</t>
  </si>
  <si>
    <t>There's gold in them there hills!</t>
  </si>
  <si>
    <t>build</t>
  </si>
  <si>
    <t>Trash this card to build any available blueprint worth 6 VP or less for free.</t>
  </si>
  <si>
    <t>Save 1 Gold this turn</t>
  </si>
  <si>
    <t>Save 1 Gold on items made only of Gold</t>
  </si>
  <si>
    <t>Save 2 Gold this turn</t>
  </si>
  <si>
    <t>Save 2 Steel this turn</t>
  </si>
  <si>
    <t>Save 3 Steel this turn</t>
  </si>
  <si>
    <t>Save 1 Stone this turn</t>
  </si>
  <si>
    <t>Save 2 Wood this turn</t>
  </si>
  <si>
    <t>Stone Wheel</t>
  </si>
  <si>
    <t>You can rebuild it, just don't reinvent it.</t>
  </si>
  <si>
    <t>stone-wheel</t>
  </si>
  <si>
    <t>pulley-hook</t>
  </si>
  <si>
    <t>Watch your thumbs.</t>
  </si>
  <si>
    <t>Pulley System</t>
  </si>
  <si>
    <t>Simple machines always come in handy.</t>
  </si>
  <si>
    <t>We don't illustrate how a crossbow was used to accomplish this.</t>
  </si>
  <si>
    <t>It's made of stone, but for wood.</t>
  </si>
  <si>
    <t>Good for carrying stuff. If you can carry it.</t>
  </si>
  <si>
    <t>Even better for carrying stuff.</t>
  </si>
  <si>
    <t>This way!</t>
  </si>
  <si>
    <t>Wizards have expensive taste.</t>
  </si>
  <si>
    <t>The wood cost is just an estimate.</t>
  </si>
  <si>
    <t>*</t>
  </si>
  <si>
    <t>AtEnd</t>
  </si>
  <si>
    <t>*At game end, +1 VP per card that contains Steel, including this one.</t>
  </si>
  <si>
    <t>*At game end, +3 VP if you have two Stone Wheels (count this bonus once)</t>
  </si>
  <si>
    <t>*At game end, +2 VP if deck contains 4 Wood besides this card.</t>
  </si>
  <si>
    <t>*At game end, +1 VP per Wood in any cards except this one.</t>
  </si>
  <si>
    <t>You may build any card in any row this turn.</t>
  </si>
  <si>
    <t>mechanical-arm</t>
  </si>
  <si>
    <t>Robot Arm</t>
  </si>
  <si>
    <t>The coding should be the easiest part.</t>
  </si>
  <si>
    <t>*At game end, +3 VP if your deck and discard has 8 or fewer cards total.</t>
  </si>
  <si>
    <t>*At game end, +1 VP if your deck and discard has 10 or fewer cards total.</t>
  </si>
  <si>
    <t>A must-have for the modern surivor.</t>
  </si>
  <si>
    <t>Nobody tell him that gold is too soft for armor.</t>
  </si>
  <si>
    <t>*At game end, gain 2/5 VP if you have 2/3 Ancient artifacts (count this bonus only once)</t>
  </si>
  <si>
    <t>Save 2 Wood this turn. Pass to another player of your choice at the end of your turn.</t>
  </si>
  <si>
    <t>interactive</t>
  </si>
  <si>
    <t>Will you pull the trigger?</t>
  </si>
  <si>
    <t>Trash this card to trash any two cards in any row.</t>
  </si>
  <si>
    <t>Gold Ingot</t>
  </si>
  <si>
    <t>big deck</t>
  </si>
  <si>
    <t>*At game end,  +3 VP if your deck has 10 or more cards total</t>
  </si>
  <si>
    <t>Good year.</t>
  </si>
  <si>
    <t>Cave</t>
  </si>
  <si>
    <t>cave-entrance</t>
  </si>
  <si>
    <t>Save 2 Stone this turn</t>
  </si>
  <si>
    <t>Fireball</t>
  </si>
  <si>
    <t>burning-meteor</t>
  </si>
  <si>
    <t>Steeltoe Boots</t>
  </si>
  <si>
    <t>steeltoe-boots</t>
  </si>
  <si>
    <t>*At game end, +1 VP for every three cards in your deck</t>
  </si>
  <si>
    <t>May be built for 3 Wood</t>
  </si>
  <si>
    <t>May be built for 2 Stone</t>
  </si>
  <si>
    <t>May be built for 3 Steel or 4 Wood</t>
  </si>
  <si>
    <t>May be built for 4 Steel or 5 Wood</t>
  </si>
  <si>
    <t>May be built for 5 Steel or 6 Wood</t>
  </si>
  <si>
    <t>May also be built for 1 Wood, 1 Steel, and 1 Stone.</t>
  </si>
  <si>
    <t>May be be built for 2 Gold</t>
  </si>
  <si>
    <t>May be built for 3 Gold</t>
  </si>
  <si>
    <t>play</t>
  </si>
  <si>
    <t>score</t>
  </si>
  <si>
    <t>May be built for 3 Steel</t>
  </si>
  <si>
    <t>May be built for 4 Steel or 2 Stone</t>
  </si>
  <si>
    <t>May be built for 4 Steel or 3 Stone</t>
  </si>
  <si>
    <t>TypeDesc</t>
  </si>
  <si>
    <t>Gold Stack</t>
  </si>
  <si>
    <t>gold-stack</t>
  </si>
  <si>
    <t>Maybe also be used for any 2 Resources.</t>
  </si>
  <si>
    <t>You're welcome.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</si>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</sst>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defaultRowHeight="14.5" x14ac:dyDescent="0.35"/>
  <cols>
    <col min="1" max="1" width="15.7265625" bestFit="1" customWidth="1"/>
    <col min="2" max="2" width="4.1796875" style="9" bestFit="1" customWidth="1"/>
    <col min="3" max="3" width="6.453125" style="9"/>
    <col min="4" max="4" width="5.54296875" style="9"/>
    <col min="5" max="5" width="6.1796875" style="9"/>
    <col min="6" max="6" width="5.26953125" style="9"/>
    <col min="7" max="7" width="9.1796875" style="9"/>
    <col min="8" max="8" width="6.1796875" style="1"/>
    <col min="9" max="9" width="14.81640625"/>
    <col min="10" max="10" width="10.26953125"/>
    <col min="11" max="11" width="5.36328125" bestFit="1" customWidth="1"/>
    <col min="12" max="12" width="6.26953125" style="1" bestFit="1" customWidth="1"/>
    <col min="13" max="13" width="9.453125" style="1" bestFit="1" customWidth="1"/>
    <col min="14" max="14" width="73.54296875" style="2"/>
    <col min="15" max="15" width="40" style="2"/>
    <col min="16" max="1028" width="8.54296875"/>
  </cols>
  <sheetData>
    <row r="1" spans="1:15" s="3" customFormat="1" x14ac:dyDescent="0.3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3" t="s">
        <v>223</v>
      </c>
      <c r="L1" s="4" t="s">
        <v>175</v>
      </c>
      <c r="M1" s="4" t="s">
        <v>218</v>
      </c>
      <c r="N1" s="5" t="s">
        <v>10</v>
      </c>
      <c r="O1" s="5" t="s">
        <v>11</v>
      </c>
    </row>
    <row r="2" spans="1:15" x14ac:dyDescent="0.35">
      <c r="A2" t="s">
        <v>12</v>
      </c>
      <c r="B2" s="9">
        <v>8</v>
      </c>
      <c r="C2" s="9">
        <v>1</v>
      </c>
      <c r="G2" s="9">
        <v>0</v>
      </c>
      <c r="I2" t="s">
        <v>13</v>
      </c>
      <c r="J2" t="s">
        <v>14</v>
      </c>
      <c r="K2" s="1" t="str">
        <f>IF(G2=0,"start", IF(G2&lt;5,"early","late"))</f>
        <v>start</v>
      </c>
      <c r="N2"/>
      <c r="O2" s="6" t="s">
        <v>15</v>
      </c>
    </row>
    <row r="3" spans="1:15" x14ac:dyDescent="0.35">
      <c r="A3" t="s">
        <v>16</v>
      </c>
      <c r="B3" s="9">
        <v>8</v>
      </c>
      <c r="C3" s="9">
        <v>2</v>
      </c>
      <c r="G3" s="9">
        <v>0</v>
      </c>
      <c r="I3" t="s">
        <v>17</v>
      </c>
      <c r="J3" t="s">
        <v>14</v>
      </c>
      <c r="K3" s="1" t="str">
        <f>IF(G3=0,"start", IF(G3&lt;5,"early","late"))</f>
        <v>start</v>
      </c>
      <c r="N3"/>
      <c r="O3" t="s">
        <v>120</v>
      </c>
    </row>
    <row r="4" spans="1:15" x14ac:dyDescent="0.35">
      <c r="A4" t="s">
        <v>94</v>
      </c>
      <c r="B4" s="9">
        <v>4</v>
      </c>
      <c r="D4" s="9">
        <v>3</v>
      </c>
      <c r="G4" s="9">
        <v>0</v>
      </c>
      <c r="I4" t="s">
        <v>18</v>
      </c>
      <c r="J4" t="s">
        <v>14</v>
      </c>
      <c r="K4" s="1" t="str">
        <f t="shared" ref="K4:K53" si="0">IF(G4=0,"start", IF(G4&lt;5,"early","late"))</f>
        <v>start</v>
      </c>
      <c r="N4"/>
      <c r="O4" t="s">
        <v>96</v>
      </c>
    </row>
    <row r="5" spans="1:15" x14ac:dyDescent="0.35">
      <c r="A5" t="s">
        <v>19</v>
      </c>
      <c r="B5" s="9">
        <v>8</v>
      </c>
      <c r="D5" s="9">
        <v>1</v>
      </c>
      <c r="G5" s="9">
        <v>0</v>
      </c>
      <c r="I5" t="s">
        <v>20</v>
      </c>
      <c r="J5" t="s">
        <v>14</v>
      </c>
      <c r="K5" s="1" t="str">
        <f t="shared" si="0"/>
        <v>start</v>
      </c>
      <c r="N5"/>
      <c r="O5" s="6" t="s">
        <v>125</v>
      </c>
    </row>
    <row r="6" spans="1:15" x14ac:dyDescent="0.35">
      <c r="A6" t="s">
        <v>21</v>
      </c>
      <c r="B6" s="9">
        <v>16</v>
      </c>
      <c r="E6" s="9">
        <v>1</v>
      </c>
      <c r="G6" s="9">
        <v>0</v>
      </c>
      <c r="I6" t="s">
        <v>22</v>
      </c>
      <c r="J6" t="s">
        <v>14</v>
      </c>
      <c r="K6" s="1" t="str">
        <f t="shared" si="0"/>
        <v>start</v>
      </c>
      <c r="N6"/>
      <c r="O6" s="6" t="s">
        <v>23</v>
      </c>
    </row>
    <row r="7" spans="1:15" x14ac:dyDescent="0.35">
      <c r="A7" t="s">
        <v>193</v>
      </c>
      <c r="B7" s="9">
        <v>12</v>
      </c>
      <c r="F7" s="9">
        <v>1</v>
      </c>
      <c r="G7" s="9">
        <v>0</v>
      </c>
      <c r="I7" t="s">
        <v>24</v>
      </c>
      <c r="J7" t="s">
        <v>14</v>
      </c>
      <c r="K7" s="1" t="str">
        <f t="shared" si="0"/>
        <v>start</v>
      </c>
      <c r="N7" t="s">
        <v>95</v>
      </c>
      <c r="O7" s="6" t="s">
        <v>97</v>
      </c>
    </row>
    <row r="8" spans="1:15" x14ac:dyDescent="0.35">
      <c r="A8" t="s">
        <v>219</v>
      </c>
      <c r="B8" s="9">
        <v>4</v>
      </c>
      <c r="F8" s="9">
        <v>2</v>
      </c>
      <c r="G8" s="9">
        <v>0</v>
      </c>
      <c r="I8" t="s">
        <v>220</v>
      </c>
      <c r="J8" t="s">
        <v>14</v>
      </c>
      <c r="K8" s="1" t="str">
        <f t="shared" si="0"/>
        <v>start</v>
      </c>
      <c r="N8" t="s">
        <v>221</v>
      </c>
      <c r="O8" s="6" t="s">
        <v>222</v>
      </c>
    </row>
    <row r="9" spans="1:15" x14ac:dyDescent="0.35">
      <c r="A9" t="s">
        <v>25</v>
      </c>
      <c r="B9" s="9">
        <v>1</v>
      </c>
      <c r="C9" s="9">
        <v>2</v>
      </c>
      <c r="E9" s="9">
        <v>1</v>
      </c>
      <c r="F9" s="9">
        <v>1</v>
      </c>
      <c r="G9" s="9">
        <f t="shared" ref="G9:G53" si="1">ROUND(C9*WoodVP+D9*SteelVP+E9*StoneVP+F9*GoldVP,0) + H9</f>
        <v>6</v>
      </c>
      <c r="I9" t="s">
        <v>26</v>
      </c>
      <c r="J9" t="s">
        <v>27</v>
      </c>
      <c r="K9" s="1" t="str">
        <f t="shared" si="0"/>
        <v>late</v>
      </c>
      <c r="L9" s="1" t="s">
        <v>174</v>
      </c>
      <c r="M9" s="1" t="s">
        <v>214</v>
      </c>
      <c r="N9" t="s">
        <v>188</v>
      </c>
      <c r="O9" s="2" t="s">
        <v>124</v>
      </c>
    </row>
    <row r="10" spans="1:15" x14ac:dyDescent="0.35">
      <c r="A10" t="s">
        <v>28</v>
      </c>
      <c r="B10" s="9">
        <v>1</v>
      </c>
      <c r="C10" s="9">
        <v>2</v>
      </c>
      <c r="D10" s="9">
        <v>1</v>
      </c>
      <c r="F10" s="9">
        <v>1</v>
      </c>
      <c r="G10" s="9">
        <f t="shared" si="1"/>
        <v>6</v>
      </c>
      <c r="I10" t="s">
        <v>29</v>
      </c>
      <c r="J10" t="s">
        <v>27</v>
      </c>
      <c r="K10" s="1" t="str">
        <f t="shared" si="0"/>
        <v>late</v>
      </c>
      <c r="L10" s="1" t="s">
        <v>174</v>
      </c>
      <c r="M10" s="1" t="s">
        <v>214</v>
      </c>
      <c r="N10" t="s">
        <v>188</v>
      </c>
      <c r="O10" s="2" t="s">
        <v>187</v>
      </c>
    </row>
    <row r="11" spans="1:15" x14ac:dyDescent="0.35">
      <c r="A11" t="s">
        <v>30</v>
      </c>
      <c r="B11" s="9">
        <v>1</v>
      </c>
      <c r="D11" s="9">
        <v>2</v>
      </c>
      <c r="E11" s="9">
        <v>1</v>
      </c>
      <c r="F11" s="9">
        <v>1</v>
      </c>
      <c r="G11" s="9">
        <f t="shared" si="1"/>
        <v>6</v>
      </c>
      <c r="I11" t="s">
        <v>31</v>
      </c>
      <c r="J11" t="s">
        <v>27</v>
      </c>
      <c r="K11" s="1" t="str">
        <f t="shared" si="0"/>
        <v>late</v>
      </c>
      <c r="L11" s="1" t="s">
        <v>174</v>
      </c>
      <c r="M11" s="1" t="s">
        <v>214</v>
      </c>
      <c r="N11" t="s">
        <v>188</v>
      </c>
      <c r="O11" s="2" t="s">
        <v>126</v>
      </c>
    </row>
    <row r="12" spans="1:15" x14ac:dyDescent="0.35">
      <c r="A12" t="s">
        <v>32</v>
      </c>
      <c r="B12" s="9">
        <v>1</v>
      </c>
      <c r="C12" s="9">
        <v>1</v>
      </c>
      <c r="G12" s="9">
        <f t="shared" si="1"/>
        <v>1</v>
      </c>
      <c r="I12" t="s">
        <v>33</v>
      </c>
      <c r="J12" t="s">
        <v>34</v>
      </c>
      <c r="K12" s="1" t="str">
        <f t="shared" si="0"/>
        <v>early</v>
      </c>
      <c r="M12" s="1" t="s">
        <v>213</v>
      </c>
      <c r="N12" s="6" t="s">
        <v>117</v>
      </c>
      <c r="O12" t="s">
        <v>121</v>
      </c>
    </row>
    <row r="13" spans="1:15" x14ac:dyDescent="0.35">
      <c r="A13" t="s">
        <v>35</v>
      </c>
      <c r="B13" s="9">
        <v>1</v>
      </c>
      <c r="D13" s="9">
        <v>2</v>
      </c>
      <c r="G13" s="9">
        <f t="shared" si="1"/>
        <v>2</v>
      </c>
      <c r="H13" s="1">
        <v>-1</v>
      </c>
      <c r="I13" t="s">
        <v>36</v>
      </c>
      <c r="J13" t="s">
        <v>34</v>
      </c>
      <c r="K13" s="1" t="str">
        <f t="shared" si="0"/>
        <v>early</v>
      </c>
      <c r="M13" s="1" t="s">
        <v>213</v>
      </c>
      <c r="N13" s="6" t="s">
        <v>116</v>
      </c>
      <c r="O13" t="s">
        <v>122</v>
      </c>
    </row>
    <row r="14" spans="1:15" x14ac:dyDescent="0.35">
      <c r="A14" t="s">
        <v>37</v>
      </c>
      <c r="B14" s="9">
        <v>1</v>
      </c>
      <c r="C14" s="9">
        <v>1</v>
      </c>
      <c r="E14" s="9">
        <v>1</v>
      </c>
      <c r="G14" s="9">
        <f t="shared" si="1"/>
        <v>2</v>
      </c>
      <c r="H14" s="1">
        <v>-1</v>
      </c>
      <c r="I14" t="s">
        <v>38</v>
      </c>
      <c r="J14" t="s">
        <v>34</v>
      </c>
      <c r="K14" s="1" t="str">
        <f t="shared" si="0"/>
        <v>early</v>
      </c>
      <c r="M14" s="1" t="s">
        <v>213</v>
      </c>
      <c r="N14" s="6" t="s">
        <v>39</v>
      </c>
      <c r="O14" s="6" t="s">
        <v>40</v>
      </c>
    </row>
    <row r="15" spans="1:15" x14ac:dyDescent="0.35">
      <c r="A15" t="s">
        <v>41</v>
      </c>
      <c r="B15" s="9">
        <v>1</v>
      </c>
      <c r="D15" s="9">
        <v>1</v>
      </c>
      <c r="E15" s="9">
        <v>1</v>
      </c>
      <c r="G15" s="9">
        <f t="shared" si="1"/>
        <v>2</v>
      </c>
      <c r="H15" s="1">
        <v>-1</v>
      </c>
      <c r="I15" t="s">
        <v>38</v>
      </c>
      <c r="J15" t="s">
        <v>34</v>
      </c>
      <c r="K15" s="1" t="str">
        <f t="shared" si="0"/>
        <v>early</v>
      </c>
      <c r="M15" s="1" t="s">
        <v>213</v>
      </c>
      <c r="N15" s="6" t="s">
        <v>39</v>
      </c>
      <c r="O15" s="6" t="s">
        <v>40</v>
      </c>
    </row>
    <row r="16" spans="1:15" x14ac:dyDescent="0.35">
      <c r="A16" t="s">
        <v>114</v>
      </c>
      <c r="B16" s="9">
        <v>1</v>
      </c>
      <c r="C16" s="9">
        <v>1</v>
      </c>
      <c r="G16" s="9">
        <f t="shared" si="1"/>
        <v>1</v>
      </c>
      <c r="I16" t="s">
        <v>115</v>
      </c>
      <c r="J16" t="s">
        <v>190</v>
      </c>
      <c r="K16" s="1" t="str">
        <f t="shared" si="0"/>
        <v>early</v>
      </c>
      <c r="M16" s="1" t="s">
        <v>213</v>
      </c>
      <c r="N16" s="10" t="s">
        <v>189</v>
      </c>
      <c r="O16" s="6" t="s">
        <v>123</v>
      </c>
    </row>
    <row r="17" spans="1:15" x14ac:dyDescent="0.35">
      <c r="A17" t="s">
        <v>200</v>
      </c>
      <c r="B17" s="9">
        <v>1</v>
      </c>
      <c r="C17" s="9">
        <v>1</v>
      </c>
      <c r="D17" s="9">
        <v>1</v>
      </c>
      <c r="G17" s="9">
        <f t="shared" ref="G17" si="2">ROUND(C17*WoodVP+D17*SteelVP+E17*StoneVP+F17*GoldVP,0) + H17</f>
        <v>4</v>
      </c>
      <c r="H17" s="1">
        <v>1</v>
      </c>
      <c r="I17" t="s">
        <v>201</v>
      </c>
      <c r="J17" t="s">
        <v>190</v>
      </c>
      <c r="K17" s="1" t="str">
        <f t="shared" si="0"/>
        <v>early</v>
      </c>
      <c r="M17" s="1" t="s">
        <v>213</v>
      </c>
      <c r="N17" s="6" t="s">
        <v>192</v>
      </c>
      <c r="O17" s="2" t="s">
        <v>191</v>
      </c>
    </row>
    <row r="18" spans="1:15" x14ac:dyDescent="0.35">
      <c r="A18" t="s">
        <v>42</v>
      </c>
      <c r="B18" s="9">
        <v>1</v>
      </c>
      <c r="F18" s="9">
        <v>1</v>
      </c>
      <c r="G18" s="9">
        <f t="shared" si="1"/>
        <v>2</v>
      </c>
      <c r="I18" t="s">
        <v>43</v>
      </c>
      <c r="J18" t="s">
        <v>44</v>
      </c>
      <c r="K18" s="1" t="str">
        <f t="shared" si="0"/>
        <v>early</v>
      </c>
      <c r="M18" s="1" t="s">
        <v>213</v>
      </c>
      <c r="N18" s="10" t="s">
        <v>153</v>
      </c>
      <c r="O18" s="6" t="s">
        <v>45</v>
      </c>
    </row>
    <row r="19" spans="1:15" x14ac:dyDescent="0.35">
      <c r="A19" t="s">
        <v>107</v>
      </c>
      <c r="B19" s="9">
        <v>1</v>
      </c>
      <c r="F19" s="9">
        <v>1</v>
      </c>
      <c r="G19" s="9">
        <f t="shared" si="1"/>
        <v>2</v>
      </c>
      <c r="I19" t="s">
        <v>108</v>
      </c>
      <c r="J19" t="s">
        <v>44</v>
      </c>
      <c r="K19" s="1" t="str">
        <f t="shared" si="0"/>
        <v>early</v>
      </c>
      <c r="M19" s="1" t="s">
        <v>213</v>
      </c>
      <c r="N19" s="10" t="s">
        <v>154</v>
      </c>
      <c r="O19" s="6" t="s">
        <v>127</v>
      </c>
    </row>
    <row r="20" spans="1:15" x14ac:dyDescent="0.35">
      <c r="A20" t="s">
        <v>46</v>
      </c>
      <c r="B20" s="9">
        <v>1</v>
      </c>
      <c r="F20" s="9">
        <v>2</v>
      </c>
      <c r="G20" s="9">
        <f t="shared" si="1"/>
        <v>2</v>
      </c>
      <c r="H20" s="1">
        <v>-2</v>
      </c>
      <c r="I20" t="s">
        <v>47</v>
      </c>
      <c r="J20" t="s">
        <v>44</v>
      </c>
      <c r="K20" s="1" t="str">
        <f t="shared" si="0"/>
        <v>early</v>
      </c>
      <c r="M20" s="1" t="s">
        <v>213</v>
      </c>
      <c r="N20" t="s">
        <v>155</v>
      </c>
      <c r="O20" s="2" t="s">
        <v>128</v>
      </c>
    </row>
    <row r="21" spans="1:15" x14ac:dyDescent="0.35">
      <c r="A21" t="s">
        <v>148</v>
      </c>
      <c r="B21" s="9">
        <v>2</v>
      </c>
      <c r="F21" s="9">
        <v>2</v>
      </c>
      <c r="G21" s="9">
        <f t="shared" si="1"/>
        <v>4</v>
      </c>
      <c r="I21" t="s">
        <v>149</v>
      </c>
      <c r="J21" t="s">
        <v>44</v>
      </c>
      <c r="K21" s="1" t="str">
        <f t="shared" si="0"/>
        <v>early</v>
      </c>
      <c r="M21" s="1" t="s">
        <v>151</v>
      </c>
      <c r="N21" s="2" t="s">
        <v>210</v>
      </c>
      <c r="O21" s="2" t="s">
        <v>150</v>
      </c>
    </row>
    <row r="22" spans="1:15" x14ac:dyDescent="0.35">
      <c r="A22" t="s">
        <v>50</v>
      </c>
      <c r="B22" s="9">
        <v>1</v>
      </c>
      <c r="F22" s="9">
        <v>3</v>
      </c>
      <c r="G22" s="9">
        <f t="shared" si="1"/>
        <v>4</v>
      </c>
      <c r="H22" s="1">
        <v>-1</v>
      </c>
      <c r="I22" t="s">
        <v>100</v>
      </c>
      <c r="J22" t="s">
        <v>44</v>
      </c>
      <c r="K22" s="1" t="str">
        <f t="shared" si="0"/>
        <v>early</v>
      </c>
      <c r="M22" s="1" t="s">
        <v>151</v>
      </c>
      <c r="N22" s="10" t="s">
        <v>211</v>
      </c>
      <c r="O22" s="2" t="s">
        <v>129</v>
      </c>
    </row>
    <row r="23" spans="1:15" x14ac:dyDescent="0.35">
      <c r="A23" t="s">
        <v>48</v>
      </c>
      <c r="B23" s="9">
        <v>1</v>
      </c>
      <c r="F23" s="9">
        <v>4</v>
      </c>
      <c r="G23" s="9">
        <f t="shared" si="1"/>
        <v>6</v>
      </c>
      <c r="H23" s="1">
        <v>-1</v>
      </c>
      <c r="I23" t="s">
        <v>49</v>
      </c>
      <c r="J23" t="s">
        <v>44</v>
      </c>
      <c r="K23" s="1" t="str">
        <f t="shared" si="0"/>
        <v>late</v>
      </c>
      <c r="M23" s="1" t="s">
        <v>151</v>
      </c>
      <c r="N23" s="6" t="s">
        <v>212</v>
      </c>
      <c r="O23" s="2" t="s">
        <v>130</v>
      </c>
    </row>
    <row r="24" spans="1:15" x14ac:dyDescent="0.35">
      <c r="A24" t="s">
        <v>51</v>
      </c>
      <c r="B24" s="9">
        <v>1</v>
      </c>
      <c r="F24" s="9">
        <v>4</v>
      </c>
      <c r="G24" s="9">
        <f t="shared" si="1"/>
        <v>8</v>
      </c>
      <c r="H24" s="1">
        <v>1</v>
      </c>
      <c r="I24" t="s">
        <v>52</v>
      </c>
      <c r="J24" t="s">
        <v>44</v>
      </c>
      <c r="K24" s="1" t="str">
        <f t="shared" si="0"/>
        <v>late</v>
      </c>
      <c r="N24"/>
      <c r="O24" s="2" t="s">
        <v>131</v>
      </c>
    </row>
    <row r="25" spans="1:15" x14ac:dyDescent="0.35">
      <c r="A25" t="s">
        <v>101</v>
      </c>
      <c r="B25" s="9">
        <v>1</v>
      </c>
      <c r="F25" s="9">
        <v>6</v>
      </c>
      <c r="G25" s="9">
        <f t="shared" si="1"/>
        <v>13</v>
      </c>
      <c r="H25" s="1">
        <v>2</v>
      </c>
      <c r="I25" t="s">
        <v>102</v>
      </c>
      <c r="J25" t="s">
        <v>44</v>
      </c>
      <c r="K25" s="1" t="str">
        <f t="shared" si="0"/>
        <v>late</v>
      </c>
      <c r="N25" s="6"/>
      <c r="O25" s="2" t="s">
        <v>132</v>
      </c>
    </row>
    <row r="26" spans="1:15" x14ac:dyDescent="0.35">
      <c r="A26" t="s">
        <v>53</v>
      </c>
      <c r="B26" s="9">
        <v>1</v>
      </c>
      <c r="C26" s="9">
        <v>2</v>
      </c>
      <c r="G26" s="9">
        <f t="shared" si="1"/>
        <v>1</v>
      </c>
      <c r="H26" s="1">
        <v>-2</v>
      </c>
      <c r="I26" t="s">
        <v>54</v>
      </c>
      <c r="J26" t="s">
        <v>55</v>
      </c>
      <c r="K26" s="1" t="str">
        <f t="shared" si="0"/>
        <v>early</v>
      </c>
      <c r="M26" s="1" t="s">
        <v>213</v>
      </c>
      <c r="N26" s="6" t="s">
        <v>56</v>
      </c>
      <c r="O26" s="2" t="s">
        <v>133</v>
      </c>
    </row>
    <row r="27" spans="1:15" x14ac:dyDescent="0.35">
      <c r="A27" t="s">
        <v>145</v>
      </c>
      <c r="B27" s="9">
        <v>1</v>
      </c>
      <c r="C27" s="9">
        <v>1</v>
      </c>
      <c r="D27" s="9">
        <v>1</v>
      </c>
      <c r="E27" s="9">
        <v>1</v>
      </c>
      <c r="G27" s="9">
        <f t="shared" ref="G27" si="3">ROUND(C27*WoodVP+D27*SteelVP+E27*StoneVP+F27*GoldVP,0) + H27</f>
        <v>4</v>
      </c>
      <c r="I27" t="s">
        <v>146</v>
      </c>
      <c r="J27" t="s">
        <v>89</v>
      </c>
      <c r="K27" s="1" t="str">
        <f t="shared" si="0"/>
        <v>early</v>
      </c>
      <c r="L27" s="1" t="s">
        <v>174</v>
      </c>
      <c r="M27" s="1" t="s">
        <v>214</v>
      </c>
      <c r="N27" s="2" t="s">
        <v>185</v>
      </c>
      <c r="O27" s="2" t="s">
        <v>147</v>
      </c>
    </row>
    <row r="28" spans="1:15" x14ac:dyDescent="0.35">
      <c r="A28" t="s">
        <v>87</v>
      </c>
      <c r="B28" s="9">
        <v>1</v>
      </c>
      <c r="C28" s="9">
        <v>2</v>
      </c>
      <c r="D28" s="9">
        <v>2</v>
      </c>
      <c r="E28" s="9">
        <v>1</v>
      </c>
      <c r="F28" s="9">
        <v>1</v>
      </c>
      <c r="G28" s="9">
        <f t="shared" si="1"/>
        <v>9</v>
      </c>
      <c r="I28" t="s">
        <v>88</v>
      </c>
      <c r="J28" t="s">
        <v>89</v>
      </c>
      <c r="K28" s="1" t="str">
        <f t="shared" si="0"/>
        <v>late</v>
      </c>
      <c r="L28" s="1" t="s">
        <v>174</v>
      </c>
      <c r="M28" s="1" t="s">
        <v>214</v>
      </c>
      <c r="N28" s="2" t="s">
        <v>184</v>
      </c>
      <c r="O28" s="2" t="s">
        <v>186</v>
      </c>
    </row>
    <row r="29" spans="1:15" x14ac:dyDescent="0.35">
      <c r="A29" t="s">
        <v>197</v>
      </c>
      <c r="B29" s="9">
        <v>1</v>
      </c>
      <c r="E29" s="9">
        <v>2</v>
      </c>
      <c r="G29" s="9">
        <f t="shared" si="1"/>
        <v>4</v>
      </c>
      <c r="H29" s="1">
        <v>1</v>
      </c>
      <c r="I29" t="s">
        <v>198</v>
      </c>
      <c r="J29" t="s">
        <v>194</v>
      </c>
      <c r="K29" s="1" t="str">
        <f t="shared" si="0"/>
        <v>early</v>
      </c>
      <c r="L29" s="1" t="s">
        <v>174</v>
      </c>
      <c r="M29" s="1" t="s">
        <v>214</v>
      </c>
      <c r="N29" s="2" t="s">
        <v>195</v>
      </c>
      <c r="O29" s="2" t="s">
        <v>196</v>
      </c>
    </row>
    <row r="30" spans="1:15" x14ac:dyDescent="0.35">
      <c r="A30" t="s">
        <v>57</v>
      </c>
      <c r="B30" s="9">
        <v>1</v>
      </c>
      <c r="C30" s="9">
        <v>2</v>
      </c>
      <c r="G30" s="9">
        <f t="shared" si="1"/>
        <v>3</v>
      </c>
      <c r="I30" s="7" t="s">
        <v>58</v>
      </c>
      <c r="J30" t="s">
        <v>59</v>
      </c>
      <c r="K30" s="1" t="str">
        <f t="shared" si="0"/>
        <v>early</v>
      </c>
      <c r="M30" s="1" t="s">
        <v>213</v>
      </c>
      <c r="N30" s="6" t="s">
        <v>156</v>
      </c>
      <c r="O30" s="2" t="s">
        <v>134</v>
      </c>
    </row>
    <row r="31" spans="1:15" x14ac:dyDescent="0.35">
      <c r="A31" t="s">
        <v>60</v>
      </c>
      <c r="B31" s="9">
        <v>1</v>
      </c>
      <c r="E31" s="9">
        <v>2</v>
      </c>
      <c r="G31" s="9">
        <f t="shared" si="1"/>
        <v>3</v>
      </c>
      <c r="I31" t="s">
        <v>61</v>
      </c>
      <c r="J31" t="s">
        <v>59</v>
      </c>
      <c r="K31" s="1" t="str">
        <f t="shared" si="0"/>
        <v>early</v>
      </c>
      <c r="M31" s="1" t="s">
        <v>213</v>
      </c>
      <c r="N31" s="6" t="s">
        <v>157</v>
      </c>
      <c r="O31" s="6" t="s">
        <v>62</v>
      </c>
    </row>
    <row r="32" spans="1:15" x14ac:dyDescent="0.35">
      <c r="A32" t="s">
        <v>135</v>
      </c>
      <c r="B32" s="9">
        <v>1</v>
      </c>
      <c r="D32" s="9">
        <v>3</v>
      </c>
      <c r="G32" s="9">
        <f t="shared" si="1"/>
        <v>3</v>
      </c>
      <c r="H32" s="1">
        <v>-1</v>
      </c>
      <c r="I32" t="s">
        <v>136</v>
      </c>
      <c r="J32" t="s">
        <v>59</v>
      </c>
      <c r="K32" s="1" t="str">
        <f t="shared" si="0"/>
        <v>early</v>
      </c>
      <c r="M32" s="1" t="s">
        <v>151</v>
      </c>
      <c r="N32" s="6" t="s">
        <v>205</v>
      </c>
      <c r="O32" s="2" t="s">
        <v>137</v>
      </c>
    </row>
    <row r="33" spans="1:15" x14ac:dyDescent="0.35">
      <c r="A33" t="s">
        <v>202</v>
      </c>
      <c r="B33" s="9">
        <v>1</v>
      </c>
      <c r="D33" s="9">
        <v>2</v>
      </c>
      <c r="E33" s="9">
        <v>1</v>
      </c>
      <c r="G33" s="9">
        <f t="shared" si="1"/>
        <v>5</v>
      </c>
      <c r="H33" s="1">
        <v>1</v>
      </c>
      <c r="I33" t="s">
        <v>203</v>
      </c>
      <c r="J33" t="s">
        <v>59</v>
      </c>
      <c r="K33" s="1" t="str">
        <f t="shared" si="0"/>
        <v>late</v>
      </c>
      <c r="M33" s="1" t="s">
        <v>151</v>
      </c>
      <c r="N33" s="6" t="s">
        <v>206</v>
      </c>
    </row>
    <row r="34" spans="1:15" x14ac:dyDescent="0.35">
      <c r="A34" t="s">
        <v>63</v>
      </c>
      <c r="B34" s="9">
        <v>1</v>
      </c>
      <c r="D34" s="9">
        <v>4</v>
      </c>
      <c r="G34" s="9">
        <f t="shared" si="1"/>
        <v>6</v>
      </c>
      <c r="I34" t="s">
        <v>64</v>
      </c>
      <c r="J34" t="s">
        <v>59</v>
      </c>
      <c r="K34" s="1" t="str">
        <f t="shared" si="0"/>
        <v>late</v>
      </c>
      <c r="M34" s="1" t="s">
        <v>151</v>
      </c>
      <c r="N34" s="6" t="s">
        <v>207</v>
      </c>
      <c r="O34" s="2" t="s">
        <v>164</v>
      </c>
    </row>
    <row r="35" spans="1:15" x14ac:dyDescent="0.35">
      <c r="A35" t="s">
        <v>103</v>
      </c>
      <c r="B35" s="9">
        <v>1</v>
      </c>
      <c r="D35" s="9">
        <v>5</v>
      </c>
      <c r="G35" s="9">
        <f t="shared" si="1"/>
        <v>8</v>
      </c>
      <c r="H35" s="1">
        <v>1</v>
      </c>
      <c r="I35" t="s">
        <v>104</v>
      </c>
      <c r="J35" t="s">
        <v>59</v>
      </c>
      <c r="K35" s="1" t="str">
        <f t="shared" si="0"/>
        <v>late</v>
      </c>
      <c r="M35" s="1" t="s">
        <v>151</v>
      </c>
      <c r="N35" s="6" t="s">
        <v>208</v>
      </c>
      <c r="O35" s="2" t="s">
        <v>138</v>
      </c>
    </row>
    <row r="36" spans="1:15" x14ac:dyDescent="0.35">
      <c r="A36" t="s">
        <v>105</v>
      </c>
      <c r="B36" s="9">
        <v>1</v>
      </c>
      <c r="D36" s="9">
        <v>6</v>
      </c>
      <c r="G36" s="9">
        <f t="shared" si="1"/>
        <v>9</v>
      </c>
      <c r="H36" s="1">
        <v>1</v>
      </c>
      <c r="I36" t="s">
        <v>106</v>
      </c>
      <c r="J36" t="s">
        <v>59</v>
      </c>
      <c r="K36" s="1" t="str">
        <f t="shared" si="0"/>
        <v>late</v>
      </c>
      <c r="M36" s="1" t="s">
        <v>151</v>
      </c>
      <c r="N36" s="6" t="s">
        <v>209</v>
      </c>
      <c r="O36" s="2" t="s">
        <v>83</v>
      </c>
    </row>
    <row r="37" spans="1:15" x14ac:dyDescent="0.35">
      <c r="A37" t="s">
        <v>65</v>
      </c>
      <c r="B37" s="9">
        <v>1</v>
      </c>
      <c r="D37" s="9">
        <v>7</v>
      </c>
      <c r="G37" s="9">
        <f t="shared" si="1"/>
        <v>10</v>
      </c>
      <c r="I37" t="s">
        <v>66</v>
      </c>
      <c r="J37" t="s">
        <v>59</v>
      </c>
      <c r="K37" s="1" t="str">
        <f t="shared" si="0"/>
        <v>late</v>
      </c>
      <c r="L37" s="1" t="s">
        <v>174</v>
      </c>
      <c r="M37" s="1" t="s">
        <v>214</v>
      </c>
      <c r="N37" s="6" t="s">
        <v>176</v>
      </c>
      <c r="O37" s="2" t="s">
        <v>139</v>
      </c>
    </row>
    <row r="38" spans="1:15" x14ac:dyDescent="0.35">
      <c r="A38" t="s">
        <v>73</v>
      </c>
      <c r="B38" s="9">
        <v>1</v>
      </c>
      <c r="C38" s="9">
        <v>1</v>
      </c>
      <c r="E38" s="9">
        <v>1</v>
      </c>
      <c r="G38" s="9">
        <f t="shared" si="1"/>
        <v>3</v>
      </c>
      <c r="I38" t="s">
        <v>74</v>
      </c>
      <c r="J38" t="s">
        <v>69</v>
      </c>
      <c r="K38" s="1" t="str">
        <f t="shared" si="0"/>
        <v>early</v>
      </c>
      <c r="M38" s="1" t="s">
        <v>213</v>
      </c>
      <c r="N38" s="10" t="s">
        <v>158</v>
      </c>
      <c r="O38" s="2" t="s">
        <v>140</v>
      </c>
    </row>
    <row r="39" spans="1:15" x14ac:dyDescent="0.35">
      <c r="A39" t="s">
        <v>67</v>
      </c>
      <c r="B39" s="9">
        <v>1</v>
      </c>
      <c r="D39" s="9">
        <v>2</v>
      </c>
      <c r="G39" s="9">
        <f t="shared" si="1"/>
        <v>3</v>
      </c>
      <c r="I39" t="s">
        <v>68</v>
      </c>
      <c r="J39" t="s">
        <v>69</v>
      </c>
      <c r="K39" s="1" t="str">
        <f t="shared" si="0"/>
        <v>early</v>
      </c>
      <c r="M39" s="1" t="s">
        <v>213</v>
      </c>
      <c r="N39" s="10" t="s">
        <v>158</v>
      </c>
      <c r="O39" s="2" t="s">
        <v>141</v>
      </c>
    </row>
    <row r="40" spans="1:15" x14ac:dyDescent="0.35">
      <c r="A40" t="s">
        <v>70</v>
      </c>
      <c r="B40" s="9">
        <v>1</v>
      </c>
      <c r="C40" s="9">
        <v>2</v>
      </c>
      <c r="G40" s="9">
        <f t="shared" si="1"/>
        <v>3</v>
      </c>
      <c r="I40" t="s">
        <v>71</v>
      </c>
      <c r="J40" t="s">
        <v>69</v>
      </c>
      <c r="K40" s="1" t="str">
        <f t="shared" si="0"/>
        <v>early</v>
      </c>
      <c r="M40" s="1" t="s">
        <v>213</v>
      </c>
      <c r="N40" s="10" t="s">
        <v>158</v>
      </c>
      <c r="O40" s="6" t="s">
        <v>72</v>
      </c>
    </row>
    <row r="41" spans="1:15" x14ac:dyDescent="0.35">
      <c r="A41" t="s">
        <v>160</v>
      </c>
      <c r="B41" s="9">
        <v>2</v>
      </c>
      <c r="E41" s="9">
        <v>2</v>
      </c>
      <c r="G41" s="9">
        <f t="shared" si="1"/>
        <v>3</v>
      </c>
      <c r="I41" t="s">
        <v>162</v>
      </c>
      <c r="J41" t="s">
        <v>69</v>
      </c>
      <c r="K41" s="1" t="str">
        <f t="shared" si="0"/>
        <v>early</v>
      </c>
      <c r="L41" s="1" t="s">
        <v>174</v>
      </c>
      <c r="M41" s="1" t="s">
        <v>214</v>
      </c>
      <c r="N41" s="10" t="s">
        <v>177</v>
      </c>
      <c r="O41" s="6" t="s">
        <v>161</v>
      </c>
    </row>
    <row r="42" spans="1:15" x14ac:dyDescent="0.35">
      <c r="A42" t="s">
        <v>165</v>
      </c>
      <c r="B42" s="9">
        <v>1</v>
      </c>
      <c r="C42" s="9">
        <v>2</v>
      </c>
      <c r="D42" s="9">
        <v>3</v>
      </c>
      <c r="G42" s="9">
        <f t="shared" si="1"/>
        <v>6</v>
      </c>
      <c r="H42" s="1">
        <v>-1</v>
      </c>
      <c r="I42" t="s">
        <v>163</v>
      </c>
      <c r="J42" t="s">
        <v>69</v>
      </c>
      <c r="K42" s="1" t="str">
        <f t="shared" si="0"/>
        <v>late</v>
      </c>
      <c r="M42" s="1" t="s">
        <v>213</v>
      </c>
      <c r="N42" s="10" t="s">
        <v>199</v>
      </c>
      <c r="O42" s="6" t="s">
        <v>166</v>
      </c>
    </row>
    <row r="43" spans="1:15" x14ac:dyDescent="0.35">
      <c r="A43" t="s">
        <v>75</v>
      </c>
      <c r="B43" s="9">
        <v>2</v>
      </c>
      <c r="E43" s="9">
        <v>3</v>
      </c>
      <c r="G43" s="9">
        <f t="shared" si="1"/>
        <v>6</v>
      </c>
      <c r="H43" s="1">
        <v>1</v>
      </c>
      <c r="I43" t="s">
        <v>76</v>
      </c>
      <c r="J43" t="s">
        <v>69</v>
      </c>
      <c r="K43" s="1" t="str">
        <f t="shared" si="0"/>
        <v>late</v>
      </c>
      <c r="N43"/>
      <c r="O43" s="2" t="s">
        <v>143</v>
      </c>
    </row>
    <row r="44" spans="1:15" x14ac:dyDescent="0.35">
      <c r="A44" t="s">
        <v>110</v>
      </c>
      <c r="B44" s="9">
        <v>1</v>
      </c>
      <c r="E44" s="9">
        <v>2</v>
      </c>
      <c r="F44" s="9">
        <v>2</v>
      </c>
      <c r="G44" s="9">
        <f t="shared" si="1"/>
        <v>8</v>
      </c>
      <c r="H44" s="1">
        <v>1</v>
      </c>
      <c r="I44" t="s">
        <v>109</v>
      </c>
      <c r="J44" t="s">
        <v>69</v>
      </c>
      <c r="K44" s="1" t="str">
        <f t="shared" si="0"/>
        <v>late</v>
      </c>
      <c r="N44"/>
      <c r="O44" s="2" t="s">
        <v>144</v>
      </c>
    </row>
    <row r="45" spans="1:15" x14ac:dyDescent="0.35">
      <c r="A45" t="s">
        <v>77</v>
      </c>
      <c r="B45" s="9">
        <v>1</v>
      </c>
      <c r="E45" s="9">
        <v>6</v>
      </c>
      <c r="G45" s="9">
        <f t="shared" si="1"/>
        <v>9</v>
      </c>
      <c r="I45" t="s">
        <v>78</v>
      </c>
      <c r="J45" t="s">
        <v>69</v>
      </c>
      <c r="K45" s="1" t="str">
        <f t="shared" si="0"/>
        <v>late</v>
      </c>
      <c r="L45" s="1" t="s">
        <v>174</v>
      </c>
      <c r="M45" s="1" t="s">
        <v>214</v>
      </c>
      <c r="N45" s="6" t="s">
        <v>204</v>
      </c>
      <c r="O45" s="2" t="s">
        <v>142</v>
      </c>
    </row>
    <row r="46" spans="1:15" x14ac:dyDescent="0.35">
      <c r="A46" t="s">
        <v>79</v>
      </c>
      <c r="B46" s="9">
        <v>1</v>
      </c>
      <c r="C46" s="9">
        <v>1</v>
      </c>
      <c r="D46" s="9">
        <v>2</v>
      </c>
      <c r="G46" s="9">
        <f t="shared" si="1"/>
        <v>3</v>
      </c>
      <c r="H46" s="1">
        <v>-1</v>
      </c>
      <c r="I46" t="s">
        <v>80</v>
      </c>
      <c r="J46" t="s">
        <v>151</v>
      </c>
      <c r="K46" s="1" t="str">
        <f t="shared" si="0"/>
        <v>early</v>
      </c>
      <c r="M46" s="1" t="s">
        <v>213</v>
      </c>
      <c r="N46" t="s">
        <v>152</v>
      </c>
      <c r="O46" s="2" t="s">
        <v>167</v>
      </c>
    </row>
    <row r="47" spans="1:15" x14ac:dyDescent="0.35">
      <c r="A47" t="s">
        <v>182</v>
      </c>
      <c r="B47" s="9">
        <v>1</v>
      </c>
      <c r="C47" s="9">
        <v>2</v>
      </c>
      <c r="D47" s="9">
        <v>1</v>
      </c>
      <c r="E47" s="9">
        <v>1</v>
      </c>
      <c r="G47" s="9">
        <f t="shared" si="1"/>
        <v>5</v>
      </c>
      <c r="H47" s="1">
        <v>-1</v>
      </c>
      <c r="I47" t="s">
        <v>181</v>
      </c>
      <c r="J47" t="s">
        <v>151</v>
      </c>
      <c r="K47" s="1" t="str">
        <f t="shared" si="0"/>
        <v>late</v>
      </c>
      <c r="M47" s="1" t="s">
        <v>213</v>
      </c>
      <c r="N47" t="s">
        <v>180</v>
      </c>
      <c r="O47" s="2" t="s">
        <v>183</v>
      </c>
    </row>
    <row r="48" spans="1:15" x14ac:dyDescent="0.35">
      <c r="A48" t="s">
        <v>119</v>
      </c>
      <c r="B48" s="9">
        <v>1</v>
      </c>
      <c r="E48" s="9">
        <v>1</v>
      </c>
      <c r="G48" s="9">
        <f t="shared" si="1"/>
        <v>2</v>
      </c>
      <c r="I48" t="s">
        <v>81</v>
      </c>
      <c r="J48" t="s">
        <v>82</v>
      </c>
      <c r="K48" s="1" t="str">
        <f t="shared" si="0"/>
        <v>early</v>
      </c>
      <c r="M48" s="1" t="s">
        <v>213</v>
      </c>
      <c r="N48" s="6" t="s">
        <v>159</v>
      </c>
      <c r="O48" s="6" t="s">
        <v>168</v>
      </c>
    </row>
    <row r="49" spans="1:15" x14ac:dyDescent="0.35">
      <c r="A49" t="s">
        <v>98</v>
      </c>
      <c r="B49" s="9">
        <v>2</v>
      </c>
      <c r="C49" s="9">
        <v>3</v>
      </c>
      <c r="G49" s="9">
        <f t="shared" si="1"/>
        <v>3</v>
      </c>
      <c r="H49" s="1">
        <v>-1</v>
      </c>
      <c r="I49" t="s">
        <v>84</v>
      </c>
      <c r="J49" t="s">
        <v>82</v>
      </c>
      <c r="K49" s="1" t="str">
        <f t="shared" si="0"/>
        <v>early</v>
      </c>
      <c r="M49" s="1" t="s">
        <v>151</v>
      </c>
      <c r="N49" s="2" t="s">
        <v>215</v>
      </c>
      <c r="O49" s="2" t="s">
        <v>169</v>
      </c>
    </row>
    <row r="50" spans="1:15" x14ac:dyDescent="0.35">
      <c r="A50" t="s">
        <v>99</v>
      </c>
      <c r="B50" s="9">
        <v>2</v>
      </c>
      <c r="C50" s="9">
        <v>4</v>
      </c>
      <c r="G50" s="9">
        <f t="shared" si="1"/>
        <v>4</v>
      </c>
      <c r="H50" s="1">
        <v>-1</v>
      </c>
      <c r="I50" t="s">
        <v>84</v>
      </c>
      <c r="J50" t="s">
        <v>82</v>
      </c>
      <c r="K50" s="1" t="str">
        <f t="shared" si="0"/>
        <v>early</v>
      </c>
      <c r="M50" s="1" t="s">
        <v>151</v>
      </c>
      <c r="N50" s="2" t="s">
        <v>216</v>
      </c>
      <c r="O50" s="2" t="s">
        <v>170</v>
      </c>
    </row>
    <row r="51" spans="1:15" x14ac:dyDescent="0.35">
      <c r="A51" t="s">
        <v>111</v>
      </c>
      <c r="B51" s="9">
        <v>2</v>
      </c>
      <c r="C51" s="9">
        <v>5</v>
      </c>
      <c r="G51" s="9">
        <f t="shared" si="1"/>
        <v>7</v>
      </c>
      <c r="I51" t="s">
        <v>112</v>
      </c>
      <c r="J51" t="s">
        <v>82</v>
      </c>
      <c r="K51" s="1" t="str">
        <f t="shared" si="0"/>
        <v>late</v>
      </c>
      <c r="M51" s="1" t="s">
        <v>151</v>
      </c>
      <c r="N51" s="2" t="s">
        <v>217</v>
      </c>
      <c r="O51" s="2" t="s">
        <v>171</v>
      </c>
    </row>
    <row r="52" spans="1:15" x14ac:dyDescent="0.35">
      <c r="A52" t="s">
        <v>113</v>
      </c>
      <c r="B52" s="9">
        <v>1</v>
      </c>
      <c r="C52" s="9">
        <v>4</v>
      </c>
      <c r="F52" s="9">
        <v>1</v>
      </c>
      <c r="G52" s="9">
        <f t="shared" si="1"/>
        <v>8</v>
      </c>
      <c r="H52" s="1">
        <v>1</v>
      </c>
      <c r="I52" t="s">
        <v>118</v>
      </c>
      <c r="J52" t="s">
        <v>82</v>
      </c>
      <c r="K52" s="1" t="str">
        <f t="shared" si="0"/>
        <v>late</v>
      </c>
      <c r="L52" s="1" t="s">
        <v>174</v>
      </c>
      <c r="M52" s="1" t="s">
        <v>214</v>
      </c>
      <c r="N52" t="s">
        <v>178</v>
      </c>
      <c r="O52" s="2" t="s">
        <v>172</v>
      </c>
    </row>
    <row r="53" spans="1:15" x14ac:dyDescent="0.35">
      <c r="A53" t="s">
        <v>85</v>
      </c>
      <c r="B53" s="9">
        <v>1</v>
      </c>
      <c r="C53" s="9">
        <v>7</v>
      </c>
      <c r="G53" s="9">
        <f t="shared" si="1"/>
        <v>9</v>
      </c>
      <c r="I53" t="s">
        <v>86</v>
      </c>
      <c r="J53" t="s">
        <v>82</v>
      </c>
      <c r="K53" s="1" t="str">
        <f t="shared" si="0"/>
        <v>late</v>
      </c>
      <c r="L53" s="1" t="s">
        <v>174</v>
      </c>
      <c r="M53" s="1" t="s">
        <v>214</v>
      </c>
      <c r="N53" s="6" t="s">
        <v>179</v>
      </c>
      <c r="O53" s="2" t="s">
        <v>173</v>
      </c>
    </row>
  </sheetData>
  <sortState xmlns:xlrd2="http://schemas.microsoft.com/office/spreadsheetml/2017/richdata2" ref="A2:N42">
    <sortCondition ref="J2:J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="115" zoomScaleNormal="115" workbookViewId="0">
      <selection activeCell="B6" sqref="B6"/>
    </sheetView>
  </sheetViews>
  <sheetFormatPr defaultRowHeight="14.5" x14ac:dyDescent="0.35"/>
  <cols>
    <col min="1" max="1" width="8.54296875"/>
    <col min="2" max="2" width="7.81640625"/>
    <col min="3" max="1025" width="8.54296875"/>
  </cols>
  <sheetData>
    <row r="1" spans="1:2" s="3" customFormat="1" x14ac:dyDescent="0.35">
      <c r="A1" s="3" t="s">
        <v>90</v>
      </c>
      <c r="B1" s="3" t="s">
        <v>91</v>
      </c>
    </row>
    <row r="2" spans="1:2" x14ac:dyDescent="0.35">
      <c r="A2" t="s">
        <v>2</v>
      </c>
      <c r="B2">
        <v>1.3</v>
      </c>
    </row>
    <row r="3" spans="1:2" x14ac:dyDescent="0.35">
      <c r="A3" t="s">
        <v>3</v>
      </c>
      <c r="B3">
        <v>1.4</v>
      </c>
    </row>
    <row r="4" spans="1:2" x14ac:dyDescent="0.35">
      <c r="A4" t="s">
        <v>4</v>
      </c>
      <c r="B4">
        <v>1.5</v>
      </c>
    </row>
    <row r="5" spans="1:2" x14ac:dyDescent="0.3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zoomScale="75" zoomScaleNormal="75" workbookViewId="0">
      <selection activeCell="B4" sqref="B4"/>
    </sheetView>
  </sheetViews>
  <sheetFormatPr defaultRowHeight="14.5" x14ac:dyDescent="0.35"/>
  <cols>
    <col min="1" max="1" width="8.54296875"/>
    <col min="2" max="2" width="14.453125" style="1"/>
    <col min="3" max="3" width="14"/>
    <col min="4" max="1025" width="8.54296875"/>
  </cols>
  <sheetData>
    <row r="1" spans="1:3" s="3" customFormat="1" x14ac:dyDescent="0.35">
      <c r="A1" s="3" t="s">
        <v>90</v>
      </c>
      <c r="B1" s="4" t="s">
        <v>92</v>
      </c>
      <c r="C1" s="3" t="s">
        <v>93</v>
      </c>
    </row>
    <row r="2" spans="1:3" x14ac:dyDescent="0.35">
      <c r="A2" t="s">
        <v>2</v>
      </c>
      <c r="B2" s="1">
        <f>COUNTA(Deck!C2:C113)</f>
        <v>22</v>
      </c>
      <c r="C2" s="1">
        <f>SUM(Deck!C2:C112)</f>
        <v>49</v>
      </c>
    </row>
    <row r="3" spans="1:3" x14ac:dyDescent="0.35">
      <c r="A3" t="s">
        <v>3</v>
      </c>
      <c r="B3" s="1">
        <f>COUNTA(Deck!D2:D113)</f>
        <v>19</v>
      </c>
      <c r="C3" s="1">
        <f>SUM(Deck!D2:D112)</f>
        <v>49</v>
      </c>
    </row>
    <row r="4" spans="1:3" x14ac:dyDescent="0.35">
      <c r="A4" t="s">
        <v>4</v>
      </c>
      <c r="B4" s="1">
        <f>COUNTA(Deck!E2:E113)</f>
        <v>17</v>
      </c>
      <c r="C4" s="1">
        <f>SUM(Deck!E2:E112)</f>
        <v>28</v>
      </c>
    </row>
    <row r="5" spans="1:3" x14ac:dyDescent="0.35">
      <c r="A5" t="s">
        <v>5</v>
      </c>
      <c r="B5" s="1">
        <f>COUNTA(Deck!F2:F113)</f>
        <v>16</v>
      </c>
      <c r="C5" s="1">
        <f>SUM(Deck!F2:F113)</f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2020-11-23T18:23:59Z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