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4" windowWidth="14801" windowHeight="8016"/>
  </bookViews>
  <sheets>
    <sheet name="Test Scenarios" sheetId="2" r:id="rId1"/>
    <sheet name="Boards" sheetId="1" r:id="rId2"/>
    <sheet name="Skill Roll Notes" sheetId="3" r:id="rId3"/>
  </sheets>
  <calcPr calcId="152511"/>
</workbook>
</file>

<file path=xl/calcChain.xml><?xml version="1.0" encoding="utf-8"?>
<calcChain xmlns="http://schemas.openxmlformats.org/spreadsheetml/2006/main">
  <c r="S64" i="2" l="1"/>
  <c r="Q64" i="2"/>
  <c r="P64" i="2"/>
  <c r="R64" i="2" s="1"/>
  <c r="O64" i="2"/>
  <c r="Q62" i="2"/>
  <c r="P62" i="2"/>
  <c r="S62" i="2" s="1"/>
  <c r="O62" i="2"/>
  <c r="Q60" i="2"/>
  <c r="P60" i="2"/>
  <c r="S60" i="2" s="1"/>
  <c r="O60" i="2"/>
  <c r="F4" i="3"/>
  <c r="O59" i="2"/>
  <c r="P59" i="2"/>
  <c r="Q59" i="2"/>
  <c r="S59" i="2" s="1"/>
  <c r="O61" i="2"/>
  <c r="P61" i="2"/>
  <c r="R61" i="2" s="1"/>
  <c r="Q61" i="2"/>
  <c r="O63" i="2"/>
  <c r="P63" i="2"/>
  <c r="Q63" i="2"/>
  <c r="O65" i="2"/>
  <c r="P65" i="2"/>
  <c r="R65" i="2" s="1"/>
  <c r="Q65" i="2"/>
  <c r="O66" i="2"/>
  <c r="P66" i="2"/>
  <c r="Q66" i="2"/>
  <c r="O67" i="2"/>
  <c r="P67" i="2"/>
  <c r="Q67" i="2"/>
  <c r="O68" i="2"/>
  <c r="P68" i="2"/>
  <c r="R68" i="2" s="1"/>
  <c r="Q68" i="2"/>
  <c r="O69" i="2"/>
  <c r="P69" i="2"/>
  <c r="Q69" i="2"/>
  <c r="O70" i="2"/>
  <c r="P70" i="2"/>
  <c r="Q70" i="2"/>
  <c r="O71" i="2"/>
  <c r="P71" i="2"/>
  <c r="S71" i="2" s="1"/>
  <c r="Q71" i="2"/>
  <c r="O72" i="2"/>
  <c r="P72" i="2"/>
  <c r="S72" i="2" s="1"/>
  <c r="Q72" i="2"/>
  <c r="O73" i="2"/>
  <c r="P73" i="2"/>
  <c r="S73" i="2" s="1"/>
  <c r="Q73" i="2"/>
  <c r="O74" i="2"/>
  <c r="P74" i="2"/>
  <c r="R74" i="2" s="1"/>
  <c r="Q74" i="2"/>
  <c r="O75" i="2"/>
  <c r="P75" i="2"/>
  <c r="Q75" i="2"/>
  <c r="O76" i="2"/>
  <c r="P76" i="2"/>
  <c r="Q76" i="2"/>
  <c r="O77" i="2"/>
  <c r="P77" i="2"/>
  <c r="R77" i="2" s="1"/>
  <c r="Q77" i="2"/>
  <c r="O78" i="2"/>
  <c r="P78" i="2"/>
  <c r="Q78" i="2"/>
  <c r="O79" i="2"/>
  <c r="P79" i="2"/>
  <c r="Q79" i="2"/>
  <c r="O80" i="2"/>
  <c r="P80" i="2"/>
  <c r="Q80" i="2"/>
  <c r="S80" i="2" s="1"/>
  <c r="O81" i="2"/>
  <c r="P81" i="2"/>
  <c r="Q81" i="2"/>
  <c r="S81" i="2" s="1"/>
  <c r="S61" i="2"/>
  <c r="S69" i="2"/>
  <c r="S75" i="2"/>
  <c r="M58" i="2"/>
  <c r="M57" i="2"/>
  <c r="M56" i="2"/>
  <c r="M55" i="2"/>
  <c r="M53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J54" i="2"/>
  <c r="P54" i="2" s="1"/>
  <c r="J51" i="2"/>
  <c r="Q51" i="2" s="1"/>
  <c r="J46" i="2"/>
  <c r="J43" i="2"/>
  <c r="J44" i="2"/>
  <c r="J39" i="2"/>
  <c r="P39" i="2" s="1"/>
  <c r="J40" i="2"/>
  <c r="J41" i="2"/>
  <c r="J42" i="2"/>
  <c r="Q42" i="2" s="1"/>
  <c r="J45" i="2"/>
  <c r="Q45" i="2" s="1"/>
  <c r="J47" i="2"/>
  <c r="Q47" i="2" s="1"/>
  <c r="J48" i="2"/>
  <c r="J49" i="2"/>
  <c r="Q49" i="2" s="1"/>
  <c r="J50" i="2"/>
  <c r="J52" i="2"/>
  <c r="O52" i="2" s="1"/>
  <c r="J53" i="2"/>
  <c r="Q53" i="2" s="1"/>
  <c r="J55" i="2"/>
  <c r="Q55" i="2" s="1"/>
  <c r="J56" i="2"/>
  <c r="J57" i="2"/>
  <c r="J58" i="2"/>
  <c r="Q58" i="2" s="1"/>
  <c r="M38" i="2"/>
  <c r="M37" i="2"/>
  <c r="M36" i="2"/>
  <c r="M35" i="2"/>
  <c r="M33" i="2"/>
  <c r="M34" i="2"/>
  <c r="M32" i="2"/>
  <c r="J37" i="2"/>
  <c r="Q37" i="2" s="1"/>
  <c r="J33" i="2"/>
  <c r="P33" i="2" s="1"/>
  <c r="J34" i="2"/>
  <c r="Q34" i="2" s="1"/>
  <c r="J35" i="2"/>
  <c r="Q35" i="2" s="1"/>
  <c r="J36" i="2"/>
  <c r="J38" i="2"/>
  <c r="J32" i="2"/>
  <c r="M31" i="2"/>
  <c r="F6" i="3"/>
  <c r="M28" i="2"/>
  <c r="K28" i="2"/>
  <c r="J27" i="2"/>
  <c r="O27" i="2" s="1"/>
  <c r="J28" i="2"/>
  <c r="M29" i="2"/>
  <c r="J29" i="2"/>
  <c r="Q29" i="2" s="1"/>
  <c r="M30" i="2"/>
  <c r="M26" i="2"/>
  <c r="K26" i="2"/>
  <c r="M25" i="2"/>
  <c r="M22" i="2"/>
  <c r="K22" i="2"/>
  <c r="K21" i="2"/>
  <c r="M21" i="2"/>
  <c r="F7" i="3"/>
  <c r="M20" i="2"/>
  <c r="M19" i="2"/>
  <c r="M18" i="2"/>
  <c r="M17" i="2"/>
  <c r="J17" i="2"/>
  <c r="J18" i="2"/>
  <c r="P18" i="2" s="1"/>
  <c r="J19" i="2"/>
  <c r="P19" i="2" s="1"/>
  <c r="J20" i="2"/>
  <c r="J21" i="2"/>
  <c r="Q21" i="2" s="1"/>
  <c r="J22" i="2"/>
  <c r="Q22" i="2" s="1"/>
  <c r="J23" i="2"/>
  <c r="O23" i="2" s="1"/>
  <c r="J24" i="2"/>
  <c r="O24" i="2" s="1"/>
  <c r="J25" i="2"/>
  <c r="P25" i="2" s="1"/>
  <c r="J26" i="2"/>
  <c r="J30" i="2"/>
  <c r="Q30" i="2" s="1"/>
  <c r="J31" i="2"/>
  <c r="R62" i="2" l="1"/>
  <c r="O41" i="2"/>
  <c r="O46" i="2"/>
  <c r="S68" i="2"/>
  <c r="R80" i="2"/>
  <c r="S63" i="2"/>
  <c r="R59" i="2"/>
  <c r="R60" i="2"/>
  <c r="O51" i="2"/>
  <c r="R81" i="2"/>
  <c r="S77" i="2"/>
  <c r="S79" i="2"/>
  <c r="S70" i="2"/>
  <c r="S65" i="2"/>
  <c r="R75" i="2"/>
  <c r="R71" i="2"/>
  <c r="S66" i="2"/>
  <c r="O56" i="2"/>
  <c r="O48" i="2"/>
  <c r="O54" i="2"/>
  <c r="S74" i="2"/>
  <c r="S78" i="2"/>
  <c r="R69" i="2"/>
  <c r="Q54" i="2"/>
  <c r="S54" i="2" s="1"/>
  <c r="S76" i="2"/>
  <c r="S67" i="2"/>
  <c r="R79" i="2"/>
  <c r="R76" i="2"/>
  <c r="R73" i="2"/>
  <c r="R70" i="2"/>
  <c r="R67" i="2"/>
  <c r="R63" i="2"/>
  <c r="R78" i="2"/>
  <c r="R72" i="2"/>
  <c r="R66" i="2"/>
  <c r="O57" i="2"/>
  <c r="O50" i="2"/>
  <c r="O44" i="2"/>
  <c r="O43" i="2"/>
  <c r="O40" i="2"/>
  <c r="P51" i="2"/>
  <c r="R51" i="2" s="1"/>
  <c r="O32" i="2"/>
  <c r="P53" i="2"/>
  <c r="S53" i="2" s="1"/>
  <c r="P55" i="2"/>
  <c r="S55" i="2" s="1"/>
  <c r="O53" i="2"/>
  <c r="Q40" i="2"/>
  <c r="O39" i="2"/>
  <c r="O58" i="2"/>
  <c r="O55" i="2"/>
  <c r="P40" i="2"/>
  <c r="P58" i="2"/>
  <c r="S58" i="2" s="1"/>
  <c r="Q39" i="2"/>
  <c r="R39" i="2" s="1"/>
  <c r="Q50" i="2"/>
  <c r="P49" i="2"/>
  <c r="S49" i="2" s="1"/>
  <c r="O49" i="2"/>
  <c r="Q48" i="2"/>
  <c r="P48" i="2"/>
  <c r="Q46" i="2"/>
  <c r="P46" i="2"/>
  <c r="P47" i="2"/>
  <c r="R47" i="2" s="1"/>
  <c r="O47" i="2"/>
  <c r="P43" i="2"/>
  <c r="Q43" i="2"/>
  <c r="P42" i="2"/>
  <c r="R42" i="2" s="1"/>
  <c r="P44" i="2"/>
  <c r="Q44" i="2"/>
  <c r="Q33" i="2"/>
  <c r="R33" i="2" s="1"/>
  <c r="P56" i="2"/>
  <c r="Q52" i="2"/>
  <c r="P50" i="2"/>
  <c r="Q41" i="2"/>
  <c r="Q56" i="2"/>
  <c r="O42" i="2"/>
  <c r="P45" i="2"/>
  <c r="R45" i="2" s="1"/>
  <c r="Q57" i="2"/>
  <c r="P52" i="2"/>
  <c r="O45" i="2"/>
  <c r="P41" i="2"/>
  <c r="P29" i="2"/>
  <c r="R29" i="2" s="1"/>
  <c r="P57" i="2"/>
  <c r="O34" i="2"/>
  <c r="P37" i="2"/>
  <c r="S37" i="2" s="1"/>
  <c r="O38" i="2"/>
  <c r="O37" i="2"/>
  <c r="O36" i="2"/>
  <c r="O33" i="2"/>
  <c r="Q32" i="2"/>
  <c r="P32" i="2"/>
  <c r="Q36" i="2"/>
  <c r="P36" i="2"/>
  <c r="Q38" i="2"/>
  <c r="P38" i="2"/>
  <c r="P35" i="2"/>
  <c r="O35" i="2"/>
  <c r="P34" i="2"/>
  <c r="S34" i="2" s="1"/>
  <c r="O31" i="2"/>
  <c r="O28" i="2"/>
  <c r="P28" i="2"/>
  <c r="Q28" i="2"/>
  <c r="O29" i="2"/>
  <c r="O20" i="2"/>
  <c r="P27" i="2"/>
  <c r="Q27" i="2"/>
  <c r="Q31" i="2"/>
  <c r="P31" i="2"/>
  <c r="P24" i="2"/>
  <c r="O26" i="2"/>
  <c r="Q25" i="2"/>
  <c r="R25" i="2" s="1"/>
  <c r="O25" i="2"/>
  <c r="Q23" i="2"/>
  <c r="P23" i="2"/>
  <c r="P22" i="2"/>
  <c r="R22" i="2" s="1"/>
  <c r="O22" i="2"/>
  <c r="Q20" i="2"/>
  <c r="O18" i="2"/>
  <c r="O17" i="2"/>
  <c r="Q26" i="2"/>
  <c r="Q19" i="2"/>
  <c r="S19" i="2" s="1"/>
  <c r="O19" i="2"/>
  <c r="Q17" i="2"/>
  <c r="P17" i="2"/>
  <c r="P30" i="2"/>
  <c r="P21" i="2"/>
  <c r="O30" i="2"/>
  <c r="P26" i="2"/>
  <c r="O21" i="2"/>
  <c r="P20" i="2"/>
  <c r="Q24" i="2"/>
  <c r="Q18" i="2"/>
  <c r="R18" i="2" s="1"/>
  <c r="M16" i="2"/>
  <c r="J16" i="2"/>
  <c r="P16" i="2" s="1"/>
  <c r="M15" i="2"/>
  <c r="M14" i="2"/>
  <c r="M13" i="2"/>
  <c r="M12" i="2"/>
  <c r="M11" i="2"/>
  <c r="M9" i="2"/>
  <c r="M10" i="2"/>
  <c r="J10" i="2"/>
  <c r="P10" i="2" s="1"/>
  <c r="J5" i="2"/>
  <c r="Q5" i="2" s="1"/>
  <c r="M5" i="2"/>
  <c r="M4" i="2"/>
  <c r="J4" i="2"/>
  <c r="Q4" i="2" s="1"/>
  <c r="M8" i="2"/>
  <c r="M7" i="2"/>
  <c r="J6" i="2"/>
  <c r="O6" i="2" s="1"/>
  <c r="F3" i="3"/>
  <c r="F5" i="3"/>
  <c r="M3" i="2"/>
  <c r="M2" i="2"/>
  <c r="J7" i="2"/>
  <c r="O7" i="2" s="1"/>
  <c r="J8" i="2"/>
  <c r="J9" i="2"/>
  <c r="J11" i="2"/>
  <c r="Q11" i="2" s="1"/>
  <c r="J12" i="2"/>
  <c r="J13" i="2"/>
  <c r="J14" i="2"/>
  <c r="O14" i="2" s="1"/>
  <c r="J15" i="2"/>
  <c r="J3" i="2"/>
  <c r="Q3" i="2" s="1"/>
  <c r="J2" i="2"/>
  <c r="R54" i="2" l="1"/>
  <c r="R53" i="2"/>
  <c r="R55" i="2"/>
  <c r="S51" i="2"/>
  <c r="R40" i="2"/>
  <c r="S29" i="2"/>
  <c r="R37" i="2"/>
  <c r="S46" i="2"/>
  <c r="R48" i="2"/>
  <c r="R52" i="2"/>
  <c r="S39" i="2"/>
  <c r="S42" i="2"/>
  <c r="S40" i="2"/>
  <c r="R58" i="2"/>
  <c r="R50" i="2"/>
  <c r="S50" i="2"/>
  <c r="R49" i="2"/>
  <c r="S48" i="2"/>
  <c r="S47" i="2"/>
  <c r="R46" i="2"/>
  <c r="S45" i="2"/>
  <c r="S43" i="2"/>
  <c r="R43" i="2"/>
  <c r="S44" i="2"/>
  <c r="R44" i="2"/>
  <c r="S56" i="2"/>
  <c r="R56" i="2"/>
  <c r="S33" i="2"/>
  <c r="R57" i="2"/>
  <c r="S57" i="2"/>
  <c r="S52" i="2"/>
  <c r="R41" i="2"/>
  <c r="S36" i="2"/>
  <c r="S41" i="2"/>
  <c r="R28" i="2"/>
  <c r="R38" i="2"/>
  <c r="S38" i="2"/>
  <c r="S32" i="2"/>
  <c r="R32" i="2"/>
  <c r="R34" i="2"/>
  <c r="R36" i="2"/>
  <c r="S35" i="2"/>
  <c r="R35" i="2"/>
  <c r="S28" i="2"/>
  <c r="S24" i="2"/>
  <c r="S31" i="2"/>
  <c r="R27" i="2"/>
  <c r="S27" i="2"/>
  <c r="O13" i="2"/>
  <c r="R23" i="2"/>
  <c r="R31" i="2"/>
  <c r="O2" i="2"/>
  <c r="S25" i="2"/>
  <c r="S23" i="2"/>
  <c r="R17" i="2"/>
  <c r="R24" i="2"/>
  <c r="S22" i="2"/>
  <c r="S17" i="2"/>
  <c r="R19" i="2"/>
  <c r="R20" i="2"/>
  <c r="S20" i="2"/>
  <c r="S18" i="2"/>
  <c r="R26" i="2"/>
  <c r="S26" i="2"/>
  <c r="R30" i="2"/>
  <c r="S30" i="2"/>
  <c r="R21" i="2"/>
  <c r="S21" i="2"/>
  <c r="O10" i="2"/>
  <c r="O16" i="2"/>
  <c r="Q16" i="2"/>
  <c r="S16" i="2" s="1"/>
  <c r="O15" i="2"/>
  <c r="Q13" i="2"/>
  <c r="O12" i="2"/>
  <c r="P14" i="2"/>
  <c r="Q14" i="2"/>
  <c r="P13" i="2"/>
  <c r="P12" i="2"/>
  <c r="Q12" i="2"/>
  <c r="O11" i="2"/>
  <c r="Q10" i="2"/>
  <c r="S10" i="2" s="1"/>
  <c r="P5" i="2"/>
  <c r="O5" i="2"/>
  <c r="P4" i="2"/>
  <c r="O4" i="2"/>
  <c r="O9" i="2"/>
  <c r="O8" i="2"/>
  <c r="P8" i="2"/>
  <c r="Q8" i="2"/>
  <c r="P7" i="2"/>
  <c r="Q7" i="2"/>
  <c r="P6" i="2"/>
  <c r="Q6" i="2"/>
  <c r="P15" i="2"/>
  <c r="P9" i="2"/>
  <c r="Q15" i="2"/>
  <c r="Q9" i="2"/>
  <c r="P11" i="2"/>
  <c r="P3" i="2"/>
  <c r="Q2" i="2"/>
  <c r="P2" i="2"/>
  <c r="O3" i="2"/>
  <c r="R16" i="2" l="1"/>
  <c r="S6" i="2"/>
  <c r="R6" i="2"/>
  <c r="R8" i="2"/>
  <c r="S8" i="2"/>
  <c r="R3" i="2"/>
  <c r="S3" i="2"/>
  <c r="S14" i="2"/>
  <c r="R14" i="2"/>
  <c r="R11" i="2"/>
  <c r="S11" i="2"/>
  <c r="S7" i="2"/>
  <c r="R7" i="2"/>
  <c r="R4" i="2"/>
  <c r="S4" i="2"/>
  <c r="S12" i="2"/>
  <c r="R12" i="2"/>
  <c r="R15" i="2"/>
  <c r="S15" i="2"/>
  <c r="S5" i="2"/>
  <c r="R5" i="2"/>
  <c r="S2" i="2"/>
  <c r="R2" i="2"/>
  <c r="R9" i="2"/>
  <c r="S9" i="2"/>
  <c r="S13" i="2"/>
  <c r="R13" i="2"/>
  <c r="R10" i="2"/>
</calcChain>
</file>

<file path=xl/sharedStrings.xml><?xml version="1.0" encoding="utf-8"?>
<sst xmlns="http://schemas.openxmlformats.org/spreadsheetml/2006/main" count="693" uniqueCount="98">
  <si>
    <t>Test Board Name</t>
  </si>
  <si>
    <t>Two Options</t>
  </si>
  <si>
    <t>Description</t>
  </si>
  <si>
    <t>Blank, then blank, then two security parallel, then a blank on the other side. Goal is to get from one side to the other.</t>
  </si>
  <si>
    <t>Board</t>
  </si>
  <si>
    <t>One Option</t>
  </si>
  <si>
    <t>Blank, then blank, then security tile, then blank - all in one line. Goal is to get from one side to the other.</t>
  </si>
  <si>
    <t>Lock</t>
  </si>
  <si>
    <t>Guard</t>
  </si>
  <si>
    <t>Camera</t>
  </si>
  <si>
    <t>Character</t>
  </si>
  <si>
    <t>Notes</t>
  </si>
  <si>
    <t>Skill</t>
  </si>
  <si>
    <t>Smash 'n' Grab</t>
  </si>
  <si>
    <t>Yank Wires</t>
  </si>
  <si>
    <t>Noise Cost</t>
  </si>
  <si>
    <t>Turns</t>
  </si>
  <si>
    <t>Alert Cost</t>
  </si>
  <si>
    <t>Action 1</t>
  </si>
  <si>
    <t>Action 2</t>
  </si>
  <si>
    <t>Angry Locksmith</t>
  </si>
  <si>
    <t>Walk</t>
  </si>
  <si>
    <t>Pick</t>
  </si>
  <si>
    <t>Action 3</t>
  </si>
  <si>
    <t>Action 4</t>
  </si>
  <si>
    <t>Sprint</t>
  </si>
  <si>
    <t>Examine</t>
  </si>
  <si>
    <t>Noise/Turn</t>
  </si>
  <si>
    <t>Alert/Turn</t>
  </si>
  <si>
    <t>Net Ideas</t>
  </si>
  <si>
    <t>Cautious</t>
  </si>
  <si>
    <t>Cautious. Reveal didn't matter.</t>
  </si>
  <si>
    <t>Aggressive, lucky with no reveal</t>
  </si>
  <si>
    <t>When</t>
  </si>
  <si>
    <t>options</t>
  </si>
  <si>
    <t>it costs on average</t>
  </si>
  <si>
    <t>anywhere</t>
  </si>
  <si>
    <t>ideas</t>
  </si>
  <si>
    <t>opposite</t>
  </si>
  <si>
    <t>Punch</t>
  </si>
  <si>
    <t>Super aggressive, lucky with no reveal</t>
  </si>
  <si>
    <t>Smash</t>
  </si>
  <si>
    <t>Aggressive, unlucky</t>
  </si>
  <si>
    <t>Security</t>
  </si>
  <si>
    <t>Observe</t>
  </si>
  <si>
    <t>Cautious, with reveal</t>
  </si>
  <si>
    <t>Aggressive. Auto-reveal</t>
  </si>
  <si>
    <t>Auto-reveal</t>
  </si>
  <si>
    <t>Cautious, auto-reveal</t>
  </si>
  <si>
    <t>Lucky aggressive</t>
  </si>
  <si>
    <t>Unlucky aggressive</t>
  </si>
  <si>
    <t>Cautious, reveal first</t>
  </si>
  <si>
    <t>Run thru (super!) aggressive</t>
  </si>
  <si>
    <t>3P Alerts/Turn</t>
  </si>
  <si>
    <t>4P Alerts/Turn</t>
  </si>
  <si>
    <t>Thug</t>
  </si>
  <si>
    <t>Bypass</t>
  </si>
  <si>
    <t>Cautious, Auto-reveal</t>
  </si>
  <si>
    <t>Aggressive, very lucky</t>
  </si>
  <si>
    <t>Bump</t>
  </si>
  <si>
    <t>Run</t>
  </si>
  <si>
    <t>Idea farm, aggressive</t>
  </si>
  <si>
    <t>Study</t>
  </si>
  <si>
    <t>Idea farm, auto-reveal</t>
  </si>
  <si>
    <t>Run/Sprint</t>
  </si>
  <si>
    <t>Study/Examine</t>
  </si>
  <si>
    <t>Aggressive, lucky on reveal</t>
  </si>
  <si>
    <t>Trap yourself</t>
  </si>
  <si>
    <t>Reveal, cautious</t>
  </si>
  <si>
    <t>Net Ideas/Turn</t>
  </si>
  <si>
    <t>Aggressive, lucky on reveal, quick</t>
  </si>
  <si>
    <t>Discover</t>
  </si>
  <si>
    <t>Idea farm, aggressive, lucky on reveal</t>
  </si>
  <si>
    <t>Super idea farm, run thru, suuuper agg</t>
  </si>
  <si>
    <t>Idea farm, run thru, super aggressive</t>
  </si>
  <si>
    <t>Aggressive, unlucky on reveal</t>
  </si>
  <si>
    <t>Shatter/Smash</t>
  </si>
  <si>
    <t>2-adj</t>
  </si>
  <si>
    <t>Idea farm, cautious auto-reveal</t>
  </si>
  <si>
    <t>Hit 'n' Run</t>
  </si>
  <si>
    <t>Shutter Bug</t>
  </si>
  <si>
    <t>Cautious, auto-reveal, idea farm</t>
  </si>
  <si>
    <t>Reveal, trap self</t>
  </si>
  <si>
    <t>Cautious, auto-reveal idea farm</t>
  </si>
  <si>
    <t>Patch-in farm, run thru</t>
  </si>
  <si>
    <t>Hit</t>
  </si>
  <si>
    <t>Patch In</t>
  </si>
  <si>
    <t>Lucky aggressive, fast</t>
  </si>
  <si>
    <t>Burglar</t>
  </si>
  <si>
    <t>Wing It</t>
  </si>
  <si>
    <t>Strongarm/Short</t>
  </si>
  <si>
    <t>adjacent</t>
  </si>
  <si>
    <t>Dart</t>
  </si>
  <si>
    <t>Lucky aggressive, idea farm</t>
  </si>
  <si>
    <t>Hesitate</t>
  </si>
  <si>
    <t>Dart aggressive</t>
  </si>
  <si>
    <t>Dart aggressive, idea farm</t>
  </si>
  <si>
    <t>Punch/Zap/Strongarm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</si>
</sst>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abSelected="1" workbookViewId="0">
      <pane ySplit="1" topLeftCell="A47" activePane="bottomLeft" state="frozen"/>
      <selection pane="bottomLeft" activeCell="F66" sqref="F66"/>
    </sheetView>
  </sheetViews>
  <sheetFormatPr defaultRowHeight="14.85" x14ac:dyDescent="0.25"/>
  <cols>
    <col min="1" max="1" width="11.28515625" style="4" bestFit="1" customWidth="1"/>
    <col min="2" max="2" width="15.5703125" style="4" bestFit="1" customWidth="1"/>
    <col min="3" max="4" width="13.85546875" style="4" bestFit="1" customWidth="1"/>
    <col min="5" max="5" width="8.140625" style="4" bestFit="1" customWidth="1"/>
    <col min="6" max="6" width="15.85546875" style="4" bestFit="1" customWidth="1"/>
    <col min="7" max="7" width="20.7109375" style="4" bestFit="1" customWidth="1"/>
    <col min="8" max="8" width="14.5703125" style="4" bestFit="1" customWidth="1"/>
    <col min="9" max="9" width="10.5703125" style="4" bestFit="1" customWidth="1"/>
    <col min="10" max="10" width="5.85546875" style="4" bestFit="1" customWidth="1"/>
    <col min="11" max="11" width="10.42578125" style="4" bestFit="1" customWidth="1"/>
    <col min="12" max="12" width="9.7109375" style="4" bestFit="1" customWidth="1"/>
    <col min="13" max="13" width="9.42578125" style="8" bestFit="1" customWidth="1"/>
    <col min="14" max="14" width="35.7109375" style="6" bestFit="1" customWidth="1"/>
    <col min="15" max="15" width="14.42578125" style="8" bestFit="1" customWidth="1"/>
    <col min="16" max="16" width="11" style="8" bestFit="1" customWidth="1"/>
    <col min="17" max="17" width="10.28515625" style="8" bestFit="1" customWidth="1"/>
    <col min="18" max="19" width="13.85546875" style="4" bestFit="1" customWidth="1"/>
    <col min="20" max="16384" width="9.140625" style="4"/>
  </cols>
  <sheetData>
    <row r="1" spans="1:19" s="3" customFormat="1" x14ac:dyDescent="0.25">
      <c r="A1" s="3" t="s">
        <v>4</v>
      </c>
      <c r="B1" s="3" t="s">
        <v>10</v>
      </c>
      <c r="C1" s="3" t="s">
        <v>12</v>
      </c>
      <c r="D1" s="3" t="s">
        <v>12</v>
      </c>
      <c r="E1" s="3" t="s">
        <v>43</v>
      </c>
      <c r="F1" s="3" t="s">
        <v>18</v>
      </c>
      <c r="G1" s="3" t="s">
        <v>19</v>
      </c>
      <c r="H1" s="3" t="s">
        <v>23</v>
      </c>
      <c r="I1" s="3" t="s">
        <v>24</v>
      </c>
      <c r="J1" s="3" t="s">
        <v>16</v>
      </c>
      <c r="K1" s="3" t="s">
        <v>15</v>
      </c>
      <c r="L1" s="3" t="s">
        <v>17</v>
      </c>
      <c r="M1" s="7" t="s">
        <v>29</v>
      </c>
      <c r="N1" s="5" t="s">
        <v>11</v>
      </c>
      <c r="O1" s="7" t="s">
        <v>69</v>
      </c>
      <c r="P1" s="7" t="s">
        <v>27</v>
      </c>
      <c r="Q1" s="7" t="s">
        <v>28</v>
      </c>
      <c r="R1" s="3" t="s">
        <v>54</v>
      </c>
      <c r="S1" s="3" t="s">
        <v>53</v>
      </c>
    </row>
    <row r="2" spans="1:19" x14ac:dyDescent="0.25">
      <c r="A2" s="4" t="s">
        <v>5</v>
      </c>
      <c r="B2" s="4" t="s">
        <v>20</v>
      </c>
      <c r="C2" s="4" t="s">
        <v>13</v>
      </c>
      <c r="D2" s="4" t="s">
        <v>14</v>
      </c>
      <c r="E2" s="4" t="s">
        <v>7</v>
      </c>
      <c r="F2" s="4" t="s">
        <v>21</v>
      </c>
      <c r="G2" s="4" t="s">
        <v>22</v>
      </c>
      <c r="H2" s="4" t="s">
        <v>25</v>
      </c>
      <c r="J2" s="4">
        <f t="shared" ref="J2:J16" si="0">COUNTA(F2:I2)</f>
        <v>3</v>
      </c>
      <c r="K2" s="4">
        <v>4</v>
      </c>
      <c r="L2" s="4">
        <v>0</v>
      </c>
      <c r="M2" s="8">
        <f>-1+-8/6</f>
        <v>-2.333333333333333</v>
      </c>
      <c r="N2" s="6" t="s">
        <v>46</v>
      </c>
      <c r="O2" s="8">
        <f>IF(J2&gt;0,M2/J2,"")</f>
        <v>-0.77777777777777768</v>
      </c>
      <c r="P2" s="8">
        <f>IF(J2&gt;0,K2/J2,"")</f>
        <v>1.3333333333333333</v>
      </c>
      <c r="Q2" s="9">
        <f>IF(J2&gt;0,L2/J2,"")</f>
        <v>0</v>
      </c>
      <c r="R2" s="8">
        <f>19/36*P2+Q2</f>
        <v>0.70370370370370372</v>
      </c>
      <c r="S2" s="8">
        <f>20/42*P2+Q2</f>
        <v>0.63492063492063489</v>
      </c>
    </row>
    <row r="3" spans="1:19" x14ac:dyDescent="0.25">
      <c r="A3" s="4" t="s">
        <v>5</v>
      </c>
      <c r="B3" s="4" t="s">
        <v>20</v>
      </c>
      <c r="C3" s="4" t="s">
        <v>13</v>
      </c>
      <c r="D3" s="4" t="s">
        <v>14</v>
      </c>
      <c r="E3" s="4" t="s">
        <v>7</v>
      </c>
      <c r="F3" s="4" t="s">
        <v>26</v>
      </c>
      <c r="G3" s="4" t="s">
        <v>21</v>
      </c>
      <c r="H3" s="4" t="s">
        <v>22</v>
      </c>
      <c r="I3" s="4" t="s">
        <v>21</v>
      </c>
      <c r="J3" s="4">
        <f t="shared" si="0"/>
        <v>4</v>
      </c>
      <c r="K3" s="4">
        <v>4</v>
      </c>
      <c r="L3" s="4">
        <v>0</v>
      </c>
      <c r="M3" s="8">
        <f>3+-1</f>
        <v>2</v>
      </c>
      <c r="N3" s="6" t="s">
        <v>31</v>
      </c>
      <c r="O3" s="8">
        <f t="shared" ref="O3:O15" si="1">IF(J3&gt;0,M3/J3,"")</f>
        <v>0.5</v>
      </c>
      <c r="P3" s="8">
        <f t="shared" ref="P3:P15" si="2">IF(J3&gt;0,K3/J3,"")</f>
        <v>1</v>
      </c>
      <c r="Q3" s="10">
        <f t="shared" ref="Q3:Q15" si="3">IF(J3&gt;0,L3/J3,"")</f>
        <v>0</v>
      </c>
      <c r="R3" s="8">
        <f t="shared" ref="R3:R16" si="4">19/36*P3+Q3</f>
        <v>0.52777777777777779</v>
      </c>
      <c r="S3" s="8">
        <f t="shared" ref="S3:S16" si="5">20/42*P3+Q3</f>
        <v>0.47619047619047616</v>
      </c>
    </row>
    <row r="4" spans="1:19" x14ac:dyDescent="0.25">
      <c r="A4" s="4" t="s">
        <v>5</v>
      </c>
      <c r="B4" s="4" t="s">
        <v>20</v>
      </c>
      <c r="C4" s="4" t="s">
        <v>13</v>
      </c>
      <c r="D4" s="4" t="s">
        <v>14</v>
      </c>
      <c r="E4" s="4" t="s">
        <v>7</v>
      </c>
      <c r="F4" s="4" t="s">
        <v>44</v>
      </c>
      <c r="G4" s="4" t="s">
        <v>22</v>
      </c>
      <c r="H4" s="4" t="s">
        <v>21</v>
      </c>
      <c r="I4" s="4" t="s">
        <v>21</v>
      </c>
      <c r="J4" s="4">
        <f t="shared" si="0"/>
        <v>4</v>
      </c>
      <c r="K4" s="4">
        <v>5</v>
      </c>
      <c r="L4" s="4">
        <v>0</v>
      </c>
      <c r="M4" s="8">
        <f>-8/6+1</f>
        <v>-0.33333333333333326</v>
      </c>
      <c r="N4" s="6" t="s">
        <v>45</v>
      </c>
      <c r="O4" s="8">
        <f t="shared" ref="O4" si="6">IF(J4&gt;0,M4/J4,"")</f>
        <v>-8.3333333333333315E-2</v>
      </c>
      <c r="P4" s="8">
        <f t="shared" ref="P4" si="7">IF(J4&gt;0,K4/J4,"")</f>
        <v>1.25</v>
      </c>
      <c r="Q4" s="10">
        <f t="shared" ref="Q4" si="8">IF(J4&gt;0,L4/J4,"")</f>
        <v>0</v>
      </c>
      <c r="R4" s="8">
        <f t="shared" si="4"/>
        <v>0.65972222222222221</v>
      </c>
      <c r="S4" s="8">
        <f t="shared" si="5"/>
        <v>0.59523809523809523</v>
      </c>
    </row>
    <row r="5" spans="1:19" x14ac:dyDescent="0.25">
      <c r="A5" s="4" t="s">
        <v>5</v>
      </c>
      <c r="B5" s="4" t="s">
        <v>20</v>
      </c>
      <c r="C5" s="4" t="s">
        <v>13</v>
      </c>
      <c r="D5" s="4" t="s">
        <v>14</v>
      </c>
      <c r="E5" s="4" t="s">
        <v>7</v>
      </c>
      <c r="F5" s="4" t="s">
        <v>44</v>
      </c>
      <c r="G5" s="4" t="s">
        <v>22</v>
      </c>
      <c r="H5" s="4" t="s">
        <v>26</v>
      </c>
      <c r="J5" s="4">
        <f t="shared" si="0"/>
        <v>3</v>
      </c>
      <c r="K5" s="4">
        <v>5</v>
      </c>
      <c r="L5" s="4">
        <v>0</v>
      </c>
      <c r="M5" s="8">
        <f>-8/6+1</f>
        <v>-0.33333333333333326</v>
      </c>
      <c r="N5" s="6" t="s">
        <v>45</v>
      </c>
      <c r="O5" s="8">
        <f t="shared" ref="O5" si="9">IF(J5&gt;0,M5/J5,"")</f>
        <v>-0.11111111111111109</v>
      </c>
      <c r="P5" s="8">
        <f t="shared" ref="P5" si="10">IF(J5&gt;0,K5/J5,"")</f>
        <v>1.6666666666666667</v>
      </c>
      <c r="Q5" s="10">
        <f t="shared" ref="Q5" si="11">IF(J5&gt;0,L5/J5,"")</f>
        <v>0</v>
      </c>
      <c r="R5" s="8">
        <f t="shared" si="4"/>
        <v>0.87962962962962965</v>
      </c>
      <c r="S5" s="8">
        <f t="shared" si="5"/>
        <v>0.79365079365079361</v>
      </c>
    </row>
    <row r="6" spans="1:19" x14ac:dyDescent="0.25">
      <c r="A6" s="4" t="s">
        <v>5</v>
      </c>
      <c r="B6" s="4" t="s">
        <v>20</v>
      </c>
      <c r="C6" s="4" t="s">
        <v>13</v>
      </c>
      <c r="D6" s="4" t="s">
        <v>14</v>
      </c>
      <c r="E6" s="4" t="s">
        <v>8</v>
      </c>
      <c r="F6" s="4" t="s">
        <v>39</v>
      </c>
      <c r="G6" s="4" t="s">
        <v>21</v>
      </c>
      <c r="H6" s="4" t="s">
        <v>21</v>
      </c>
      <c r="J6" s="4">
        <f t="shared" si="0"/>
        <v>3</v>
      </c>
      <c r="K6" s="4">
        <v>4</v>
      </c>
      <c r="L6" s="4">
        <v>0</v>
      </c>
      <c r="M6" s="8">
        <v>-0.66666666666666663</v>
      </c>
      <c r="N6" s="6" t="s">
        <v>32</v>
      </c>
      <c r="O6" s="8">
        <f t="shared" si="1"/>
        <v>-0.22222222222222221</v>
      </c>
      <c r="P6" s="8">
        <f t="shared" si="2"/>
        <v>1.3333333333333333</v>
      </c>
      <c r="Q6" s="10">
        <f t="shared" si="3"/>
        <v>0</v>
      </c>
      <c r="R6" s="8">
        <f t="shared" si="4"/>
        <v>0.70370370370370372</v>
      </c>
      <c r="S6" s="8">
        <f t="shared" si="5"/>
        <v>0.63492063492063489</v>
      </c>
    </row>
    <row r="7" spans="1:19" x14ac:dyDescent="0.25">
      <c r="A7" s="4" t="s">
        <v>5</v>
      </c>
      <c r="B7" s="4" t="s">
        <v>20</v>
      </c>
      <c r="C7" s="4" t="s">
        <v>13</v>
      </c>
      <c r="D7" s="4" t="s">
        <v>14</v>
      </c>
      <c r="E7" s="4" t="s">
        <v>8</v>
      </c>
      <c r="F7" s="4" t="s">
        <v>39</v>
      </c>
      <c r="G7" s="4" t="s">
        <v>25</v>
      </c>
      <c r="J7" s="4">
        <f t="shared" si="0"/>
        <v>2</v>
      </c>
      <c r="K7" s="4">
        <v>4</v>
      </c>
      <c r="L7" s="4">
        <v>0</v>
      </c>
      <c r="M7" s="8">
        <f>-2/3-8/6</f>
        <v>-2</v>
      </c>
      <c r="N7" s="6" t="s">
        <v>40</v>
      </c>
      <c r="O7" s="8">
        <f t="shared" si="1"/>
        <v>-1</v>
      </c>
      <c r="P7" s="8">
        <f t="shared" si="2"/>
        <v>2</v>
      </c>
      <c r="Q7" s="10">
        <f t="shared" si="3"/>
        <v>0</v>
      </c>
      <c r="R7" s="8">
        <f t="shared" si="4"/>
        <v>1.0555555555555556</v>
      </c>
      <c r="S7" s="8">
        <f t="shared" si="5"/>
        <v>0.95238095238095233</v>
      </c>
    </row>
    <row r="8" spans="1:19" x14ac:dyDescent="0.25">
      <c r="A8" s="4" t="s">
        <v>5</v>
      </c>
      <c r="B8" s="4" t="s">
        <v>20</v>
      </c>
      <c r="C8" s="4" t="s">
        <v>13</v>
      </c>
      <c r="D8" s="4" t="s">
        <v>14</v>
      </c>
      <c r="E8" s="4" t="s">
        <v>8</v>
      </c>
      <c r="F8" s="4" t="s">
        <v>41</v>
      </c>
      <c r="G8" s="4" t="s">
        <v>22</v>
      </c>
      <c r="H8" s="4" t="s">
        <v>21</v>
      </c>
      <c r="J8" s="4">
        <f t="shared" si="0"/>
        <v>3</v>
      </c>
      <c r="K8" s="4">
        <v>5</v>
      </c>
      <c r="L8" s="4">
        <v>0</v>
      </c>
      <c r="M8" s="8">
        <f>-2/3-1</f>
        <v>-1.6666666666666665</v>
      </c>
      <c r="N8" s="6" t="s">
        <v>42</v>
      </c>
      <c r="O8" s="8">
        <f t="shared" si="1"/>
        <v>-0.55555555555555547</v>
      </c>
      <c r="P8" s="8">
        <f t="shared" si="2"/>
        <v>1.6666666666666667</v>
      </c>
      <c r="Q8" s="10">
        <f t="shared" si="3"/>
        <v>0</v>
      </c>
      <c r="R8" s="8">
        <f t="shared" si="4"/>
        <v>0.87962962962962965</v>
      </c>
      <c r="S8" s="8">
        <f t="shared" si="5"/>
        <v>0.79365079365079361</v>
      </c>
    </row>
    <row r="9" spans="1:19" x14ac:dyDescent="0.25">
      <c r="A9" s="4" t="s">
        <v>5</v>
      </c>
      <c r="B9" s="4" t="s">
        <v>20</v>
      </c>
      <c r="C9" s="4" t="s">
        <v>13</v>
      </c>
      <c r="D9" s="4" t="s">
        <v>14</v>
      </c>
      <c r="E9" s="4" t="s">
        <v>8</v>
      </c>
      <c r="F9" s="4" t="s">
        <v>44</v>
      </c>
      <c r="G9" s="4" t="s">
        <v>39</v>
      </c>
      <c r="H9" s="4" t="s">
        <v>21</v>
      </c>
      <c r="I9" s="4" t="s">
        <v>21</v>
      </c>
      <c r="J9" s="4">
        <f t="shared" si="0"/>
        <v>4</v>
      </c>
      <c r="K9" s="4">
        <v>5</v>
      </c>
      <c r="L9" s="4">
        <v>0</v>
      </c>
      <c r="M9" s="8">
        <f>-8/6+1</f>
        <v>-0.33333333333333326</v>
      </c>
      <c r="N9" s="6" t="s">
        <v>30</v>
      </c>
      <c r="O9" s="8">
        <f t="shared" si="1"/>
        <v>-8.3333333333333315E-2</v>
      </c>
      <c r="P9" s="8">
        <f t="shared" si="2"/>
        <v>1.25</v>
      </c>
      <c r="Q9" s="10">
        <f t="shared" si="3"/>
        <v>0</v>
      </c>
      <c r="R9" s="8">
        <f t="shared" si="4"/>
        <v>0.65972222222222221</v>
      </c>
      <c r="S9" s="8">
        <f t="shared" si="5"/>
        <v>0.59523809523809523</v>
      </c>
    </row>
    <row r="10" spans="1:19" x14ac:dyDescent="0.25">
      <c r="A10" s="4" t="s">
        <v>5</v>
      </c>
      <c r="B10" s="4" t="s">
        <v>20</v>
      </c>
      <c r="C10" s="4" t="s">
        <v>13</v>
      </c>
      <c r="D10" s="4" t="s">
        <v>14</v>
      </c>
      <c r="E10" s="4" t="s">
        <v>8</v>
      </c>
      <c r="F10" s="4" t="s">
        <v>21</v>
      </c>
      <c r="G10" s="4" t="s">
        <v>39</v>
      </c>
      <c r="H10" s="4" t="s">
        <v>21</v>
      </c>
      <c r="J10" s="4">
        <f t="shared" si="0"/>
        <v>3</v>
      </c>
      <c r="K10" s="4">
        <v>4</v>
      </c>
      <c r="L10" s="4">
        <v>0</v>
      </c>
      <c r="M10" s="8">
        <f>-8/6</f>
        <v>-1.3333333333333333</v>
      </c>
      <c r="N10" s="6" t="s">
        <v>30</v>
      </c>
      <c r="O10" s="8">
        <f t="shared" ref="O10" si="12">IF(J10&gt;0,M10/J10,"")</f>
        <v>-0.44444444444444442</v>
      </c>
      <c r="P10" s="8">
        <f t="shared" ref="P10" si="13">IF(J10&gt;0,K10/J10,"")</f>
        <v>1.3333333333333333</v>
      </c>
      <c r="Q10" s="10">
        <f t="shared" ref="Q10" si="14">IF(J10&gt;0,L10/J10,"")</f>
        <v>0</v>
      </c>
      <c r="R10" s="8">
        <f t="shared" si="4"/>
        <v>0.70370370370370372</v>
      </c>
      <c r="S10" s="8">
        <f t="shared" si="5"/>
        <v>0.63492063492063489</v>
      </c>
    </row>
    <row r="11" spans="1:19" x14ac:dyDescent="0.25">
      <c r="A11" s="4" t="s">
        <v>5</v>
      </c>
      <c r="B11" s="4" t="s">
        <v>20</v>
      </c>
      <c r="C11" s="4" t="s">
        <v>13</v>
      </c>
      <c r="D11" s="4" t="s">
        <v>14</v>
      </c>
      <c r="E11" s="4" t="s">
        <v>9</v>
      </c>
      <c r="F11" s="4" t="s">
        <v>21</v>
      </c>
      <c r="G11" s="4" t="s">
        <v>41</v>
      </c>
      <c r="H11" s="4" t="s">
        <v>21</v>
      </c>
      <c r="J11" s="4">
        <f t="shared" si="0"/>
        <v>3</v>
      </c>
      <c r="K11" s="4">
        <v>4</v>
      </c>
      <c r="L11" s="4">
        <v>0</v>
      </c>
      <c r="M11" s="8">
        <f>-1/6</f>
        <v>-0.16666666666666666</v>
      </c>
      <c r="N11" s="6" t="s">
        <v>47</v>
      </c>
      <c r="O11" s="8">
        <f t="shared" si="1"/>
        <v>-5.5555555555555552E-2</v>
      </c>
      <c r="P11" s="8">
        <f t="shared" si="2"/>
        <v>1.3333333333333333</v>
      </c>
      <c r="Q11" s="10">
        <f t="shared" si="3"/>
        <v>0</v>
      </c>
      <c r="R11" s="8">
        <f t="shared" si="4"/>
        <v>0.70370370370370372</v>
      </c>
      <c r="S11" s="8">
        <f t="shared" si="5"/>
        <v>0.63492063492063489</v>
      </c>
    </row>
    <row r="12" spans="1:19" x14ac:dyDescent="0.25">
      <c r="A12" s="4" t="s">
        <v>5</v>
      </c>
      <c r="B12" s="4" t="s">
        <v>20</v>
      </c>
      <c r="C12" s="4" t="s">
        <v>13</v>
      </c>
      <c r="D12" s="4" t="s">
        <v>14</v>
      </c>
      <c r="E12" s="4" t="s">
        <v>9</v>
      </c>
      <c r="F12" s="4" t="s">
        <v>26</v>
      </c>
      <c r="G12" s="4" t="s">
        <v>21</v>
      </c>
      <c r="H12" s="4" t="s">
        <v>41</v>
      </c>
      <c r="I12" s="4" t="s">
        <v>21</v>
      </c>
      <c r="J12" s="4">
        <f t="shared" si="0"/>
        <v>4</v>
      </c>
      <c r="K12" s="4">
        <v>5</v>
      </c>
      <c r="L12" s="4">
        <v>0</v>
      </c>
      <c r="M12" s="8">
        <f>3-1/6</f>
        <v>2.8333333333333335</v>
      </c>
      <c r="N12" s="6" t="s">
        <v>48</v>
      </c>
      <c r="O12" s="8">
        <f t="shared" si="1"/>
        <v>0.70833333333333337</v>
      </c>
      <c r="P12" s="8">
        <f t="shared" si="2"/>
        <v>1.25</v>
      </c>
      <c r="Q12" s="10">
        <f t="shared" si="3"/>
        <v>0</v>
      </c>
      <c r="R12" s="8">
        <f t="shared" si="4"/>
        <v>0.65972222222222221</v>
      </c>
      <c r="S12" s="8">
        <f t="shared" si="5"/>
        <v>0.59523809523809523</v>
      </c>
    </row>
    <row r="13" spans="1:19" x14ac:dyDescent="0.25">
      <c r="A13" s="4" t="s">
        <v>5</v>
      </c>
      <c r="B13" s="4" t="s">
        <v>20</v>
      </c>
      <c r="C13" s="4" t="s">
        <v>13</v>
      </c>
      <c r="D13" s="4" t="s">
        <v>14</v>
      </c>
      <c r="E13" s="4" t="s">
        <v>9</v>
      </c>
      <c r="F13" s="4" t="s">
        <v>44</v>
      </c>
      <c r="G13" s="4" t="s">
        <v>41</v>
      </c>
      <c r="H13" s="4" t="s">
        <v>21</v>
      </c>
      <c r="I13" s="4" t="s">
        <v>21</v>
      </c>
      <c r="J13" s="4">
        <f t="shared" si="0"/>
        <v>4</v>
      </c>
      <c r="K13" s="4">
        <v>5</v>
      </c>
      <c r="L13" s="4">
        <v>0</v>
      </c>
      <c r="M13" s="8">
        <f>1-1/6</f>
        <v>0.83333333333333337</v>
      </c>
      <c r="N13" s="6" t="s">
        <v>51</v>
      </c>
      <c r="O13" s="8">
        <f t="shared" si="1"/>
        <v>0.20833333333333334</v>
      </c>
      <c r="P13" s="8">
        <f t="shared" si="2"/>
        <v>1.25</v>
      </c>
      <c r="Q13" s="10">
        <f t="shared" si="3"/>
        <v>0</v>
      </c>
      <c r="R13" s="8">
        <f t="shared" si="4"/>
        <v>0.65972222222222221</v>
      </c>
      <c r="S13" s="8">
        <f t="shared" si="5"/>
        <v>0.59523809523809523</v>
      </c>
    </row>
    <row r="14" spans="1:19" x14ac:dyDescent="0.25">
      <c r="A14" s="4" t="s">
        <v>5</v>
      </c>
      <c r="B14" s="4" t="s">
        <v>20</v>
      </c>
      <c r="C14" s="4" t="s">
        <v>13</v>
      </c>
      <c r="D14" s="4" t="s">
        <v>14</v>
      </c>
      <c r="E14" s="4" t="s">
        <v>9</v>
      </c>
      <c r="F14" s="4" t="s">
        <v>41</v>
      </c>
      <c r="G14" s="4" t="s">
        <v>21</v>
      </c>
      <c r="H14" s="4" t="s">
        <v>21</v>
      </c>
      <c r="J14" s="4">
        <f t="shared" si="0"/>
        <v>3</v>
      </c>
      <c r="K14" s="4">
        <v>4</v>
      </c>
      <c r="L14" s="4">
        <v>0</v>
      </c>
      <c r="M14" s="8">
        <f>-1/6</f>
        <v>-0.16666666666666666</v>
      </c>
      <c r="N14" s="6" t="s">
        <v>49</v>
      </c>
      <c r="O14" s="8">
        <f t="shared" si="1"/>
        <v>-5.5555555555555552E-2</v>
      </c>
      <c r="P14" s="8">
        <f t="shared" si="2"/>
        <v>1.3333333333333333</v>
      </c>
      <c r="Q14" s="10">
        <f t="shared" si="3"/>
        <v>0</v>
      </c>
      <c r="R14" s="8">
        <f t="shared" si="4"/>
        <v>0.70370370370370372</v>
      </c>
      <c r="S14" s="8">
        <f t="shared" si="5"/>
        <v>0.63492063492063489</v>
      </c>
    </row>
    <row r="15" spans="1:19" x14ac:dyDescent="0.25">
      <c r="A15" s="4" t="s">
        <v>5</v>
      </c>
      <c r="B15" s="4" t="s">
        <v>20</v>
      </c>
      <c r="C15" s="4" t="s">
        <v>13</v>
      </c>
      <c r="D15" s="4" t="s">
        <v>14</v>
      </c>
      <c r="E15" s="4" t="s">
        <v>9</v>
      </c>
      <c r="F15" s="4" t="s">
        <v>39</v>
      </c>
      <c r="G15" s="4" t="s">
        <v>41</v>
      </c>
      <c r="H15" s="4" t="s">
        <v>21</v>
      </c>
      <c r="J15" s="4">
        <f t="shared" si="0"/>
        <v>3</v>
      </c>
      <c r="K15" s="4">
        <v>5</v>
      </c>
      <c r="L15" s="4">
        <v>0</v>
      </c>
      <c r="M15" s="8">
        <f>-1/6-8/6</f>
        <v>-1.5</v>
      </c>
      <c r="N15" s="6" t="s">
        <v>50</v>
      </c>
      <c r="O15" s="8">
        <f t="shared" si="1"/>
        <v>-0.5</v>
      </c>
      <c r="P15" s="8">
        <f t="shared" si="2"/>
        <v>1.6666666666666667</v>
      </c>
      <c r="Q15" s="10">
        <f t="shared" si="3"/>
        <v>0</v>
      </c>
      <c r="R15" s="8">
        <f t="shared" si="4"/>
        <v>0.87962962962962965</v>
      </c>
      <c r="S15" s="8">
        <f t="shared" si="5"/>
        <v>0.79365079365079361</v>
      </c>
    </row>
    <row r="16" spans="1:19" x14ac:dyDescent="0.25">
      <c r="A16" s="4" t="s">
        <v>5</v>
      </c>
      <c r="B16" s="4" t="s">
        <v>20</v>
      </c>
      <c r="C16" s="4" t="s">
        <v>13</v>
      </c>
      <c r="D16" s="4" t="s">
        <v>14</v>
      </c>
      <c r="E16" s="4" t="s">
        <v>9</v>
      </c>
      <c r="F16" s="4" t="s">
        <v>25</v>
      </c>
      <c r="J16" s="4">
        <f t="shared" si="0"/>
        <v>1</v>
      </c>
      <c r="K16" s="4">
        <v>2</v>
      </c>
      <c r="L16" s="4">
        <v>1</v>
      </c>
      <c r="M16" s="8">
        <f>-8/6</f>
        <v>-1.3333333333333333</v>
      </c>
      <c r="N16" s="6" t="s">
        <v>52</v>
      </c>
      <c r="O16" s="8">
        <f t="shared" ref="O16" si="15">IF(J16&gt;0,M16/J16,"")</f>
        <v>-1.3333333333333333</v>
      </c>
      <c r="P16" s="8">
        <f t="shared" ref="P16" si="16">IF(J16&gt;0,K16/J16,"")</f>
        <v>2</v>
      </c>
      <c r="Q16" s="10">
        <f t="shared" ref="Q16" si="17">IF(J16&gt;0,L16/J16,"")</f>
        <v>1</v>
      </c>
      <c r="R16" s="8">
        <f t="shared" si="4"/>
        <v>2.0555555555555554</v>
      </c>
      <c r="S16" s="8">
        <f t="shared" si="5"/>
        <v>1.9523809523809523</v>
      </c>
    </row>
    <row r="17" spans="1:19" s="11" customFormat="1" x14ac:dyDescent="0.25">
      <c r="A17" s="11" t="s">
        <v>5</v>
      </c>
      <c r="B17" s="11" t="s">
        <v>55</v>
      </c>
      <c r="C17" s="11" t="s">
        <v>56</v>
      </c>
      <c r="D17" s="11" t="s">
        <v>14</v>
      </c>
      <c r="E17" s="11" t="s">
        <v>7</v>
      </c>
      <c r="F17" s="11" t="s">
        <v>21</v>
      </c>
      <c r="G17" s="11" t="s">
        <v>22</v>
      </c>
      <c r="H17" s="11" t="s">
        <v>25</v>
      </c>
      <c r="J17" s="11">
        <f t="shared" ref="J17:J36" si="18">COUNTA(F17:I17)</f>
        <v>3</v>
      </c>
      <c r="K17" s="11">
        <v>2</v>
      </c>
      <c r="L17" s="11">
        <v>0</v>
      </c>
      <c r="M17" s="9">
        <f>-3/6-3/6</f>
        <v>-1</v>
      </c>
      <c r="N17" s="19" t="s">
        <v>57</v>
      </c>
      <c r="O17" s="9">
        <f t="shared" ref="O17:O31" si="19">IF(J17&gt;0,M17/J17,"")</f>
        <v>-0.33333333333333331</v>
      </c>
      <c r="P17" s="9">
        <f t="shared" ref="P17:P31" si="20">IF(J17&gt;0,K17/J17,"")</f>
        <v>0.66666666666666663</v>
      </c>
      <c r="Q17" s="9">
        <f t="shared" ref="Q17:Q31" si="21">IF(J17&gt;0,L17/J17,"")</f>
        <v>0</v>
      </c>
      <c r="R17" s="9">
        <f t="shared" ref="R17:R31" si="22">19/36*P17+Q17</f>
        <v>0.35185185185185186</v>
      </c>
      <c r="S17" s="9">
        <f t="shared" ref="S17:S31" si="23">20/42*P17+Q17</f>
        <v>0.31746031746031744</v>
      </c>
    </row>
    <row r="18" spans="1:19" x14ac:dyDescent="0.25">
      <c r="A18" s="4" t="s">
        <v>5</v>
      </c>
      <c r="B18" s="4" t="s">
        <v>55</v>
      </c>
      <c r="C18" s="4" t="s">
        <v>56</v>
      </c>
      <c r="D18" s="4" t="s">
        <v>14</v>
      </c>
      <c r="E18" s="4" t="s">
        <v>7</v>
      </c>
      <c r="F18" s="4" t="s">
        <v>59</v>
      </c>
      <c r="G18" s="4" t="s">
        <v>60</v>
      </c>
      <c r="J18" s="4">
        <f t="shared" si="18"/>
        <v>2</v>
      </c>
      <c r="K18" s="4">
        <v>4</v>
      </c>
      <c r="L18" s="4">
        <v>0</v>
      </c>
      <c r="M18" s="8">
        <f>-8/6-1</f>
        <v>-2.333333333333333</v>
      </c>
      <c r="N18" s="6" t="s">
        <v>58</v>
      </c>
      <c r="O18" s="8">
        <f t="shared" si="19"/>
        <v>-1.1666666666666665</v>
      </c>
      <c r="P18" s="8">
        <f t="shared" si="20"/>
        <v>2</v>
      </c>
      <c r="Q18" s="10">
        <f t="shared" si="21"/>
        <v>0</v>
      </c>
      <c r="R18" s="8">
        <f t="shared" si="22"/>
        <v>1.0555555555555556</v>
      </c>
      <c r="S18" s="8">
        <f t="shared" si="23"/>
        <v>0.95238095238095233</v>
      </c>
    </row>
    <row r="19" spans="1:19" x14ac:dyDescent="0.25">
      <c r="A19" s="4" t="s">
        <v>5</v>
      </c>
      <c r="B19" s="4" t="s">
        <v>55</v>
      </c>
      <c r="C19" s="4" t="s">
        <v>56</v>
      </c>
      <c r="D19" s="4" t="s">
        <v>14</v>
      </c>
      <c r="E19" s="4" t="s">
        <v>7</v>
      </c>
      <c r="F19" s="4" t="s">
        <v>41</v>
      </c>
      <c r="G19" s="4" t="s">
        <v>22</v>
      </c>
      <c r="H19" s="4" t="s">
        <v>21</v>
      </c>
      <c r="I19" s="4" t="s">
        <v>21</v>
      </c>
      <c r="J19" s="4">
        <f t="shared" si="18"/>
        <v>4</v>
      </c>
      <c r="K19" s="4">
        <v>5</v>
      </c>
      <c r="L19" s="4">
        <v>0</v>
      </c>
      <c r="M19" s="8">
        <f>-4/6</f>
        <v>-0.66666666666666663</v>
      </c>
      <c r="N19" s="6" t="s">
        <v>50</v>
      </c>
      <c r="O19" s="8">
        <f t="shared" si="19"/>
        <v>-0.16666666666666666</v>
      </c>
      <c r="P19" s="8">
        <f t="shared" si="20"/>
        <v>1.25</v>
      </c>
      <c r="Q19" s="10">
        <f t="shared" si="21"/>
        <v>0</v>
      </c>
      <c r="R19" s="8">
        <f t="shared" si="22"/>
        <v>0.65972222222222221</v>
      </c>
      <c r="S19" s="8">
        <f t="shared" si="23"/>
        <v>0.59523809523809523</v>
      </c>
    </row>
    <row r="20" spans="1:19" x14ac:dyDescent="0.25">
      <c r="A20" s="4" t="s">
        <v>5</v>
      </c>
      <c r="B20" s="4" t="s">
        <v>55</v>
      </c>
      <c r="C20" s="4" t="s">
        <v>56</v>
      </c>
      <c r="D20" s="4" t="s">
        <v>14</v>
      </c>
      <c r="E20" s="4" t="s">
        <v>7</v>
      </c>
      <c r="F20" s="4" t="s">
        <v>41</v>
      </c>
      <c r="G20" s="4" t="s">
        <v>59</v>
      </c>
      <c r="H20" s="4" t="s">
        <v>21</v>
      </c>
      <c r="J20" s="4">
        <f t="shared" si="18"/>
        <v>3</v>
      </c>
      <c r="K20" s="4">
        <v>5</v>
      </c>
      <c r="L20" s="4">
        <v>0</v>
      </c>
      <c r="M20" s="8">
        <f>-8/6</f>
        <v>-1.3333333333333333</v>
      </c>
      <c r="N20" s="6" t="s">
        <v>50</v>
      </c>
      <c r="O20" s="8">
        <f t="shared" si="19"/>
        <v>-0.44444444444444442</v>
      </c>
      <c r="P20" s="8">
        <f t="shared" si="20"/>
        <v>1.6666666666666667</v>
      </c>
      <c r="Q20" s="10">
        <f t="shared" si="21"/>
        <v>0</v>
      </c>
      <c r="R20" s="8">
        <f t="shared" si="22"/>
        <v>0.87962962962962965</v>
      </c>
      <c r="S20" s="8">
        <f t="shared" si="23"/>
        <v>0.79365079365079361</v>
      </c>
    </row>
    <row r="21" spans="1:19" x14ac:dyDescent="0.25">
      <c r="A21" s="4" t="s">
        <v>5</v>
      </c>
      <c r="B21" s="4" t="s">
        <v>55</v>
      </c>
      <c r="C21" s="4" t="s">
        <v>56</v>
      </c>
      <c r="D21" s="4" t="s">
        <v>14</v>
      </c>
      <c r="E21" s="4" t="s">
        <v>7</v>
      </c>
      <c r="F21" s="4" t="s">
        <v>65</v>
      </c>
      <c r="G21" s="4" t="s">
        <v>59</v>
      </c>
      <c r="H21" s="4" t="s">
        <v>64</v>
      </c>
      <c r="J21" s="4">
        <f t="shared" si="18"/>
        <v>3</v>
      </c>
      <c r="K21" s="4">
        <f>0.5+2+2</f>
        <v>4.5</v>
      </c>
      <c r="L21" s="4">
        <v>0</v>
      </c>
      <c r="M21" s="8">
        <f>-3/6+2.5-8/6-3/6</f>
        <v>0.16666666666666674</v>
      </c>
      <c r="N21" s="6" t="s">
        <v>61</v>
      </c>
      <c r="O21" s="8">
        <f t="shared" si="19"/>
        <v>5.555555555555558E-2</v>
      </c>
      <c r="P21" s="8">
        <f t="shared" si="20"/>
        <v>1.5</v>
      </c>
      <c r="Q21" s="10">
        <f t="shared" si="21"/>
        <v>0</v>
      </c>
      <c r="R21" s="8">
        <f t="shared" si="22"/>
        <v>0.79166666666666674</v>
      </c>
      <c r="S21" s="8">
        <f t="shared" si="23"/>
        <v>0.71428571428571419</v>
      </c>
    </row>
    <row r="22" spans="1:19" x14ac:dyDescent="0.25">
      <c r="A22" s="4" t="s">
        <v>5</v>
      </c>
      <c r="B22" s="4" t="s">
        <v>55</v>
      </c>
      <c r="C22" s="4" t="s">
        <v>56</v>
      </c>
      <c r="D22" s="4" t="s">
        <v>14</v>
      </c>
      <c r="E22" s="4" t="s">
        <v>7</v>
      </c>
      <c r="F22" s="4" t="s">
        <v>65</v>
      </c>
      <c r="G22" s="4" t="s">
        <v>21</v>
      </c>
      <c r="H22" s="4" t="s">
        <v>22</v>
      </c>
      <c r="I22" s="4" t="s">
        <v>64</v>
      </c>
      <c r="J22" s="4">
        <f t="shared" si="18"/>
        <v>4</v>
      </c>
      <c r="K22" s="4">
        <f>0.5+1+1+2</f>
        <v>4.5</v>
      </c>
      <c r="L22" s="4">
        <v>0</v>
      </c>
      <c r="M22" s="8">
        <f>-3/6+2.5-3/6</f>
        <v>1.5</v>
      </c>
      <c r="N22" s="6" t="s">
        <v>63</v>
      </c>
      <c r="O22" s="8">
        <f t="shared" si="19"/>
        <v>0.375</v>
      </c>
      <c r="P22" s="8">
        <f t="shared" si="20"/>
        <v>1.125</v>
      </c>
      <c r="Q22" s="10">
        <f t="shared" si="21"/>
        <v>0</v>
      </c>
      <c r="R22" s="8">
        <f t="shared" si="22"/>
        <v>0.59375</v>
      </c>
      <c r="S22" s="8">
        <f t="shared" si="23"/>
        <v>0.5357142857142857</v>
      </c>
    </row>
    <row r="23" spans="1:19" x14ac:dyDescent="0.25">
      <c r="A23" s="4" t="s">
        <v>5</v>
      </c>
      <c r="B23" s="4" t="s">
        <v>55</v>
      </c>
      <c r="C23" s="4" t="s">
        <v>56</v>
      </c>
      <c r="D23" s="4" t="s">
        <v>14</v>
      </c>
      <c r="E23" s="4" t="s">
        <v>8</v>
      </c>
      <c r="F23" s="4" t="s">
        <v>21</v>
      </c>
      <c r="G23" s="4" t="s">
        <v>39</v>
      </c>
      <c r="H23" s="4" t="s">
        <v>21</v>
      </c>
      <c r="J23" s="4">
        <f t="shared" si="18"/>
        <v>3</v>
      </c>
      <c r="K23" s="4">
        <v>4</v>
      </c>
      <c r="L23" s="4">
        <v>0</v>
      </c>
      <c r="M23" s="8">
        <v>1</v>
      </c>
      <c r="N23" s="6" t="s">
        <v>57</v>
      </c>
      <c r="O23" s="8">
        <f t="shared" si="19"/>
        <v>0.33333333333333331</v>
      </c>
      <c r="P23" s="8">
        <f t="shared" si="20"/>
        <v>1.3333333333333333</v>
      </c>
      <c r="Q23" s="10">
        <f t="shared" si="21"/>
        <v>0</v>
      </c>
      <c r="R23" s="8">
        <f t="shared" si="22"/>
        <v>0.70370370370370372</v>
      </c>
      <c r="S23" s="8">
        <f t="shared" si="23"/>
        <v>0.63492063492063489</v>
      </c>
    </row>
    <row r="24" spans="1:19" x14ac:dyDescent="0.25">
      <c r="A24" s="4" t="s">
        <v>5</v>
      </c>
      <c r="B24" s="4" t="s">
        <v>55</v>
      </c>
      <c r="C24" s="4" t="s">
        <v>56</v>
      </c>
      <c r="D24" s="4" t="s">
        <v>14</v>
      </c>
      <c r="E24" s="4" t="s">
        <v>8</v>
      </c>
      <c r="F24" s="4" t="s">
        <v>39</v>
      </c>
      <c r="G24" s="4" t="s">
        <v>21</v>
      </c>
      <c r="H24" s="4" t="s">
        <v>21</v>
      </c>
      <c r="J24" s="4">
        <f t="shared" si="18"/>
        <v>3</v>
      </c>
      <c r="K24" s="4">
        <v>4</v>
      </c>
      <c r="L24" s="4">
        <v>0</v>
      </c>
      <c r="M24" s="8">
        <v>1</v>
      </c>
      <c r="N24" s="6" t="s">
        <v>66</v>
      </c>
      <c r="O24" s="8">
        <f t="shared" si="19"/>
        <v>0.33333333333333331</v>
      </c>
      <c r="P24" s="8">
        <f t="shared" si="20"/>
        <v>1.3333333333333333</v>
      </c>
      <c r="Q24" s="10">
        <f t="shared" si="21"/>
        <v>0</v>
      </c>
      <c r="R24" s="8">
        <f t="shared" si="22"/>
        <v>0.70370370370370372</v>
      </c>
      <c r="S24" s="8">
        <f t="shared" si="23"/>
        <v>0.63492063492063489</v>
      </c>
    </row>
    <row r="25" spans="1:19" x14ac:dyDescent="0.25">
      <c r="A25" s="4" t="s">
        <v>5</v>
      </c>
      <c r="B25" s="4" t="s">
        <v>55</v>
      </c>
      <c r="C25" s="4" t="s">
        <v>56</v>
      </c>
      <c r="D25" s="4" t="s">
        <v>14</v>
      </c>
      <c r="E25" s="4" t="s">
        <v>8</v>
      </c>
      <c r="F25" s="4" t="s">
        <v>39</v>
      </c>
      <c r="G25" s="4" t="s">
        <v>64</v>
      </c>
      <c r="J25" s="4">
        <f t="shared" si="18"/>
        <v>2</v>
      </c>
      <c r="K25" s="4">
        <v>4</v>
      </c>
      <c r="L25" s="4">
        <v>0</v>
      </c>
      <c r="M25" s="8">
        <f>1-3/6</f>
        <v>0.5</v>
      </c>
      <c r="N25" s="6" t="s">
        <v>70</v>
      </c>
      <c r="O25" s="8">
        <f t="shared" si="19"/>
        <v>0.25</v>
      </c>
      <c r="P25" s="8">
        <f t="shared" si="20"/>
        <v>2</v>
      </c>
      <c r="Q25" s="10">
        <f t="shared" si="21"/>
        <v>0</v>
      </c>
      <c r="R25" s="8">
        <f t="shared" si="22"/>
        <v>1.0555555555555556</v>
      </c>
      <c r="S25" s="8">
        <f t="shared" si="23"/>
        <v>0.95238095238095233</v>
      </c>
    </row>
    <row r="26" spans="1:19" x14ac:dyDescent="0.25">
      <c r="A26" s="4" t="s">
        <v>5</v>
      </c>
      <c r="B26" s="4" t="s">
        <v>55</v>
      </c>
      <c r="C26" s="4" t="s">
        <v>56</v>
      </c>
      <c r="D26" s="4" t="s">
        <v>14</v>
      </c>
      <c r="E26" s="4" t="s">
        <v>8</v>
      </c>
      <c r="F26" s="4" t="s">
        <v>64</v>
      </c>
      <c r="G26" s="4" t="s">
        <v>39</v>
      </c>
      <c r="J26" s="4">
        <f t="shared" si="18"/>
        <v>2</v>
      </c>
      <c r="K26" s="4">
        <f>4</f>
        <v>4</v>
      </c>
      <c r="L26" s="4">
        <v>0</v>
      </c>
      <c r="M26" s="8">
        <f>-3/6+1</f>
        <v>0.5</v>
      </c>
      <c r="N26" s="6" t="s">
        <v>67</v>
      </c>
      <c r="O26" s="8">
        <f t="shared" si="19"/>
        <v>0.25</v>
      </c>
      <c r="P26" s="8">
        <f t="shared" si="20"/>
        <v>2</v>
      </c>
      <c r="Q26" s="10">
        <f t="shared" si="21"/>
        <v>0</v>
      </c>
      <c r="R26" s="8">
        <f t="shared" si="22"/>
        <v>1.0555555555555556</v>
      </c>
      <c r="S26" s="8">
        <f t="shared" si="23"/>
        <v>0.95238095238095233</v>
      </c>
    </row>
    <row r="27" spans="1:19" x14ac:dyDescent="0.25">
      <c r="A27" s="4" t="s">
        <v>5</v>
      </c>
      <c r="B27" s="4" t="s">
        <v>55</v>
      </c>
      <c r="C27" s="4" t="s">
        <v>56</v>
      </c>
      <c r="D27" s="4" t="s">
        <v>14</v>
      </c>
      <c r="E27" s="4" t="s">
        <v>8</v>
      </c>
      <c r="F27" s="4" t="s">
        <v>71</v>
      </c>
      <c r="G27" s="4" t="s">
        <v>39</v>
      </c>
      <c r="H27" s="4" t="s">
        <v>21</v>
      </c>
      <c r="I27" s="4" t="s">
        <v>21</v>
      </c>
      <c r="J27" s="4">
        <f t="shared" ref="J27:J28" si="24">COUNTA(F27:I27)</f>
        <v>4</v>
      </c>
      <c r="K27" s="4">
        <v>5</v>
      </c>
      <c r="L27" s="4">
        <v>0</v>
      </c>
      <c r="M27" s="8">
        <v>1</v>
      </c>
      <c r="N27" s="6" t="s">
        <v>68</v>
      </c>
      <c r="O27" s="8">
        <f t="shared" ref="O27:O29" si="25">IF(J27&gt;0,M27/J27,"")</f>
        <v>0.25</v>
      </c>
      <c r="P27" s="8">
        <f t="shared" ref="P27:P29" si="26">IF(J27&gt;0,K27/J27,"")</f>
        <v>1.25</v>
      </c>
      <c r="Q27" s="10">
        <f t="shared" ref="Q27:Q29" si="27">IF(J27&gt;0,L27/J27,"")</f>
        <v>0</v>
      </c>
      <c r="R27" s="8">
        <f t="shared" ref="R27:R29" si="28">19/36*P27+Q27</f>
        <v>0.65972222222222221</v>
      </c>
      <c r="S27" s="8">
        <f t="shared" ref="S27:S29" si="29">20/42*P27+Q27</f>
        <v>0.59523809523809523</v>
      </c>
    </row>
    <row r="28" spans="1:19" x14ac:dyDescent="0.25">
      <c r="A28" s="4" t="s">
        <v>5</v>
      </c>
      <c r="B28" s="4" t="s">
        <v>55</v>
      </c>
      <c r="C28" s="4" t="s">
        <v>56</v>
      </c>
      <c r="D28" s="4" t="s">
        <v>14</v>
      </c>
      <c r="E28" s="4" t="s">
        <v>8</v>
      </c>
      <c r="F28" s="4" t="s">
        <v>65</v>
      </c>
      <c r="G28" s="4" t="s">
        <v>39</v>
      </c>
      <c r="H28" s="4" t="s">
        <v>64</v>
      </c>
      <c r="J28" s="4">
        <f t="shared" si="24"/>
        <v>3</v>
      </c>
      <c r="K28" s="4">
        <f>0.5+2+2</f>
        <v>4.5</v>
      </c>
      <c r="L28" s="4">
        <v>0</v>
      </c>
      <c r="M28" s="8">
        <f>-3/6+2.5+1-3/6</f>
        <v>2.5</v>
      </c>
      <c r="N28" s="6" t="s">
        <v>72</v>
      </c>
      <c r="O28" s="8">
        <f t="shared" ref="O28" si="30">IF(J28&gt;0,M28/J28,"")</f>
        <v>0.83333333333333337</v>
      </c>
      <c r="P28" s="8">
        <f t="shared" ref="P28" si="31">IF(J28&gt;0,K28/J28,"")</f>
        <v>1.5</v>
      </c>
      <c r="Q28" s="10">
        <f t="shared" ref="Q28" si="32">IF(J28&gt;0,L28/J28,"")</f>
        <v>0</v>
      </c>
      <c r="R28" s="8">
        <f t="shared" ref="R28" si="33">19/36*P28+Q28</f>
        <v>0.79166666666666674</v>
      </c>
      <c r="S28" s="8">
        <f t="shared" ref="S28" si="34">20/42*P28+Q28</f>
        <v>0.71428571428571419</v>
      </c>
    </row>
    <row r="29" spans="1:19" x14ac:dyDescent="0.25">
      <c r="A29" s="4" t="s">
        <v>5</v>
      </c>
      <c r="B29" s="4" t="s">
        <v>55</v>
      </c>
      <c r="C29" s="4" t="s">
        <v>56</v>
      </c>
      <c r="D29" s="4" t="s">
        <v>14</v>
      </c>
      <c r="E29" s="4" t="s">
        <v>8</v>
      </c>
      <c r="F29" s="4" t="s">
        <v>65</v>
      </c>
      <c r="G29" s="4" t="s">
        <v>71</v>
      </c>
      <c r="H29" s="4" t="s">
        <v>39</v>
      </c>
      <c r="I29" s="4" t="s">
        <v>64</v>
      </c>
      <c r="J29" s="4">
        <f t="shared" ref="J29" si="35">COUNTA(F29:I29)</f>
        <v>4</v>
      </c>
      <c r="K29" s="4">
        <v>5.5</v>
      </c>
      <c r="L29" s="4">
        <v>0</v>
      </c>
      <c r="M29" s="8">
        <f>-3/6+2.5+1-3/6</f>
        <v>2.5</v>
      </c>
      <c r="N29" s="6" t="s">
        <v>63</v>
      </c>
      <c r="O29" s="8">
        <f t="shared" si="25"/>
        <v>0.625</v>
      </c>
      <c r="P29" s="8">
        <f t="shared" si="26"/>
        <v>1.375</v>
      </c>
      <c r="Q29" s="10">
        <f t="shared" si="27"/>
        <v>0</v>
      </c>
      <c r="R29" s="8">
        <f t="shared" si="28"/>
        <v>0.72569444444444442</v>
      </c>
      <c r="S29" s="8">
        <f t="shared" si="29"/>
        <v>0.65476190476190477</v>
      </c>
    </row>
    <row r="30" spans="1:19" x14ac:dyDescent="0.25">
      <c r="A30" s="4" t="s">
        <v>5</v>
      </c>
      <c r="B30" s="4" t="s">
        <v>55</v>
      </c>
      <c r="C30" s="4" t="s">
        <v>56</v>
      </c>
      <c r="D30" s="4" t="s">
        <v>14</v>
      </c>
      <c r="E30" s="4" t="s">
        <v>8</v>
      </c>
      <c r="F30" s="4" t="s">
        <v>71</v>
      </c>
      <c r="G30" s="4" t="s">
        <v>39</v>
      </c>
      <c r="H30" s="4" t="s">
        <v>64</v>
      </c>
      <c r="J30" s="4">
        <f t="shared" si="18"/>
        <v>3</v>
      </c>
      <c r="K30" s="4">
        <v>5</v>
      </c>
      <c r="L30" s="4">
        <v>0</v>
      </c>
      <c r="M30" s="8">
        <f>1-3/6</f>
        <v>0.5</v>
      </c>
      <c r="N30" s="6" t="s">
        <v>68</v>
      </c>
      <c r="O30" s="8">
        <f t="shared" si="19"/>
        <v>0.16666666666666666</v>
      </c>
      <c r="P30" s="8">
        <f t="shared" si="20"/>
        <v>1.6666666666666667</v>
      </c>
      <c r="Q30" s="10">
        <f t="shared" si="21"/>
        <v>0</v>
      </c>
      <c r="R30" s="8">
        <f t="shared" si="22"/>
        <v>0.87962962962962965</v>
      </c>
      <c r="S30" s="8">
        <f t="shared" si="23"/>
        <v>0.79365079365079361</v>
      </c>
    </row>
    <row r="31" spans="1:19" x14ac:dyDescent="0.25">
      <c r="A31" s="4" t="s">
        <v>5</v>
      </c>
      <c r="B31" s="4" t="s">
        <v>55</v>
      </c>
      <c r="C31" s="4" t="s">
        <v>56</v>
      </c>
      <c r="D31" s="4" t="s">
        <v>14</v>
      </c>
      <c r="E31" s="4" t="s">
        <v>9</v>
      </c>
      <c r="F31" s="4" t="s">
        <v>21</v>
      </c>
      <c r="G31" s="4" t="s">
        <v>76</v>
      </c>
      <c r="H31" s="4" t="s">
        <v>21</v>
      </c>
      <c r="J31" s="4">
        <f t="shared" si="18"/>
        <v>3</v>
      </c>
      <c r="K31" s="4">
        <v>4</v>
      </c>
      <c r="L31" s="4">
        <v>0</v>
      </c>
      <c r="M31" s="8">
        <f>-3/6</f>
        <v>-0.5</v>
      </c>
      <c r="N31" s="6" t="s">
        <v>48</v>
      </c>
      <c r="O31" s="8">
        <f t="shared" si="19"/>
        <v>-0.16666666666666666</v>
      </c>
      <c r="P31" s="8">
        <f t="shared" si="20"/>
        <v>1.3333333333333333</v>
      </c>
      <c r="Q31" s="10">
        <f t="shared" si="21"/>
        <v>0</v>
      </c>
      <c r="R31" s="8">
        <f t="shared" si="22"/>
        <v>0.70370370370370372</v>
      </c>
      <c r="S31" s="8">
        <f t="shared" si="23"/>
        <v>0.63492063492063489</v>
      </c>
    </row>
    <row r="32" spans="1:19" x14ac:dyDescent="0.25">
      <c r="A32" s="4" t="s">
        <v>5</v>
      </c>
      <c r="B32" s="4" t="s">
        <v>55</v>
      </c>
      <c r="C32" s="4" t="s">
        <v>56</v>
      </c>
      <c r="D32" s="4" t="s">
        <v>14</v>
      </c>
      <c r="E32" s="4" t="s">
        <v>9</v>
      </c>
      <c r="F32" s="4" t="s">
        <v>76</v>
      </c>
      <c r="G32" s="4" t="s">
        <v>21</v>
      </c>
      <c r="H32" s="4" t="s">
        <v>21</v>
      </c>
      <c r="J32" s="4">
        <f t="shared" si="18"/>
        <v>3</v>
      </c>
      <c r="K32" s="4">
        <v>4</v>
      </c>
      <c r="L32" s="4">
        <v>0</v>
      </c>
      <c r="M32" s="8">
        <f>-3/6</f>
        <v>-0.5</v>
      </c>
      <c r="N32" s="6" t="s">
        <v>66</v>
      </c>
      <c r="O32" s="8">
        <f t="shared" ref="O32:O38" si="36">IF(J32&gt;0,M32/J32,"")</f>
        <v>-0.16666666666666666</v>
      </c>
      <c r="P32" s="8">
        <f t="shared" ref="P32:P38" si="37">IF(J32&gt;0,K32/J32,"")</f>
        <v>1.3333333333333333</v>
      </c>
      <c r="Q32" s="10">
        <f t="shared" ref="Q32:Q38" si="38">IF(J32&gt;0,L32/J32,"")</f>
        <v>0</v>
      </c>
      <c r="R32" s="8">
        <f t="shared" ref="R32:R38" si="39">19/36*P32+Q32</f>
        <v>0.70370370370370372</v>
      </c>
      <c r="S32" s="8">
        <f t="shared" ref="S32:S38" si="40">20/42*P32+Q32</f>
        <v>0.63492063492063489</v>
      </c>
    </row>
    <row r="33" spans="1:19" x14ac:dyDescent="0.25">
      <c r="A33" s="4" t="s">
        <v>5</v>
      </c>
      <c r="B33" s="4" t="s">
        <v>55</v>
      </c>
      <c r="C33" s="4" t="s">
        <v>56</v>
      </c>
      <c r="D33" s="4" t="s">
        <v>14</v>
      </c>
      <c r="E33" s="4" t="s">
        <v>9</v>
      </c>
      <c r="F33" s="4" t="s">
        <v>76</v>
      </c>
      <c r="G33" s="4" t="s">
        <v>25</v>
      </c>
      <c r="J33" s="4">
        <f t="shared" si="18"/>
        <v>2</v>
      </c>
      <c r="K33" s="4">
        <v>4</v>
      </c>
      <c r="L33" s="4">
        <v>0</v>
      </c>
      <c r="M33" s="8">
        <f>-3/6-8/6</f>
        <v>-1.8333333333333333</v>
      </c>
      <c r="N33" s="6" t="s">
        <v>70</v>
      </c>
      <c r="O33" s="8">
        <f t="shared" si="36"/>
        <v>-0.91666666666666663</v>
      </c>
      <c r="P33" s="8">
        <f t="shared" si="37"/>
        <v>2</v>
      </c>
      <c r="Q33" s="10">
        <f t="shared" si="38"/>
        <v>0</v>
      </c>
      <c r="R33" s="8">
        <f t="shared" si="39"/>
        <v>1.0555555555555556</v>
      </c>
      <c r="S33" s="8">
        <f t="shared" si="40"/>
        <v>0.95238095238095233</v>
      </c>
    </row>
    <row r="34" spans="1:19" x14ac:dyDescent="0.25">
      <c r="A34" s="4" t="s">
        <v>5</v>
      </c>
      <c r="B34" s="4" t="s">
        <v>55</v>
      </c>
      <c r="C34" s="4" t="s">
        <v>56</v>
      </c>
      <c r="D34" s="4" t="s">
        <v>14</v>
      </c>
      <c r="E34" s="4" t="s">
        <v>9</v>
      </c>
      <c r="F34" s="4" t="s">
        <v>39</v>
      </c>
      <c r="G34" s="4" t="s">
        <v>76</v>
      </c>
      <c r="H34" s="4" t="s">
        <v>21</v>
      </c>
      <c r="J34" s="4">
        <f t="shared" si="18"/>
        <v>3</v>
      </c>
      <c r="K34" s="4">
        <v>5</v>
      </c>
      <c r="L34" s="4">
        <v>0</v>
      </c>
      <c r="M34" s="8">
        <f>-3/6</f>
        <v>-0.5</v>
      </c>
      <c r="N34" s="6" t="s">
        <v>75</v>
      </c>
      <c r="O34" s="8">
        <f t="shared" si="36"/>
        <v>-0.16666666666666666</v>
      </c>
      <c r="P34" s="8">
        <f t="shared" si="37"/>
        <v>1.6666666666666667</v>
      </c>
      <c r="Q34" s="10">
        <f t="shared" si="38"/>
        <v>0</v>
      </c>
      <c r="R34" s="8">
        <f t="shared" si="39"/>
        <v>0.87962962962962965</v>
      </c>
      <c r="S34" s="8">
        <f t="shared" si="40"/>
        <v>0.79365079365079361</v>
      </c>
    </row>
    <row r="35" spans="1:19" x14ac:dyDescent="0.25">
      <c r="A35" s="4" t="s">
        <v>5</v>
      </c>
      <c r="B35" s="4" t="s">
        <v>55</v>
      </c>
      <c r="C35" s="4" t="s">
        <v>56</v>
      </c>
      <c r="D35" s="4" t="s">
        <v>14</v>
      </c>
      <c r="E35" s="4" t="s">
        <v>9</v>
      </c>
      <c r="F35" s="4" t="s">
        <v>25</v>
      </c>
      <c r="J35" s="4">
        <f t="shared" si="18"/>
        <v>1</v>
      </c>
      <c r="K35" s="4">
        <v>2</v>
      </c>
      <c r="L35" s="4">
        <v>1</v>
      </c>
      <c r="M35" s="8">
        <f>-8/6</f>
        <v>-1.3333333333333333</v>
      </c>
      <c r="N35" s="6" t="s">
        <v>52</v>
      </c>
      <c r="O35" s="8">
        <f t="shared" si="36"/>
        <v>-1.3333333333333333</v>
      </c>
      <c r="P35" s="8">
        <f t="shared" si="37"/>
        <v>2</v>
      </c>
      <c r="Q35" s="10">
        <f t="shared" si="38"/>
        <v>1</v>
      </c>
      <c r="R35" s="8">
        <f t="shared" si="39"/>
        <v>2.0555555555555554</v>
      </c>
      <c r="S35" s="8">
        <f t="shared" si="40"/>
        <v>1.9523809523809523</v>
      </c>
    </row>
    <row r="36" spans="1:19" x14ac:dyDescent="0.25">
      <c r="A36" s="4" t="s">
        <v>5</v>
      </c>
      <c r="B36" s="4" t="s">
        <v>55</v>
      </c>
      <c r="C36" s="4" t="s">
        <v>56</v>
      </c>
      <c r="D36" s="4" t="s">
        <v>14</v>
      </c>
      <c r="E36" s="4" t="s">
        <v>9</v>
      </c>
      <c r="F36" s="4" t="s">
        <v>65</v>
      </c>
      <c r="G36" s="4" t="s">
        <v>25</v>
      </c>
      <c r="J36" s="4">
        <f t="shared" si="18"/>
        <v>2</v>
      </c>
      <c r="K36" s="4">
        <v>3</v>
      </c>
      <c r="L36" s="4">
        <v>1</v>
      </c>
      <c r="M36" s="8">
        <f>-3/6+2.5-8/6</f>
        <v>0.66666666666666674</v>
      </c>
      <c r="N36" s="6" t="s">
        <v>74</v>
      </c>
      <c r="O36" s="8">
        <f t="shared" si="36"/>
        <v>0.33333333333333337</v>
      </c>
      <c r="P36" s="8">
        <f t="shared" si="37"/>
        <v>1.5</v>
      </c>
      <c r="Q36" s="10">
        <f t="shared" si="38"/>
        <v>0.5</v>
      </c>
      <c r="R36" s="8">
        <f t="shared" si="39"/>
        <v>1.2916666666666667</v>
      </c>
      <c r="S36" s="8">
        <f t="shared" si="40"/>
        <v>1.2142857142857142</v>
      </c>
    </row>
    <row r="37" spans="1:19" x14ac:dyDescent="0.25">
      <c r="A37" s="4" t="s">
        <v>5</v>
      </c>
      <c r="B37" s="4" t="s">
        <v>55</v>
      </c>
      <c r="C37" s="4" t="s">
        <v>56</v>
      </c>
      <c r="D37" s="4" t="s">
        <v>14</v>
      </c>
      <c r="E37" s="4" t="s">
        <v>9</v>
      </c>
      <c r="F37" s="4" t="s">
        <v>65</v>
      </c>
      <c r="G37" s="4" t="s">
        <v>65</v>
      </c>
      <c r="H37" s="4" t="s">
        <v>65</v>
      </c>
      <c r="I37" s="4" t="s">
        <v>25</v>
      </c>
      <c r="J37" s="4">
        <f t="shared" ref="J37" si="41">COUNTA(F37:I37)</f>
        <v>4</v>
      </c>
      <c r="K37" s="4">
        <v>5</v>
      </c>
      <c r="L37" s="4">
        <v>1</v>
      </c>
      <c r="M37" s="8">
        <f>-3/6+2.5-3/6+2.5-3/6+2.5-8/6</f>
        <v>4.666666666666667</v>
      </c>
      <c r="N37" s="6" t="s">
        <v>73</v>
      </c>
      <c r="O37" s="8">
        <f t="shared" ref="O37" si="42">IF(J37&gt;0,M37/J37,"")</f>
        <v>1.1666666666666667</v>
      </c>
      <c r="P37" s="8">
        <f t="shared" ref="P37" si="43">IF(J37&gt;0,K37/J37,"")</f>
        <v>1.25</v>
      </c>
      <c r="Q37" s="10">
        <f t="shared" ref="Q37" si="44">IF(J37&gt;0,L37/J37,"")</f>
        <v>0.25</v>
      </c>
      <c r="R37" s="8">
        <f t="shared" ref="R37" si="45">19/36*P37+Q37</f>
        <v>0.90972222222222221</v>
      </c>
      <c r="S37" s="8">
        <f t="shared" ref="S37" si="46">20/42*P37+Q37</f>
        <v>0.84523809523809523</v>
      </c>
    </row>
    <row r="38" spans="1:19" s="23" customFormat="1" x14ac:dyDescent="0.25">
      <c r="A38" s="23" t="s">
        <v>5</v>
      </c>
      <c r="B38" s="23" t="s">
        <v>55</v>
      </c>
      <c r="C38" s="23" t="s">
        <v>56</v>
      </c>
      <c r="D38" s="23" t="s">
        <v>14</v>
      </c>
      <c r="E38" s="23" t="s">
        <v>9</v>
      </c>
      <c r="F38" s="23" t="s">
        <v>65</v>
      </c>
      <c r="G38" s="23" t="s">
        <v>21</v>
      </c>
      <c r="H38" s="23" t="s">
        <v>76</v>
      </c>
      <c r="I38" s="23" t="s">
        <v>21</v>
      </c>
      <c r="J38" s="23">
        <f>COUNTA(F38:I38)</f>
        <v>4</v>
      </c>
      <c r="K38" s="23">
        <v>5</v>
      </c>
      <c r="L38" s="23">
        <v>0</v>
      </c>
      <c r="M38" s="24">
        <f>-3/6+2.5-3/6</f>
        <v>1.5</v>
      </c>
      <c r="N38" s="25" t="s">
        <v>78</v>
      </c>
      <c r="O38" s="24">
        <f t="shared" si="36"/>
        <v>0.375</v>
      </c>
      <c r="P38" s="24">
        <f t="shared" si="37"/>
        <v>1.25</v>
      </c>
      <c r="Q38" s="24">
        <f t="shared" si="38"/>
        <v>0</v>
      </c>
      <c r="R38" s="24">
        <f t="shared" si="39"/>
        <v>0.65972222222222221</v>
      </c>
      <c r="S38" s="24">
        <f t="shared" si="40"/>
        <v>0.59523809523809523</v>
      </c>
    </row>
    <row r="39" spans="1:19" x14ac:dyDescent="0.25">
      <c r="A39" s="4" t="s">
        <v>5</v>
      </c>
      <c r="B39" s="4" t="s">
        <v>80</v>
      </c>
      <c r="C39" s="4" t="s">
        <v>56</v>
      </c>
      <c r="D39" s="4" t="s">
        <v>79</v>
      </c>
      <c r="E39" s="4" t="s">
        <v>9</v>
      </c>
      <c r="F39" s="4" t="s">
        <v>21</v>
      </c>
      <c r="G39" s="4" t="s">
        <v>22</v>
      </c>
      <c r="H39" s="4" t="s">
        <v>21</v>
      </c>
      <c r="I39" s="4" t="s">
        <v>21</v>
      </c>
      <c r="J39" s="4">
        <f t="shared" ref="J39:J58" si="47">COUNTA(F39:I39)</f>
        <v>4</v>
      </c>
      <c r="K39" s="4">
        <v>4</v>
      </c>
      <c r="L39" s="4">
        <v>0</v>
      </c>
      <c r="M39" s="8">
        <f>-3/6</f>
        <v>-0.5</v>
      </c>
      <c r="N39" s="6" t="s">
        <v>48</v>
      </c>
      <c r="O39" s="8">
        <f t="shared" ref="O39:O58" si="48">IF(J39&gt;0,M39/J39,"")</f>
        <v>-0.125</v>
      </c>
      <c r="P39" s="8">
        <f t="shared" ref="P39:P58" si="49">IF(J39&gt;0,K39/J39,"")</f>
        <v>1</v>
      </c>
      <c r="Q39" s="10">
        <f t="shared" ref="Q39:Q58" si="50">IF(J39&gt;0,L39/J39,"")</f>
        <v>0</v>
      </c>
      <c r="R39" s="8">
        <f t="shared" ref="R39:R58" si="51">19/36*P39+Q39</f>
        <v>0.52777777777777779</v>
      </c>
      <c r="S39" s="8">
        <f t="shared" ref="S39:S81" si="52">20/42*P39+Q39</f>
        <v>0.47619047619047616</v>
      </c>
    </row>
    <row r="40" spans="1:19" x14ac:dyDescent="0.25">
      <c r="A40" s="4" t="s">
        <v>5</v>
      </c>
      <c r="B40" s="4" t="s">
        <v>80</v>
      </c>
      <c r="C40" s="4" t="s">
        <v>56</v>
      </c>
      <c r="D40" s="4" t="s">
        <v>79</v>
      </c>
      <c r="E40" s="4" t="s">
        <v>9</v>
      </c>
      <c r="F40" s="4" t="s">
        <v>21</v>
      </c>
      <c r="G40" s="4" t="s">
        <v>59</v>
      </c>
      <c r="H40" s="4" t="s">
        <v>21</v>
      </c>
      <c r="J40" s="4">
        <f t="shared" si="47"/>
        <v>3</v>
      </c>
      <c r="K40" s="4">
        <v>4</v>
      </c>
      <c r="L40" s="4">
        <v>0</v>
      </c>
      <c r="M40" s="8">
        <f>-8/6</f>
        <v>-1.3333333333333333</v>
      </c>
      <c r="N40" s="6" t="s">
        <v>48</v>
      </c>
      <c r="O40" s="8">
        <f t="shared" si="48"/>
        <v>-0.44444444444444442</v>
      </c>
      <c r="P40" s="8">
        <f t="shared" si="49"/>
        <v>1.3333333333333333</v>
      </c>
      <c r="Q40" s="10">
        <f t="shared" si="50"/>
        <v>0</v>
      </c>
      <c r="R40" s="8">
        <f t="shared" si="51"/>
        <v>0.70370370370370372</v>
      </c>
      <c r="S40" s="8">
        <f t="shared" si="52"/>
        <v>0.63492063492063489</v>
      </c>
    </row>
    <row r="41" spans="1:19" x14ac:dyDescent="0.25">
      <c r="A41" s="4" t="s">
        <v>5</v>
      </c>
      <c r="B41" s="4" t="s">
        <v>80</v>
      </c>
      <c r="C41" s="4" t="s">
        <v>56</v>
      </c>
      <c r="D41" s="4" t="s">
        <v>79</v>
      </c>
      <c r="E41" s="4" t="s">
        <v>7</v>
      </c>
      <c r="F41" s="4" t="s">
        <v>21</v>
      </c>
      <c r="G41" s="4" t="s">
        <v>59</v>
      </c>
      <c r="H41" s="4" t="s">
        <v>62</v>
      </c>
      <c r="I41" s="4" t="s">
        <v>64</v>
      </c>
      <c r="J41" s="4">
        <f t="shared" si="47"/>
        <v>4</v>
      </c>
      <c r="K41" s="4">
        <v>5</v>
      </c>
      <c r="L41" s="4">
        <v>0</v>
      </c>
      <c r="M41" s="8">
        <f>-8/6+2</f>
        <v>0.66666666666666674</v>
      </c>
      <c r="N41" s="6" t="s">
        <v>81</v>
      </c>
      <c r="O41" s="8">
        <f t="shared" si="48"/>
        <v>0.16666666666666669</v>
      </c>
      <c r="P41" s="8">
        <f t="shared" si="49"/>
        <v>1.25</v>
      </c>
      <c r="Q41" s="10">
        <f t="shared" si="50"/>
        <v>0</v>
      </c>
      <c r="R41" s="8">
        <f t="shared" si="51"/>
        <v>0.65972222222222221</v>
      </c>
      <c r="S41" s="8">
        <f t="shared" si="52"/>
        <v>0.59523809523809523</v>
      </c>
    </row>
    <row r="42" spans="1:19" x14ac:dyDescent="0.25">
      <c r="A42" s="4" t="s">
        <v>5</v>
      </c>
      <c r="B42" s="4" t="s">
        <v>80</v>
      </c>
      <c r="C42" s="4" t="s">
        <v>56</v>
      </c>
      <c r="D42" s="4" t="s">
        <v>79</v>
      </c>
      <c r="E42" s="4" t="s">
        <v>7</v>
      </c>
      <c r="F42" s="4" t="s">
        <v>59</v>
      </c>
      <c r="G42" s="4" t="s">
        <v>21</v>
      </c>
      <c r="H42" s="4" t="s">
        <v>21</v>
      </c>
      <c r="J42" s="4">
        <f t="shared" si="47"/>
        <v>3</v>
      </c>
      <c r="K42" s="4">
        <v>4</v>
      </c>
      <c r="L42" s="4">
        <v>0</v>
      </c>
      <c r="M42" s="8">
        <f>-8/6</f>
        <v>-1.3333333333333333</v>
      </c>
      <c r="N42" s="6" t="s">
        <v>49</v>
      </c>
      <c r="O42" s="8">
        <f t="shared" si="48"/>
        <v>-0.44444444444444442</v>
      </c>
      <c r="P42" s="8">
        <f t="shared" si="49"/>
        <v>1.3333333333333333</v>
      </c>
      <c r="Q42" s="10">
        <f t="shared" si="50"/>
        <v>0</v>
      </c>
      <c r="R42" s="8">
        <f t="shared" si="51"/>
        <v>0.70370370370370372</v>
      </c>
      <c r="S42" s="8">
        <f t="shared" si="52"/>
        <v>0.63492063492063489</v>
      </c>
    </row>
    <row r="43" spans="1:19" x14ac:dyDescent="0.25">
      <c r="A43" s="4" t="s">
        <v>5</v>
      </c>
      <c r="B43" s="4" t="s">
        <v>80</v>
      </c>
      <c r="C43" s="4" t="s">
        <v>56</v>
      </c>
      <c r="D43" s="4" t="s">
        <v>79</v>
      </c>
      <c r="E43" s="4" t="s">
        <v>7</v>
      </c>
      <c r="F43" s="4" t="s">
        <v>64</v>
      </c>
      <c r="G43" s="4" t="s">
        <v>22</v>
      </c>
      <c r="H43" s="4" t="s">
        <v>64</v>
      </c>
      <c r="J43" s="4">
        <f t="shared" si="47"/>
        <v>3</v>
      </c>
      <c r="K43" s="4">
        <v>5</v>
      </c>
      <c r="L43" s="4">
        <v>0</v>
      </c>
      <c r="M43" s="8">
        <f>-3/6-3/6-3/6</f>
        <v>-1.5</v>
      </c>
      <c r="N43" s="6" t="s">
        <v>50</v>
      </c>
      <c r="O43" s="8">
        <f t="shared" si="48"/>
        <v>-0.5</v>
      </c>
      <c r="P43" s="8">
        <f t="shared" si="49"/>
        <v>1.6666666666666667</v>
      </c>
      <c r="Q43" s="10">
        <f t="shared" si="50"/>
        <v>0</v>
      </c>
      <c r="R43" s="8">
        <f t="shared" si="51"/>
        <v>0.87962962962962965</v>
      </c>
      <c r="S43" s="8">
        <f t="shared" si="52"/>
        <v>0.79365079365079361</v>
      </c>
    </row>
    <row r="44" spans="1:19" x14ac:dyDescent="0.25">
      <c r="A44" s="4" t="s">
        <v>5</v>
      </c>
      <c r="B44" s="4" t="s">
        <v>80</v>
      </c>
      <c r="C44" s="4" t="s">
        <v>56</v>
      </c>
      <c r="D44" s="4" t="s">
        <v>79</v>
      </c>
      <c r="E44" s="4" t="s">
        <v>7</v>
      </c>
      <c r="F44" s="4" t="s">
        <v>64</v>
      </c>
      <c r="G44" s="4" t="s">
        <v>59</v>
      </c>
      <c r="H44" s="4" t="s">
        <v>21</v>
      </c>
      <c r="J44" s="4">
        <f t="shared" ref="J44" si="53">COUNTA(F44:I44)</f>
        <v>3</v>
      </c>
      <c r="K44" s="4">
        <v>5</v>
      </c>
      <c r="L44" s="4">
        <v>0</v>
      </c>
      <c r="M44" s="8">
        <f>-3/6-3/6-3/6</f>
        <v>-1.5</v>
      </c>
      <c r="N44" s="6" t="s">
        <v>50</v>
      </c>
      <c r="O44" s="8">
        <f t="shared" ref="O44" si="54">IF(J44&gt;0,M44/J44,"")</f>
        <v>-0.5</v>
      </c>
      <c r="P44" s="8">
        <f t="shared" ref="P44" si="55">IF(J44&gt;0,K44/J44,"")</f>
        <v>1.6666666666666667</v>
      </c>
      <c r="Q44" s="10">
        <f t="shared" ref="Q44" si="56">IF(J44&gt;0,L44/J44,"")</f>
        <v>0</v>
      </c>
      <c r="R44" s="8">
        <f t="shared" ref="R44" si="57">19/36*P44+Q44</f>
        <v>0.87962962962962965</v>
      </c>
      <c r="S44" s="8">
        <f t="shared" ref="S44" si="58">20/42*P44+Q44</f>
        <v>0.79365079365079361</v>
      </c>
    </row>
    <row r="45" spans="1:19" x14ac:dyDescent="0.25">
      <c r="A45" s="4" t="s">
        <v>5</v>
      </c>
      <c r="B45" s="4" t="s">
        <v>80</v>
      </c>
      <c r="C45" s="4" t="s">
        <v>56</v>
      </c>
      <c r="D45" s="4" t="s">
        <v>79</v>
      </c>
      <c r="E45" s="4" t="s">
        <v>7</v>
      </c>
      <c r="F45" s="4" t="s">
        <v>41</v>
      </c>
      <c r="G45" s="4" t="s">
        <v>22</v>
      </c>
      <c r="H45" s="4" t="s">
        <v>21</v>
      </c>
      <c r="I45" s="4" t="s">
        <v>21</v>
      </c>
      <c r="J45" s="4">
        <f t="shared" si="47"/>
        <v>4</v>
      </c>
      <c r="K45" s="4">
        <v>5</v>
      </c>
      <c r="L45" s="4">
        <v>0</v>
      </c>
      <c r="M45" s="8">
        <f>-3/6</f>
        <v>-0.5</v>
      </c>
      <c r="N45" s="6" t="s">
        <v>50</v>
      </c>
      <c r="O45" s="8">
        <f t="shared" si="48"/>
        <v>-0.125</v>
      </c>
      <c r="P45" s="8">
        <f t="shared" si="49"/>
        <v>1.25</v>
      </c>
      <c r="Q45" s="10">
        <f t="shared" si="50"/>
        <v>0</v>
      </c>
      <c r="R45" s="8">
        <f t="shared" si="51"/>
        <v>0.65972222222222221</v>
      </c>
      <c r="S45" s="8">
        <f t="shared" si="52"/>
        <v>0.59523809523809523</v>
      </c>
    </row>
    <row r="46" spans="1:19" x14ac:dyDescent="0.25">
      <c r="A46" s="4" t="s">
        <v>5</v>
      </c>
      <c r="B46" s="4" t="s">
        <v>80</v>
      </c>
      <c r="C46" s="4" t="s">
        <v>56</v>
      </c>
      <c r="D46" s="4" t="s">
        <v>79</v>
      </c>
      <c r="E46" s="4" t="s">
        <v>7</v>
      </c>
      <c r="F46" s="4" t="s">
        <v>44</v>
      </c>
      <c r="G46" s="4" t="s">
        <v>22</v>
      </c>
      <c r="H46" s="4" t="s">
        <v>21</v>
      </c>
      <c r="I46" s="4" t="s">
        <v>21</v>
      </c>
      <c r="J46" s="4">
        <f t="shared" ref="J46" si="59">COUNTA(F46:I46)</f>
        <v>4</v>
      </c>
      <c r="K46" s="4">
        <v>4</v>
      </c>
      <c r="L46" s="4">
        <v>0</v>
      </c>
      <c r="M46" s="8">
        <f>1-3/6</f>
        <v>0.5</v>
      </c>
      <c r="N46" s="6" t="s">
        <v>68</v>
      </c>
      <c r="O46" s="8">
        <f t="shared" ref="O46" si="60">IF(J46&gt;0,M46/J46,"")</f>
        <v>0.125</v>
      </c>
      <c r="P46" s="8">
        <f t="shared" ref="P46" si="61">IF(J46&gt;0,K46/J46,"")</f>
        <v>1</v>
      </c>
      <c r="Q46" s="10">
        <f t="shared" ref="Q46" si="62">IF(J46&gt;0,L46/J46,"")</f>
        <v>0</v>
      </c>
      <c r="R46" s="8">
        <f t="shared" ref="R46" si="63">19/36*P46+Q46</f>
        <v>0.52777777777777779</v>
      </c>
      <c r="S46" s="8">
        <f t="shared" ref="S46" si="64">20/42*P46+Q46</f>
        <v>0.47619047619047616</v>
      </c>
    </row>
    <row r="47" spans="1:19" x14ac:dyDescent="0.25">
      <c r="A47" s="4" t="s">
        <v>5</v>
      </c>
      <c r="B47" s="4" t="s">
        <v>80</v>
      </c>
      <c r="C47" s="4" t="s">
        <v>56</v>
      </c>
      <c r="D47" s="4" t="s">
        <v>79</v>
      </c>
      <c r="E47" s="4" t="s">
        <v>7</v>
      </c>
      <c r="F47" s="4" t="s">
        <v>44</v>
      </c>
      <c r="G47" s="4" t="s">
        <v>59</v>
      </c>
      <c r="H47" s="4" t="s">
        <v>21</v>
      </c>
      <c r="J47" s="4">
        <f t="shared" si="47"/>
        <v>3</v>
      </c>
      <c r="K47" s="4">
        <v>4</v>
      </c>
      <c r="L47" s="4">
        <v>0</v>
      </c>
      <c r="M47" s="8">
        <f>1-3/6</f>
        <v>0.5</v>
      </c>
      <c r="N47" s="6" t="s">
        <v>68</v>
      </c>
      <c r="O47" s="8">
        <f t="shared" si="48"/>
        <v>0.16666666666666666</v>
      </c>
      <c r="P47" s="8">
        <f t="shared" si="49"/>
        <v>1.3333333333333333</v>
      </c>
      <c r="Q47" s="10">
        <f t="shared" si="50"/>
        <v>0</v>
      </c>
      <c r="R47" s="8">
        <f t="shared" si="51"/>
        <v>0.70370370370370372</v>
      </c>
      <c r="S47" s="8">
        <f t="shared" si="52"/>
        <v>0.63492063492063489</v>
      </c>
    </row>
    <row r="48" spans="1:19" x14ac:dyDescent="0.25">
      <c r="A48" s="4" t="s">
        <v>5</v>
      </c>
      <c r="B48" s="4" t="s">
        <v>80</v>
      </c>
      <c r="C48" s="4" t="s">
        <v>56</v>
      </c>
      <c r="D48" s="4" t="s">
        <v>79</v>
      </c>
      <c r="E48" s="4" t="s">
        <v>8</v>
      </c>
      <c r="F48" s="4" t="s">
        <v>21</v>
      </c>
      <c r="G48" s="4" t="s">
        <v>85</v>
      </c>
      <c r="H48" s="4" t="s">
        <v>21</v>
      </c>
      <c r="I48" s="4" t="s">
        <v>21</v>
      </c>
      <c r="J48" s="4">
        <f t="shared" si="47"/>
        <v>4</v>
      </c>
      <c r="K48" s="4">
        <v>4</v>
      </c>
      <c r="L48" s="4">
        <v>0</v>
      </c>
      <c r="M48" s="8">
        <f>-3/6</f>
        <v>-0.5</v>
      </c>
      <c r="N48" s="6" t="s">
        <v>48</v>
      </c>
      <c r="O48" s="8">
        <f t="shared" si="48"/>
        <v>-0.125</v>
      </c>
      <c r="P48" s="8">
        <f t="shared" si="49"/>
        <v>1</v>
      </c>
      <c r="Q48" s="10">
        <f t="shared" si="50"/>
        <v>0</v>
      </c>
      <c r="R48" s="8">
        <f t="shared" si="51"/>
        <v>0.52777777777777779</v>
      </c>
      <c r="S48" s="8">
        <f t="shared" si="52"/>
        <v>0.47619047619047616</v>
      </c>
    </row>
    <row r="49" spans="1:19" x14ac:dyDescent="0.25">
      <c r="A49" s="4" t="s">
        <v>5</v>
      </c>
      <c r="B49" s="4" t="s">
        <v>80</v>
      </c>
      <c r="C49" s="4" t="s">
        <v>56</v>
      </c>
      <c r="D49" s="4" t="s">
        <v>79</v>
      </c>
      <c r="E49" s="4" t="s">
        <v>8</v>
      </c>
      <c r="F49" s="4" t="s">
        <v>44</v>
      </c>
      <c r="G49" s="4" t="s">
        <v>21</v>
      </c>
      <c r="H49" s="4" t="s">
        <v>85</v>
      </c>
      <c r="I49" s="4" t="s">
        <v>64</v>
      </c>
      <c r="J49" s="4">
        <f t="shared" si="47"/>
        <v>4</v>
      </c>
      <c r="K49" s="4">
        <v>5</v>
      </c>
      <c r="L49" s="4">
        <v>0</v>
      </c>
      <c r="M49" s="8">
        <f>1-3/6-3/6</f>
        <v>0</v>
      </c>
      <c r="N49" s="6" t="s">
        <v>68</v>
      </c>
      <c r="O49" s="8">
        <f t="shared" si="48"/>
        <v>0</v>
      </c>
      <c r="P49" s="8">
        <f t="shared" si="49"/>
        <v>1.25</v>
      </c>
      <c r="Q49" s="10">
        <f t="shared" si="50"/>
        <v>0</v>
      </c>
      <c r="R49" s="8">
        <f t="shared" si="51"/>
        <v>0.65972222222222221</v>
      </c>
      <c r="S49" s="8">
        <f t="shared" si="52"/>
        <v>0.59523809523809523</v>
      </c>
    </row>
    <row r="50" spans="1:19" x14ac:dyDescent="0.25">
      <c r="A50" s="4" t="s">
        <v>5</v>
      </c>
      <c r="B50" s="4" t="s">
        <v>80</v>
      </c>
      <c r="C50" s="4" t="s">
        <v>56</v>
      </c>
      <c r="D50" s="4" t="s">
        <v>79</v>
      </c>
      <c r="E50" s="4" t="s">
        <v>8</v>
      </c>
      <c r="F50" s="4" t="s">
        <v>44</v>
      </c>
      <c r="G50" s="4" t="s">
        <v>64</v>
      </c>
      <c r="H50" s="4" t="s">
        <v>85</v>
      </c>
      <c r="I50" s="4" t="s">
        <v>21</v>
      </c>
      <c r="J50" s="4">
        <f t="shared" si="47"/>
        <v>4</v>
      </c>
      <c r="K50" s="4">
        <v>5</v>
      </c>
      <c r="L50" s="4">
        <v>0</v>
      </c>
      <c r="M50" s="8">
        <f>1-3/6-3/6</f>
        <v>0</v>
      </c>
      <c r="N50" s="6" t="s">
        <v>82</v>
      </c>
      <c r="O50" s="8">
        <f t="shared" si="48"/>
        <v>0</v>
      </c>
      <c r="P50" s="8">
        <f t="shared" si="49"/>
        <v>1.25</v>
      </c>
      <c r="Q50" s="10">
        <f t="shared" si="50"/>
        <v>0</v>
      </c>
      <c r="R50" s="8">
        <f t="shared" si="51"/>
        <v>0.65972222222222221</v>
      </c>
      <c r="S50" s="8">
        <f t="shared" si="52"/>
        <v>0.59523809523809523</v>
      </c>
    </row>
    <row r="51" spans="1:19" x14ac:dyDescent="0.25">
      <c r="A51" s="4" t="s">
        <v>5</v>
      </c>
      <c r="B51" s="4" t="s">
        <v>80</v>
      </c>
      <c r="C51" s="4" t="s">
        <v>56</v>
      </c>
      <c r="D51" s="4" t="s">
        <v>79</v>
      </c>
      <c r="E51" s="4" t="s">
        <v>8</v>
      </c>
      <c r="F51" s="4" t="s">
        <v>62</v>
      </c>
      <c r="G51" s="4" t="s">
        <v>21</v>
      </c>
      <c r="H51" s="4" t="s">
        <v>85</v>
      </c>
      <c r="I51" s="4" t="s">
        <v>64</v>
      </c>
      <c r="J51" s="4">
        <f t="shared" si="47"/>
        <v>4</v>
      </c>
      <c r="K51" s="4">
        <v>4</v>
      </c>
      <c r="L51" s="4">
        <v>0</v>
      </c>
      <c r="M51" s="8">
        <f>2-3/6-3/6</f>
        <v>1</v>
      </c>
      <c r="N51" s="6" t="s">
        <v>78</v>
      </c>
      <c r="O51" s="8">
        <f t="shared" si="48"/>
        <v>0.25</v>
      </c>
      <c r="P51" s="8">
        <f t="shared" si="49"/>
        <v>1</v>
      </c>
      <c r="Q51" s="10">
        <f t="shared" si="50"/>
        <v>0</v>
      </c>
      <c r="R51" s="8">
        <f t="shared" si="51"/>
        <v>0.52777777777777779</v>
      </c>
      <c r="S51" s="8">
        <f t="shared" si="52"/>
        <v>0.47619047619047616</v>
      </c>
    </row>
    <row r="52" spans="1:19" x14ac:dyDescent="0.25">
      <c r="A52" s="4" t="s">
        <v>5</v>
      </c>
      <c r="B52" s="4" t="s">
        <v>80</v>
      </c>
      <c r="C52" s="4" t="s">
        <v>56</v>
      </c>
      <c r="D52" s="4" t="s">
        <v>79</v>
      </c>
      <c r="E52" s="4" t="s">
        <v>9</v>
      </c>
      <c r="F52" s="4" t="s">
        <v>21</v>
      </c>
      <c r="G52" s="4" t="s">
        <v>41</v>
      </c>
      <c r="H52" s="4" t="s">
        <v>21</v>
      </c>
      <c r="J52" s="4">
        <f t="shared" si="47"/>
        <v>3</v>
      </c>
      <c r="K52" s="4">
        <v>4</v>
      </c>
      <c r="L52" s="4">
        <v>0</v>
      </c>
      <c r="M52" s="8">
        <v>0</v>
      </c>
      <c r="N52" s="6" t="s">
        <v>48</v>
      </c>
      <c r="O52" s="8">
        <f t="shared" si="48"/>
        <v>0</v>
      </c>
      <c r="P52" s="8">
        <f t="shared" si="49"/>
        <v>1.3333333333333333</v>
      </c>
      <c r="Q52" s="10">
        <f t="shared" si="50"/>
        <v>0</v>
      </c>
      <c r="R52" s="8">
        <f t="shared" si="51"/>
        <v>0.70370370370370372</v>
      </c>
      <c r="S52" s="8">
        <f t="shared" si="52"/>
        <v>0.63492063492063489</v>
      </c>
    </row>
    <row r="53" spans="1:19" x14ac:dyDescent="0.25">
      <c r="A53" s="4" t="s">
        <v>5</v>
      </c>
      <c r="B53" s="4" t="s">
        <v>80</v>
      </c>
      <c r="C53" s="4" t="s">
        <v>56</v>
      </c>
      <c r="D53" s="4" t="s">
        <v>79</v>
      </c>
      <c r="E53" s="4" t="s">
        <v>9</v>
      </c>
      <c r="F53" s="4" t="s">
        <v>21</v>
      </c>
      <c r="G53" s="4" t="s">
        <v>86</v>
      </c>
      <c r="H53" s="4" t="s">
        <v>41</v>
      </c>
      <c r="I53" s="4" t="s">
        <v>21</v>
      </c>
      <c r="J53" s="4">
        <f t="shared" si="47"/>
        <v>4</v>
      </c>
      <c r="K53" s="4">
        <v>5</v>
      </c>
      <c r="L53" s="4">
        <v>0</v>
      </c>
      <c r="M53" s="8">
        <f>2</f>
        <v>2</v>
      </c>
      <c r="N53" s="6" t="s">
        <v>83</v>
      </c>
      <c r="O53" s="8">
        <f t="shared" si="48"/>
        <v>0.5</v>
      </c>
      <c r="P53" s="8">
        <f t="shared" si="49"/>
        <v>1.25</v>
      </c>
      <c r="Q53" s="10">
        <f t="shared" si="50"/>
        <v>0</v>
      </c>
      <c r="R53" s="8">
        <f t="shared" si="51"/>
        <v>0.65972222222222221</v>
      </c>
      <c r="S53" s="8">
        <f t="shared" si="52"/>
        <v>0.59523809523809523</v>
      </c>
    </row>
    <row r="54" spans="1:19" x14ac:dyDescent="0.25">
      <c r="A54" s="4" t="s">
        <v>5</v>
      </c>
      <c r="B54" s="4" t="s">
        <v>80</v>
      </c>
      <c r="C54" s="4" t="s">
        <v>56</v>
      </c>
      <c r="D54" s="4" t="s">
        <v>79</v>
      </c>
      <c r="E54" s="4" t="s">
        <v>9</v>
      </c>
      <c r="F54" s="4" t="s">
        <v>41</v>
      </c>
      <c r="G54" s="4" t="s">
        <v>21</v>
      </c>
      <c r="H54" s="4" t="s">
        <v>21</v>
      </c>
      <c r="J54" s="4">
        <f t="shared" ref="J54" si="65">COUNTA(F54:I54)</f>
        <v>3</v>
      </c>
      <c r="K54" s="4">
        <v>4</v>
      </c>
      <c r="L54" s="4">
        <v>0</v>
      </c>
      <c r="M54" s="8">
        <v>0</v>
      </c>
      <c r="N54" s="6" t="s">
        <v>49</v>
      </c>
      <c r="O54" s="8">
        <f t="shared" ref="O54" si="66">IF(J54&gt;0,M54/J54,"")</f>
        <v>0</v>
      </c>
      <c r="P54" s="8">
        <f t="shared" ref="P54" si="67">IF(J54&gt;0,K54/J54,"")</f>
        <v>1.3333333333333333</v>
      </c>
      <c r="Q54" s="10">
        <f t="shared" ref="Q54" si="68">IF(J54&gt;0,L54/J54,"")</f>
        <v>0</v>
      </c>
      <c r="R54" s="8">
        <f t="shared" ref="R54" si="69">19/36*P54+Q54</f>
        <v>0.70370370370370372</v>
      </c>
      <c r="S54" s="8">
        <f t="shared" ref="S54" si="70">20/42*P54+Q54</f>
        <v>0.63492063492063489</v>
      </c>
    </row>
    <row r="55" spans="1:19" x14ac:dyDescent="0.25">
      <c r="A55" s="4" t="s">
        <v>5</v>
      </c>
      <c r="B55" s="4" t="s">
        <v>80</v>
      </c>
      <c r="C55" s="4" t="s">
        <v>56</v>
      </c>
      <c r="D55" s="4" t="s">
        <v>79</v>
      </c>
      <c r="E55" s="4" t="s">
        <v>9</v>
      </c>
      <c r="F55" s="4" t="s">
        <v>41</v>
      </c>
      <c r="G55" s="4" t="s">
        <v>64</v>
      </c>
      <c r="J55" s="4">
        <f t="shared" si="47"/>
        <v>2</v>
      </c>
      <c r="K55" s="4">
        <v>4</v>
      </c>
      <c r="L55" s="4">
        <v>0</v>
      </c>
      <c r="M55" s="8">
        <f>-3/6</f>
        <v>-0.5</v>
      </c>
      <c r="N55" s="6" t="s">
        <v>87</v>
      </c>
      <c r="O55" s="8">
        <f t="shared" si="48"/>
        <v>-0.25</v>
      </c>
      <c r="P55" s="8">
        <f t="shared" si="49"/>
        <v>2</v>
      </c>
      <c r="Q55" s="10">
        <f t="shared" si="50"/>
        <v>0</v>
      </c>
      <c r="R55" s="8">
        <f t="shared" si="51"/>
        <v>1.0555555555555556</v>
      </c>
      <c r="S55" s="8">
        <f t="shared" si="52"/>
        <v>0.95238095238095233</v>
      </c>
    </row>
    <row r="56" spans="1:19" x14ac:dyDescent="0.25">
      <c r="A56" s="4" t="s">
        <v>5</v>
      </c>
      <c r="B56" s="4" t="s">
        <v>80</v>
      </c>
      <c r="C56" s="4" t="s">
        <v>56</v>
      </c>
      <c r="D56" s="4" t="s">
        <v>79</v>
      </c>
      <c r="E56" s="4" t="s">
        <v>9</v>
      </c>
      <c r="F56" s="4" t="s">
        <v>25</v>
      </c>
      <c r="J56" s="4">
        <f t="shared" si="47"/>
        <v>1</v>
      </c>
      <c r="K56" s="4">
        <v>2</v>
      </c>
      <c r="L56" s="4">
        <v>1</v>
      </c>
      <c r="M56" s="8">
        <f>-8/6</f>
        <v>-1.3333333333333333</v>
      </c>
      <c r="N56" s="6" t="s">
        <v>52</v>
      </c>
      <c r="O56" s="8">
        <f t="shared" si="48"/>
        <v>-1.3333333333333333</v>
      </c>
      <c r="P56" s="8">
        <f t="shared" si="49"/>
        <v>2</v>
      </c>
      <c r="Q56" s="10">
        <f t="shared" si="50"/>
        <v>1</v>
      </c>
      <c r="R56" s="8">
        <f t="shared" si="51"/>
        <v>2.0555555555555554</v>
      </c>
      <c r="S56" s="8">
        <f t="shared" si="52"/>
        <v>1.9523809523809523</v>
      </c>
    </row>
    <row r="57" spans="1:19" x14ac:dyDescent="0.25">
      <c r="A57" s="4" t="s">
        <v>5</v>
      </c>
      <c r="B57" s="4" t="s">
        <v>80</v>
      </c>
      <c r="C57" s="4" t="s">
        <v>56</v>
      </c>
      <c r="D57" s="4" t="s">
        <v>79</v>
      </c>
      <c r="E57" s="4" t="s">
        <v>9</v>
      </c>
      <c r="F57" s="4" t="s">
        <v>25</v>
      </c>
      <c r="G57" s="4" t="s">
        <v>86</v>
      </c>
      <c r="H57" s="4" t="s">
        <v>86</v>
      </c>
      <c r="I57" s="4" t="s">
        <v>86</v>
      </c>
      <c r="J57" s="4">
        <f t="shared" si="47"/>
        <v>4</v>
      </c>
      <c r="K57" s="4">
        <v>5</v>
      </c>
      <c r="L57" s="4">
        <v>1</v>
      </c>
      <c r="M57" s="8">
        <f>-8/6+6</f>
        <v>4.666666666666667</v>
      </c>
      <c r="N57" s="6" t="s">
        <v>84</v>
      </c>
      <c r="O57" s="8">
        <f t="shared" si="48"/>
        <v>1.1666666666666667</v>
      </c>
      <c r="P57" s="8">
        <f t="shared" si="49"/>
        <v>1.25</v>
      </c>
      <c r="Q57" s="10">
        <f t="shared" si="50"/>
        <v>0.25</v>
      </c>
      <c r="R57" s="8">
        <f t="shared" si="51"/>
        <v>0.90972222222222221</v>
      </c>
      <c r="S57" s="8">
        <f t="shared" si="52"/>
        <v>0.84523809523809523</v>
      </c>
    </row>
    <row r="58" spans="1:19" x14ac:dyDescent="0.25">
      <c r="A58" s="4" t="s">
        <v>5</v>
      </c>
      <c r="B58" s="4" t="s">
        <v>80</v>
      </c>
      <c r="C58" s="4" t="s">
        <v>56</v>
      </c>
      <c r="D58" s="4" t="s">
        <v>79</v>
      </c>
      <c r="E58" s="4" t="s">
        <v>9</v>
      </c>
      <c r="F58" s="4" t="s">
        <v>21</v>
      </c>
      <c r="G58" s="4" t="s">
        <v>86</v>
      </c>
      <c r="H58" s="4" t="s">
        <v>86</v>
      </c>
      <c r="I58" s="4" t="s">
        <v>64</v>
      </c>
      <c r="J58" s="4">
        <f t="shared" si="47"/>
        <v>4</v>
      </c>
      <c r="K58" s="4">
        <v>5</v>
      </c>
      <c r="L58" s="4">
        <v>1</v>
      </c>
      <c r="M58" s="8">
        <f>4-3/6</f>
        <v>3.5</v>
      </c>
      <c r="N58" s="6" t="s">
        <v>73</v>
      </c>
      <c r="O58" s="8">
        <f t="shared" si="48"/>
        <v>0.875</v>
      </c>
      <c r="P58" s="8">
        <f t="shared" si="49"/>
        <v>1.25</v>
      </c>
      <c r="Q58" s="10">
        <f t="shared" si="50"/>
        <v>0.25</v>
      </c>
      <c r="R58" s="8">
        <f t="shared" si="51"/>
        <v>0.90972222222222221</v>
      </c>
      <c r="S58" s="8">
        <f t="shared" si="52"/>
        <v>0.84523809523809523</v>
      </c>
    </row>
    <row r="59" spans="1:19" x14ac:dyDescent="0.25">
      <c r="A59" s="4" t="s">
        <v>5</v>
      </c>
      <c r="B59" s="4" t="s">
        <v>88</v>
      </c>
      <c r="C59" s="4" t="s">
        <v>89</v>
      </c>
      <c r="D59" s="4" t="s">
        <v>13</v>
      </c>
      <c r="E59" s="4" t="s">
        <v>7</v>
      </c>
      <c r="F59" s="4" t="s">
        <v>21</v>
      </c>
      <c r="G59" s="4" t="s">
        <v>90</v>
      </c>
      <c r="H59" s="4" t="s">
        <v>21</v>
      </c>
      <c r="N59" s="6" t="s">
        <v>48</v>
      </c>
      <c r="O59" s="8" t="str">
        <f t="shared" ref="O59:O81" si="71">IF(J59&gt;0,M59/J59,"")</f>
        <v/>
      </c>
      <c r="P59" s="8" t="str">
        <f t="shared" ref="P59:P81" si="72">IF(J59&gt;0,K59/J59,"")</f>
        <v/>
      </c>
      <c r="Q59" s="10" t="str">
        <f t="shared" ref="Q59:Q81" si="73">IF(J59&gt;0,L59/J59,"")</f>
        <v/>
      </c>
      <c r="R59" s="8" t="e">
        <f t="shared" ref="R59:R81" si="74">19/36*P59+Q59</f>
        <v>#VALUE!</v>
      </c>
      <c r="S59" s="8" t="e">
        <f t="shared" si="52"/>
        <v>#VALUE!</v>
      </c>
    </row>
    <row r="60" spans="1:19" x14ac:dyDescent="0.25">
      <c r="A60" s="4" t="s">
        <v>5</v>
      </c>
      <c r="B60" s="4" t="s">
        <v>88</v>
      </c>
      <c r="C60" s="4" t="s">
        <v>89</v>
      </c>
      <c r="D60" s="4" t="s">
        <v>13</v>
      </c>
      <c r="E60" s="4" t="s">
        <v>7</v>
      </c>
      <c r="F60" s="4" t="s">
        <v>90</v>
      </c>
      <c r="G60" s="4" t="s">
        <v>92</v>
      </c>
      <c r="H60" s="4" t="s">
        <v>94</v>
      </c>
      <c r="I60" s="4" t="s">
        <v>94</v>
      </c>
      <c r="N60" s="6" t="s">
        <v>93</v>
      </c>
      <c r="O60" s="8" t="str">
        <f t="shared" ref="O60" si="75">IF(J60&gt;0,M60/J60,"")</f>
        <v/>
      </c>
      <c r="P60" s="8" t="str">
        <f t="shared" ref="P60" si="76">IF(J60&gt;0,K60/J60,"")</f>
        <v/>
      </c>
      <c r="Q60" s="10" t="str">
        <f t="shared" ref="Q60" si="77">IF(J60&gt;0,L60/J60,"")</f>
        <v/>
      </c>
      <c r="R60" s="8" t="e">
        <f t="shared" ref="R60" si="78">19/36*P60+Q60</f>
        <v>#VALUE!</v>
      </c>
      <c r="S60" s="8" t="e">
        <f t="shared" ref="S60" si="79">20/42*P60+Q60</f>
        <v>#VALUE!</v>
      </c>
    </row>
    <row r="61" spans="1:19" x14ac:dyDescent="0.25">
      <c r="A61" s="4" t="s">
        <v>5</v>
      </c>
      <c r="B61" s="4" t="s">
        <v>88</v>
      </c>
      <c r="C61" s="4" t="s">
        <v>89</v>
      </c>
      <c r="D61" s="4" t="s">
        <v>13</v>
      </c>
      <c r="E61" s="4" t="s">
        <v>7</v>
      </c>
      <c r="F61" s="4" t="s">
        <v>90</v>
      </c>
      <c r="G61" s="4" t="s">
        <v>92</v>
      </c>
      <c r="N61" s="6" t="s">
        <v>49</v>
      </c>
      <c r="O61" s="8" t="str">
        <f t="shared" si="71"/>
        <v/>
      </c>
      <c r="P61" s="8" t="str">
        <f t="shared" si="72"/>
        <v/>
      </c>
      <c r="Q61" s="10" t="str">
        <f t="shared" si="73"/>
        <v/>
      </c>
      <c r="R61" s="8" t="e">
        <f t="shared" si="74"/>
        <v>#VALUE!</v>
      </c>
      <c r="S61" s="8" t="e">
        <f t="shared" si="52"/>
        <v>#VALUE!</v>
      </c>
    </row>
    <row r="62" spans="1:19" x14ac:dyDescent="0.25">
      <c r="A62" s="4" t="s">
        <v>5</v>
      </c>
      <c r="B62" s="4" t="s">
        <v>88</v>
      </c>
      <c r="C62" s="4" t="s">
        <v>89</v>
      </c>
      <c r="D62" s="4" t="s">
        <v>13</v>
      </c>
      <c r="E62" s="4" t="s">
        <v>7</v>
      </c>
      <c r="F62" s="4" t="s">
        <v>92</v>
      </c>
      <c r="G62" s="4" t="s">
        <v>90</v>
      </c>
      <c r="H62" s="4" t="s">
        <v>92</v>
      </c>
      <c r="N62" s="6" t="s">
        <v>95</v>
      </c>
      <c r="O62" s="8" t="str">
        <f t="shared" ref="O62" si="80">IF(J62&gt;0,M62/J62,"")</f>
        <v/>
      </c>
      <c r="P62" s="8" t="str">
        <f t="shared" ref="P62" si="81">IF(J62&gt;0,K62/J62,"")</f>
        <v/>
      </c>
      <c r="Q62" s="10" t="str">
        <f t="shared" ref="Q62" si="82">IF(J62&gt;0,L62/J62,"")</f>
        <v/>
      </c>
      <c r="R62" s="8" t="e">
        <f t="shared" ref="R62" si="83">19/36*P62+Q62</f>
        <v>#VALUE!</v>
      </c>
      <c r="S62" s="8" t="e">
        <f t="shared" ref="S62" si="84">20/42*P62+Q62</f>
        <v>#VALUE!</v>
      </c>
    </row>
    <row r="63" spans="1:19" x14ac:dyDescent="0.25">
      <c r="A63" s="4" t="s">
        <v>5</v>
      </c>
      <c r="B63" s="4" t="s">
        <v>88</v>
      </c>
      <c r="C63" s="4" t="s">
        <v>89</v>
      </c>
      <c r="D63" s="4" t="s">
        <v>13</v>
      </c>
      <c r="E63" s="4" t="s">
        <v>7</v>
      </c>
      <c r="F63" s="4" t="s">
        <v>92</v>
      </c>
      <c r="G63" s="4" t="s">
        <v>90</v>
      </c>
      <c r="H63" s="4" t="s">
        <v>92</v>
      </c>
      <c r="I63" s="4" t="s">
        <v>94</v>
      </c>
      <c r="N63" s="6" t="s">
        <v>96</v>
      </c>
      <c r="O63" s="8" t="str">
        <f t="shared" si="71"/>
        <v/>
      </c>
      <c r="P63" s="8" t="str">
        <f t="shared" si="72"/>
        <v/>
      </c>
      <c r="Q63" s="10" t="str">
        <f t="shared" si="73"/>
        <v/>
      </c>
      <c r="R63" s="8" t="e">
        <f t="shared" si="74"/>
        <v>#VALUE!</v>
      </c>
      <c r="S63" s="8" t="e">
        <f t="shared" si="52"/>
        <v>#VALUE!</v>
      </c>
    </row>
    <row r="64" spans="1:19" x14ac:dyDescent="0.25">
      <c r="A64" s="4" t="s">
        <v>5</v>
      </c>
      <c r="B64" s="4" t="s">
        <v>88</v>
      </c>
      <c r="C64" s="4" t="s">
        <v>89</v>
      </c>
      <c r="D64" s="4" t="s">
        <v>13</v>
      </c>
      <c r="E64" s="4" t="s">
        <v>8</v>
      </c>
      <c r="F64" s="4" t="s">
        <v>21</v>
      </c>
      <c r="G64" s="4" t="s">
        <v>97</v>
      </c>
      <c r="H64" s="4" t="s">
        <v>21</v>
      </c>
      <c r="N64" s="6" t="s">
        <v>48</v>
      </c>
      <c r="O64" s="8" t="str">
        <f t="shared" ref="O64" si="85">IF(J64&gt;0,M64/J64,"")</f>
        <v/>
      </c>
      <c r="P64" s="8" t="str">
        <f t="shared" ref="P64" si="86">IF(J64&gt;0,K64/J64,"")</f>
        <v/>
      </c>
      <c r="Q64" s="10" t="str">
        <f t="shared" ref="Q64" si="87">IF(J64&gt;0,L64/J64,"")</f>
        <v/>
      </c>
      <c r="R64" s="8" t="e">
        <f t="shared" ref="R64" si="88">19/36*P64+Q64</f>
        <v>#VALUE!</v>
      </c>
      <c r="S64" s="8" t="e">
        <f t="shared" ref="S64" si="89">20/42*P64+Q64</f>
        <v>#VALUE!</v>
      </c>
    </row>
    <row r="65" spans="1:19" x14ac:dyDescent="0.25">
      <c r="A65" s="4" t="s">
        <v>5</v>
      </c>
      <c r="B65" s="4" t="s">
        <v>88</v>
      </c>
      <c r="C65" s="4" t="s">
        <v>89</v>
      </c>
      <c r="D65" s="4" t="s">
        <v>13</v>
      </c>
      <c r="E65" s="4" t="s">
        <v>8</v>
      </c>
      <c r="F65" s="4" t="s">
        <v>21</v>
      </c>
      <c r="G65" s="4" t="s">
        <v>97</v>
      </c>
      <c r="H65" s="4" t="s">
        <v>21</v>
      </c>
      <c r="I65" s="4" t="s">
        <v>94</v>
      </c>
      <c r="N65" s="6" t="s">
        <v>48</v>
      </c>
      <c r="O65" s="8" t="str">
        <f t="shared" si="71"/>
        <v/>
      </c>
      <c r="P65" s="8" t="str">
        <f t="shared" si="72"/>
        <v/>
      </c>
      <c r="Q65" s="10" t="str">
        <f t="shared" si="73"/>
        <v/>
      </c>
      <c r="R65" s="8" t="e">
        <f t="shared" si="74"/>
        <v>#VALUE!</v>
      </c>
      <c r="S65" s="8" t="e">
        <f t="shared" si="52"/>
        <v>#VALUE!</v>
      </c>
    </row>
    <row r="66" spans="1:19" x14ac:dyDescent="0.25">
      <c r="A66" s="4" t="s">
        <v>5</v>
      </c>
      <c r="B66" s="4" t="s">
        <v>88</v>
      </c>
      <c r="C66" s="4" t="s">
        <v>89</v>
      </c>
      <c r="D66" s="4" t="s">
        <v>13</v>
      </c>
      <c r="E66" s="4" t="s">
        <v>8</v>
      </c>
      <c r="F66" s="4" t="s">
        <v>92</v>
      </c>
      <c r="N66" s="6" t="s">
        <v>95</v>
      </c>
      <c r="O66" s="8" t="str">
        <f t="shared" si="71"/>
        <v/>
      </c>
      <c r="P66" s="8" t="str">
        <f t="shared" si="72"/>
        <v/>
      </c>
      <c r="Q66" s="10" t="str">
        <f t="shared" si="73"/>
        <v/>
      </c>
      <c r="R66" s="8" t="e">
        <f t="shared" si="74"/>
        <v>#VALUE!</v>
      </c>
      <c r="S66" s="8" t="e">
        <f t="shared" si="52"/>
        <v>#VALUE!</v>
      </c>
    </row>
    <row r="67" spans="1:19" x14ac:dyDescent="0.25">
      <c r="A67" s="4" t="s">
        <v>5</v>
      </c>
      <c r="B67" s="4" t="s">
        <v>88</v>
      </c>
      <c r="C67" s="4" t="s">
        <v>89</v>
      </c>
      <c r="D67" s="4" t="s">
        <v>13</v>
      </c>
      <c r="E67" s="4" t="s">
        <v>8</v>
      </c>
      <c r="F67" s="4" t="s">
        <v>92</v>
      </c>
      <c r="O67" s="8" t="str">
        <f t="shared" si="71"/>
        <v/>
      </c>
      <c r="P67" s="8" t="str">
        <f t="shared" si="72"/>
        <v/>
      </c>
      <c r="Q67" s="10" t="str">
        <f t="shared" si="73"/>
        <v/>
      </c>
      <c r="R67" s="8" t="e">
        <f t="shared" si="74"/>
        <v>#VALUE!</v>
      </c>
      <c r="S67" s="8" t="e">
        <f t="shared" si="52"/>
        <v>#VALUE!</v>
      </c>
    </row>
    <row r="68" spans="1:19" x14ac:dyDescent="0.25">
      <c r="A68" s="4" t="s">
        <v>5</v>
      </c>
      <c r="B68" s="4" t="s">
        <v>88</v>
      </c>
      <c r="C68" s="4" t="s">
        <v>89</v>
      </c>
      <c r="D68" s="4" t="s">
        <v>13</v>
      </c>
      <c r="E68" s="4" t="s">
        <v>8</v>
      </c>
      <c r="O68" s="8" t="str">
        <f t="shared" si="71"/>
        <v/>
      </c>
      <c r="P68" s="8" t="str">
        <f t="shared" si="72"/>
        <v/>
      </c>
      <c r="Q68" s="10" t="str">
        <f t="shared" si="73"/>
        <v/>
      </c>
      <c r="R68" s="8" t="e">
        <f t="shared" si="74"/>
        <v>#VALUE!</v>
      </c>
      <c r="S68" s="8" t="e">
        <f t="shared" si="52"/>
        <v>#VALUE!</v>
      </c>
    </row>
    <row r="69" spans="1:19" x14ac:dyDescent="0.25">
      <c r="A69" s="4" t="s">
        <v>5</v>
      </c>
      <c r="B69" s="4" t="s">
        <v>88</v>
      </c>
      <c r="C69" s="4" t="s">
        <v>89</v>
      </c>
      <c r="D69" s="4" t="s">
        <v>13</v>
      </c>
      <c r="E69" s="4" t="s">
        <v>8</v>
      </c>
      <c r="O69" s="8" t="str">
        <f t="shared" si="71"/>
        <v/>
      </c>
      <c r="P69" s="8" t="str">
        <f t="shared" si="72"/>
        <v/>
      </c>
      <c r="Q69" s="10" t="str">
        <f t="shared" si="73"/>
        <v/>
      </c>
      <c r="R69" s="8" t="e">
        <f t="shared" si="74"/>
        <v>#VALUE!</v>
      </c>
      <c r="S69" s="8" t="e">
        <f t="shared" si="52"/>
        <v>#VALUE!</v>
      </c>
    </row>
    <row r="70" spans="1:19" x14ac:dyDescent="0.25">
      <c r="A70" s="4" t="s">
        <v>5</v>
      </c>
      <c r="B70" s="4" t="s">
        <v>88</v>
      </c>
      <c r="C70" s="4" t="s">
        <v>89</v>
      </c>
      <c r="D70" s="4" t="s">
        <v>13</v>
      </c>
      <c r="E70" s="4" t="s">
        <v>8</v>
      </c>
      <c r="O70" s="8" t="str">
        <f t="shared" si="71"/>
        <v/>
      </c>
      <c r="P70" s="8" t="str">
        <f t="shared" si="72"/>
        <v/>
      </c>
      <c r="Q70" s="10" t="str">
        <f t="shared" si="73"/>
        <v/>
      </c>
      <c r="R70" s="8" t="e">
        <f t="shared" si="74"/>
        <v>#VALUE!</v>
      </c>
      <c r="S70" s="8" t="e">
        <f t="shared" si="52"/>
        <v>#VALUE!</v>
      </c>
    </row>
    <row r="71" spans="1:19" x14ac:dyDescent="0.25">
      <c r="A71" s="4" t="s">
        <v>5</v>
      </c>
      <c r="B71" s="4" t="s">
        <v>88</v>
      </c>
      <c r="C71" s="4" t="s">
        <v>89</v>
      </c>
      <c r="D71" s="4" t="s">
        <v>13</v>
      </c>
      <c r="O71" s="8" t="str">
        <f t="shared" si="71"/>
        <v/>
      </c>
      <c r="P71" s="8" t="str">
        <f t="shared" si="72"/>
        <v/>
      </c>
      <c r="Q71" s="10" t="str">
        <f t="shared" si="73"/>
        <v/>
      </c>
      <c r="R71" s="8" t="e">
        <f t="shared" si="74"/>
        <v>#VALUE!</v>
      </c>
      <c r="S71" s="8" t="e">
        <f t="shared" si="52"/>
        <v>#VALUE!</v>
      </c>
    </row>
    <row r="72" spans="1:19" x14ac:dyDescent="0.25">
      <c r="A72" s="4" t="s">
        <v>5</v>
      </c>
      <c r="B72" s="4" t="s">
        <v>88</v>
      </c>
      <c r="C72" s="4" t="s">
        <v>89</v>
      </c>
      <c r="D72" s="4" t="s">
        <v>13</v>
      </c>
      <c r="O72" s="8" t="str">
        <f t="shared" si="71"/>
        <v/>
      </c>
      <c r="P72" s="8" t="str">
        <f t="shared" si="72"/>
        <v/>
      </c>
      <c r="Q72" s="10" t="str">
        <f t="shared" si="73"/>
        <v/>
      </c>
      <c r="R72" s="8" t="e">
        <f t="shared" si="74"/>
        <v>#VALUE!</v>
      </c>
      <c r="S72" s="8" t="e">
        <f t="shared" si="52"/>
        <v>#VALUE!</v>
      </c>
    </row>
    <row r="73" spans="1:19" x14ac:dyDescent="0.25">
      <c r="A73" s="4" t="s">
        <v>5</v>
      </c>
      <c r="B73" s="4" t="s">
        <v>88</v>
      </c>
      <c r="C73" s="4" t="s">
        <v>89</v>
      </c>
      <c r="D73" s="4" t="s">
        <v>13</v>
      </c>
      <c r="O73" s="8" t="str">
        <f t="shared" si="71"/>
        <v/>
      </c>
      <c r="P73" s="8" t="str">
        <f t="shared" si="72"/>
        <v/>
      </c>
      <c r="Q73" s="10" t="str">
        <f t="shared" si="73"/>
        <v/>
      </c>
      <c r="R73" s="8" t="e">
        <f t="shared" si="74"/>
        <v>#VALUE!</v>
      </c>
      <c r="S73" s="8" t="e">
        <f t="shared" si="52"/>
        <v>#VALUE!</v>
      </c>
    </row>
    <row r="74" spans="1:19" x14ac:dyDescent="0.25">
      <c r="A74" s="4" t="s">
        <v>5</v>
      </c>
      <c r="B74" s="4" t="s">
        <v>88</v>
      </c>
      <c r="C74" s="4" t="s">
        <v>89</v>
      </c>
      <c r="D74" s="4" t="s">
        <v>13</v>
      </c>
      <c r="O74" s="8" t="str">
        <f t="shared" si="71"/>
        <v/>
      </c>
      <c r="P74" s="8" t="str">
        <f t="shared" si="72"/>
        <v/>
      </c>
      <c r="Q74" s="10" t="str">
        <f t="shared" si="73"/>
        <v/>
      </c>
      <c r="R74" s="8" t="e">
        <f t="shared" si="74"/>
        <v>#VALUE!</v>
      </c>
      <c r="S74" s="8" t="e">
        <f t="shared" si="52"/>
        <v>#VALUE!</v>
      </c>
    </row>
    <row r="75" spans="1:19" x14ac:dyDescent="0.25">
      <c r="A75" s="4" t="s">
        <v>5</v>
      </c>
      <c r="B75" s="4" t="s">
        <v>88</v>
      </c>
      <c r="C75" s="4" t="s">
        <v>89</v>
      </c>
      <c r="D75" s="4" t="s">
        <v>13</v>
      </c>
      <c r="O75" s="8" t="str">
        <f t="shared" si="71"/>
        <v/>
      </c>
      <c r="P75" s="8" t="str">
        <f t="shared" si="72"/>
        <v/>
      </c>
      <c r="Q75" s="10" t="str">
        <f t="shared" si="73"/>
        <v/>
      </c>
      <c r="R75" s="8" t="e">
        <f t="shared" si="74"/>
        <v>#VALUE!</v>
      </c>
      <c r="S75" s="8" t="e">
        <f t="shared" si="52"/>
        <v>#VALUE!</v>
      </c>
    </row>
    <row r="76" spans="1:19" x14ac:dyDescent="0.25">
      <c r="A76" s="4" t="s">
        <v>5</v>
      </c>
      <c r="B76" s="4" t="s">
        <v>88</v>
      </c>
      <c r="C76" s="4" t="s">
        <v>89</v>
      </c>
      <c r="D76" s="4" t="s">
        <v>13</v>
      </c>
      <c r="O76" s="8" t="str">
        <f t="shared" si="71"/>
        <v/>
      </c>
      <c r="P76" s="8" t="str">
        <f t="shared" si="72"/>
        <v/>
      </c>
      <c r="Q76" s="10" t="str">
        <f t="shared" si="73"/>
        <v/>
      </c>
      <c r="R76" s="8" t="e">
        <f t="shared" si="74"/>
        <v>#VALUE!</v>
      </c>
      <c r="S76" s="8" t="e">
        <f t="shared" si="52"/>
        <v>#VALUE!</v>
      </c>
    </row>
    <row r="77" spans="1:19" x14ac:dyDescent="0.25">
      <c r="A77" s="4" t="s">
        <v>5</v>
      </c>
      <c r="B77" s="4" t="s">
        <v>88</v>
      </c>
      <c r="C77" s="4" t="s">
        <v>89</v>
      </c>
      <c r="D77" s="4" t="s">
        <v>13</v>
      </c>
      <c r="O77" s="8" t="str">
        <f t="shared" si="71"/>
        <v/>
      </c>
      <c r="P77" s="8" t="str">
        <f t="shared" si="72"/>
        <v/>
      </c>
      <c r="Q77" s="10" t="str">
        <f t="shared" si="73"/>
        <v/>
      </c>
      <c r="R77" s="8" t="e">
        <f t="shared" si="74"/>
        <v>#VALUE!</v>
      </c>
      <c r="S77" s="8" t="e">
        <f t="shared" si="52"/>
        <v>#VALUE!</v>
      </c>
    </row>
    <row r="78" spans="1:19" x14ac:dyDescent="0.25">
      <c r="A78" s="4" t="s">
        <v>5</v>
      </c>
      <c r="B78" s="4" t="s">
        <v>88</v>
      </c>
      <c r="C78" s="4" t="s">
        <v>89</v>
      </c>
      <c r="D78" s="4" t="s">
        <v>13</v>
      </c>
      <c r="O78" s="8" t="str">
        <f t="shared" si="71"/>
        <v/>
      </c>
      <c r="P78" s="8" t="str">
        <f t="shared" si="72"/>
        <v/>
      </c>
      <c r="Q78" s="10" t="str">
        <f t="shared" si="73"/>
        <v/>
      </c>
      <c r="R78" s="8" t="e">
        <f t="shared" si="74"/>
        <v>#VALUE!</v>
      </c>
      <c r="S78" s="8" t="e">
        <f t="shared" si="52"/>
        <v>#VALUE!</v>
      </c>
    </row>
    <row r="79" spans="1:19" x14ac:dyDescent="0.25">
      <c r="A79" s="4" t="s">
        <v>5</v>
      </c>
      <c r="B79" s="4" t="s">
        <v>88</v>
      </c>
      <c r="C79" s="4" t="s">
        <v>89</v>
      </c>
      <c r="D79" s="4" t="s">
        <v>13</v>
      </c>
      <c r="O79" s="8" t="str">
        <f t="shared" si="71"/>
        <v/>
      </c>
      <c r="P79" s="8" t="str">
        <f t="shared" si="72"/>
        <v/>
      </c>
      <c r="Q79" s="10" t="str">
        <f t="shared" si="73"/>
        <v/>
      </c>
      <c r="R79" s="8" t="e">
        <f t="shared" si="74"/>
        <v>#VALUE!</v>
      </c>
      <c r="S79" s="8" t="e">
        <f t="shared" si="52"/>
        <v>#VALUE!</v>
      </c>
    </row>
    <row r="80" spans="1:19" x14ac:dyDescent="0.25">
      <c r="A80" s="4" t="s">
        <v>5</v>
      </c>
      <c r="B80" s="4" t="s">
        <v>88</v>
      </c>
      <c r="C80" s="4" t="s">
        <v>89</v>
      </c>
      <c r="D80" s="4" t="s">
        <v>13</v>
      </c>
      <c r="O80" s="8" t="str">
        <f t="shared" si="71"/>
        <v/>
      </c>
      <c r="P80" s="8" t="str">
        <f t="shared" si="72"/>
        <v/>
      </c>
      <c r="Q80" s="10" t="str">
        <f t="shared" si="73"/>
        <v/>
      </c>
      <c r="R80" s="8" t="e">
        <f t="shared" si="74"/>
        <v>#VALUE!</v>
      </c>
      <c r="S80" s="8" t="e">
        <f t="shared" si="52"/>
        <v>#VALUE!</v>
      </c>
    </row>
    <row r="81" spans="1:19" x14ac:dyDescent="0.25">
      <c r="A81" s="4" t="s">
        <v>5</v>
      </c>
      <c r="B81" s="4" t="s">
        <v>88</v>
      </c>
      <c r="C81" s="4" t="s">
        <v>89</v>
      </c>
      <c r="D81" s="4" t="s">
        <v>13</v>
      </c>
      <c r="O81" s="8" t="str">
        <f t="shared" si="71"/>
        <v/>
      </c>
      <c r="P81" s="8" t="str">
        <f t="shared" si="72"/>
        <v/>
      </c>
      <c r="Q81" s="10" t="str">
        <f t="shared" si="73"/>
        <v/>
      </c>
      <c r="R81" s="8" t="e">
        <f t="shared" si="74"/>
        <v>#VALUE!</v>
      </c>
      <c r="S81" s="8" t="e">
        <f t="shared" si="52"/>
        <v>#VALUE!</v>
      </c>
    </row>
  </sheetData>
  <pageMargins left="0.7" right="0.7" top="0.75" bottom="0.75" header="0.3" footer="0.3"/>
  <ignoredErrors>
    <ignoredError sqref="M17 M33 M4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4.85" x14ac:dyDescent="0.25"/>
  <cols>
    <col min="1" max="1" width="16.140625" bestFit="1" customWidth="1"/>
  </cols>
  <sheetData>
    <row r="1" spans="1:2" s="1" customFormat="1" x14ac:dyDescent="0.25">
      <c r="A1" s="1" t="s">
        <v>0</v>
      </c>
      <c r="B1" s="1" t="s">
        <v>2</v>
      </c>
    </row>
    <row r="2" spans="1:2" s="2" customFormat="1" x14ac:dyDescent="0.25">
      <c r="A2" s="2" t="s">
        <v>5</v>
      </c>
      <c r="B2" s="2" t="s">
        <v>6</v>
      </c>
    </row>
    <row r="3" spans="1:2" x14ac:dyDescent="0.25">
      <c r="A3" t="s">
        <v>1</v>
      </c>
      <c r="B3" t="s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F4" sqref="F4"/>
    </sheetView>
  </sheetViews>
  <sheetFormatPr defaultRowHeight="14.85" x14ac:dyDescent="0.25"/>
  <cols>
    <col min="2" max="2" width="9.140625" style="4"/>
    <col min="4" max="4" width="9.85546875" style="4" bestFit="1" customWidth="1"/>
    <col min="5" max="5" width="17.5703125" bestFit="1" customWidth="1"/>
    <col min="6" max="6" width="4.5703125" style="8" bestFit="1" customWidth="1"/>
    <col min="7" max="7" width="9.140625" style="16"/>
  </cols>
  <sheetData>
    <row r="3" spans="1:7" s="13" customFormat="1" x14ac:dyDescent="0.25">
      <c r="A3" s="20" t="s">
        <v>33</v>
      </c>
      <c r="B3" s="12">
        <v>1</v>
      </c>
      <c r="C3" s="20" t="s">
        <v>34</v>
      </c>
      <c r="D3" s="12" t="s">
        <v>36</v>
      </c>
      <c r="E3" s="20" t="s">
        <v>35</v>
      </c>
      <c r="F3" s="17">
        <f>(0+1+1+2+2+3)/6</f>
        <v>1.5</v>
      </c>
      <c r="G3" s="27" t="s">
        <v>37</v>
      </c>
    </row>
    <row r="4" spans="1:7" s="15" customFormat="1" x14ac:dyDescent="0.25">
      <c r="A4" s="21"/>
      <c r="B4" s="14">
        <v>2</v>
      </c>
      <c r="C4" s="21"/>
      <c r="D4" s="14" t="s">
        <v>91</v>
      </c>
      <c r="E4" s="21"/>
      <c r="F4" s="18">
        <f>(0+0+1+1+2+2)/6</f>
        <v>1</v>
      </c>
      <c r="G4" s="26"/>
    </row>
    <row r="5" spans="1:7" s="15" customFormat="1" x14ac:dyDescent="0.25">
      <c r="A5" s="21"/>
      <c r="B5" s="14">
        <v>2</v>
      </c>
      <c r="C5" s="21"/>
      <c r="D5" s="14" t="s">
        <v>38</v>
      </c>
      <c r="E5" s="21"/>
      <c r="F5" s="18">
        <f>(0+0+1+1+1+1)/6</f>
        <v>0.66666666666666663</v>
      </c>
      <c r="G5" s="26"/>
    </row>
    <row r="6" spans="1:7" s="15" customFormat="1" x14ac:dyDescent="0.25">
      <c r="A6" s="21"/>
      <c r="B6" s="14">
        <v>3</v>
      </c>
      <c r="C6" s="21"/>
      <c r="D6" s="14" t="s">
        <v>38</v>
      </c>
      <c r="E6" s="21"/>
      <c r="F6" s="18">
        <f>(0+0+0+1+1+1)/6</f>
        <v>0.5</v>
      </c>
      <c r="G6" s="26"/>
    </row>
    <row r="7" spans="1:7" s="29" customFormat="1" x14ac:dyDescent="0.25">
      <c r="A7" s="22"/>
      <c r="B7" s="30">
        <v>3</v>
      </c>
      <c r="C7" s="22"/>
      <c r="D7" s="30" t="s">
        <v>77</v>
      </c>
      <c r="E7" s="22"/>
      <c r="F7" s="31">
        <f>(0+0+0+1+1+1)/6</f>
        <v>0.5</v>
      </c>
      <c r="G7" s="28"/>
    </row>
  </sheetData>
  <mergeCells count="4">
    <mergeCell ref="A3:A7"/>
    <mergeCell ref="C3:C7"/>
    <mergeCell ref="E3:E7"/>
    <mergeCell ref="G3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Scenarios</vt:lpstr>
      <vt:lpstr>Boards</vt:lpstr>
      <vt:lpstr>Skill Roll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2019-01-26T05:22:58Z</dcterms:modified>
</cp:coreProperties>
</file>