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code\timber-wolf\data\"/>
    </mc:Choice>
  </mc:AlternateContent>
  <bookViews>
    <workbookView xWindow="480" yWindow="120" windowWidth="14880" windowHeight="6830" tabRatio="727" activeTab="16"/>
  </bookViews>
  <sheets>
    <sheet name="Characters" sheetId="1" r:id="rId1"/>
    <sheet name="Skills" sheetId="2" r:id="rId2"/>
    <sheet name="Events" sheetId="9" r:id="rId3"/>
    <sheet name="Crises" sheetId="10" r:id="rId4"/>
    <sheet name="NPC" sheetId="11" r:id="rId5"/>
    <sheet name="Helps" sheetId="3" r:id="rId6"/>
    <sheet name="Fixers" sheetId="16" r:id="rId7"/>
    <sheet name="Items" sheetId="17" r:id="rId8"/>
    <sheet name="Actions" sheetId="6" r:id="rId9"/>
    <sheet name="Bosses" sheetId="13" r:id="rId10"/>
    <sheet name="Chapters" sheetId="14" r:id="rId11"/>
    <sheet name="Skill Ideas" sheetId="4" r:id="rId12"/>
    <sheet name="Character Ideas" sheetId="5" r:id="rId13"/>
    <sheet name="Event Ideas" sheetId="7" r:id="rId14"/>
    <sheet name="Tile ideas" sheetId="8" r:id="rId15"/>
    <sheet name="Story Board" sheetId="12" r:id="rId16"/>
    <sheet name="RiverCity" sheetId="15" r:id="rId17"/>
    <sheet name="Fixer ideas" sheetId="18" r:id="rId18"/>
    <sheet name="Home Stretch Playtesting" sheetId="19" r:id="rId19"/>
    <sheet name="Home Stretch Rounds" sheetId="20" r:id="rId20"/>
  </sheets>
  <definedNames>
    <definedName name="Actions">Actions!$A$2:$B$48</definedName>
    <definedName name="Fixers">Fixers!$A1048576:$A15</definedName>
  </definedNames>
  <calcPr calcId="152511"/>
</workbook>
</file>

<file path=xl/calcChain.xml><?xml version="1.0" encoding="utf-8"?>
<calcChain xmlns="http://schemas.openxmlformats.org/spreadsheetml/2006/main">
  <c r="R3" i="19" l="1"/>
  <c r="L17" i="1" l="1"/>
  <c r="M17" i="1"/>
  <c r="L23" i="1"/>
  <c r="M23" i="1"/>
  <c r="L14" i="1"/>
  <c r="M14" i="1"/>
  <c r="L5" i="1"/>
  <c r="M5" i="1"/>
  <c r="AA8" i="2" l="1"/>
  <c r="AA9" i="2"/>
  <c r="AA10" i="2"/>
  <c r="AA11" i="2"/>
  <c r="AA12" i="2"/>
  <c r="AA13" i="2"/>
  <c r="AA14" i="2"/>
  <c r="AA15" i="2"/>
  <c r="AA16" i="2"/>
  <c r="AA17" i="2"/>
  <c r="AA18" i="2"/>
  <c r="AA19" i="2"/>
  <c r="Y8" i="2"/>
  <c r="Y9" i="2"/>
  <c r="Y10" i="2"/>
  <c r="Y11" i="2"/>
  <c r="Y12" i="2"/>
  <c r="Y13" i="2"/>
  <c r="Y14" i="2"/>
  <c r="Y15" i="2"/>
  <c r="Y16" i="2"/>
  <c r="Y17" i="2"/>
  <c r="Y18" i="2"/>
  <c r="Y19" i="2"/>
  <c r="M20" i="1" l="1"/>
  <c r="M11" i="1"/>
  <c r="M8" i="1"/>
  <c r="L20" i="1"/>
  <c r="L11" i="1"/>
  <c r="L2" i="1"/>
  <c r="L8" i="1"/>
  <c r="D6" i="6" l="1"/>
  <c r="D12" i="6" l="1"/>
  <c r="D20" i="6" l="1"/>
  <c r="M2" i="1"/>
  <c r="D31" i="6" l="1"/>
  <c r="D9" i="6"/>
  <c r="D37" i="6"/>
  <c r="D29" i="6"/>
  <c r="D32" i="6"/>
  <c r="D36" i="6"/>
  <c r="D8" i="6"/>
  <c r="D27" i="6"/>
  <c r="D47" i="6"/>
  <c r="D34" i="6"/>
  <c r="D42" i="6"/>
  <c r="D33" i="6"/>
  <c r="D40" i="6"/>
  <c r="D45" i="6"/>
  <c r="D11" i="6"/>
  <c r="D15" i="6"/>
  <c r="D26" i="6"/>
  <c r="D43" i="6"/>
  <c r="D25" i="6"/>
  <c r="D14" i="6"/>
  <c r="D4" i="6"/>
  <c r="D5" i="6"/>
  <c r="D30" i="6"/>
  <c r="D39" i="6"/>
  <c r="D46" i="6"/>
  <c r="D10" i="6"/>
  <c r="D19" i="6"/>
  <c r="D41" i="6"/>
  <c r="D28" i="6"/>
  <c r="D2" i="6"/>
  <c r="D18" i="6"/>
  <c r="D13" i="6"/>
  <c r="D22" i="6"/>
  <c r="D24" i="6"/>
  <c r="D35" i="6"/>
  <c r="D38" i="6"/>
  <c r="D16" i="6"/>
  <c r="D44" i="6"/>
  <c r="D17" i="6"/>
  <c r="D21" i="6"/>
  <c r="D3" i="6"/>
  <c r="D23" i="6"/>
  <c r="D7" i="6"/>
  <c r="J15" i="2" l="1"/>
  <c r="B60" i="4" l="1"/>
  <c r="B61" i="4"/>
  <c r="B62" i="4"/>
  <c r="B63" i="4"/>
  <c r="B53" i="4"/>
  <c r="B54" i="4"/>
  <c r="B55" i="4"/>
  <c r="B58" i="4"/>
  <c r="B59" i="4"/>
  <c r="B50" i="4"/>
  <c r="B51" i="4"/>
  <c r="B52" i="4"/>
  <c r="B49" i="4"/>
  <c r="B48" i="4"/>
  <c r="H4" i="2" l="1"/>
  <c r="R4" i="2" s="1"/>
  <c r="H2" i="2"/>
  <c r="H8" i="2" l="1"/>
  <c r="R8" i="2" s="1"/>
  <c r="J8" i="2"/>
  <c r="S8" i="2" s="1"/>
  <c r="L8" i="2"/>
  <c r="T8" i="2" s="1"/>
  <c r="N8" i="2"/>
  <c r="U8" i="2" s="1"/>
  <c r="P8" i="2"/>
  <c r="V8" i="2" s="1"/>
  <c r="H9" i="2"/>
  <c r="R9" i="2" s="1"/>
  <c r="J9" i="2"/>
  <c r="S9" i="2" s="1"/>
  <c r="L9" i="2"/>
  <c r="T9" i="2" s="1"/>
  <c r="N9" i="2"/>
  <c r="U9" i="2" s="1"/>
  <c r="P9" i="2"/>
  <c r="V9" i="2" s="1"/>
  <c r="H3" i="2"/>
  <c r="R3" i="2" s="1"/>
  <c r="J3" i="2"/>
  <c r="S3" i="2" s="1"/>
  <c r="L3" i="2"/>
  <c r="T3" i="2" s="1"/>
  <c r="N3" i="2"/>
  <c r="U3" i="2" s="1"/>
  <c r="P3" i="2"/>
  <c r="V3" i="2" s="1"/>
  <c r="H10" i="2"/>
  <c r="R10" i="2" s="1"/>
  <c r="J10" i="2"/>
  <c r="S10" i="2" s="1"/>
  <c r="L10" i="2"/>
  <c r="T10" i="2" s="1"/>
  <c r="N10" i="2"/>
  <c r="U10" i="2" s="1"/>
  <c r="P10" i="2"/>
  <c r="V10" i="2" s="1"/>
  <c r="H11" i="2"/>
  <c r="R11" i="2" s="1"/>
  <c r="J11" i="2"/>
  <c r="S11" i="2" s="1"/>
  <c r="L11" i="2"/>
  <c r="T11" i="2" s="1"/>
  <c r="N11" i="2"/>
  <c r="U11" i="2" s="1"/>
  <c r="P11" i="2"/>
  <c r="V11" i="2" s="1"/>
  <c r="J4" i="2"/>
  <c r="S4" i="2" s="1"/>
  <c r="L4" i="2"/>
  <c r="T4" i="2" s="1"/>
  <c r="N4" i="2"/>
  <c r="U4" i="2" s="1"/>
  <c r="P4" i="2"/>
  <c r="V4" i="2" s="1"/>
  <c r="H12" i="2"/>
  <c r="R12" i="2" s="1"/>
  <c r="J12" i="2"/>
  <c r="S12" i="2" s="1"/>
  <c r="L12" i="2"/>
  <c r="T12" i="2" s="1"/>
  <c r="N12" i="2"/>
  <c r="U12" i="2" s="1"/>
  <c r="P12" i="2"/>
  <c r="V12" i="2" s="1"/>
  <c r="H13" i="2"/>
  <c r="R13" i="2" s="1"/>
  <c r="J13" i="2"/>
  <c r="S13" i="2" s="1"/>
  <c r="L13" i="2"/>
  <c r="T13" i="2" s="1"/>
  <c r="N13" i="2"/>
  <c r="U13" i="2" s="1"/>
  <c r="P13" i="2"/>
  <c r="V13" i="2" s="1"/>
  <c r="H5" i="2"/>
  <c r="R5" i="2" s="1"/>
  <c r="J5" i="2"/>
  <c r="S5" i="2" s="1"/>
  <c r="L5" i="2"/>
  <c r="T5" i="2" s="1"/>
  <c r="N5" i="2"/>
  <c r="U5" i="2" s="1"/>
  <c r="P5" i="2"/>
  <c r="V5" i="2" s="1"/>
  <c r="H14" i="2"/>
  <c r="R14" i="2" s="1"/>
  <c r="J14" i="2"/>
  <c r="S14" i="2" s="1"/>
  <c r="L14" i="2"/>
  <c r="T14" i="2" s="1"/>
  <c r="N14" i="2"/>
  <c r="U14" i="2" s="1"/>
  <c r="P14" i="2"/>
  <c r="V14" i="2" s="1"/>
  <c r="H15" i="2"/>
  <c r="R15" i="2" s="1"/>
  <c r="S15" i="2"/>
  <c r="L15" i="2"/>
  <c r="T15" i="2" s="1"/>
  <c r="N15" i="2"/>
  <c r="U15" i="2" s="1"/>
  <c r="P15" i="2"/>
  <c r="V15" i="2" s="1"/>
  <c r="H6" i="2"/>
  <c r="R6" i="2" s="1"/>
  <c r="J6" i="2"/>
  <c r="S6" i="2" s="1"/>
  <c r="L6" i="2"/>
  <c r="T6" i="2" s="1"/>
  <c r="N6" i="2"/>
  <c r="U6" i="2" s="1"/>
  <c r="P6" i="2"/>
  <c r="V6" i="2" s="1"/>
  <c r="H16" i="2"/>
  <c r="R16" i="2" s="1"/>
  <c r="J16" i="2"/>
  <c r="S16" i="2" s="1"/>
  <c r="L16" i="2"/>
  <c r="T16" i="2" s="1"/>
  <c r="N16" i="2"/>
  <c r="U16" i="2" s="1"/>
  <c r="P16" i="2"/>
  <c r="V16" i="2" s="1"/>
  <c r="H17" i="2"/>
  <c r="R17" i="2" s="1"/>
  <c r="J17" i="2"/>
  <c r="S17" i="2" s="1"/>
  <c r="L17" i="2"/>
  <c r="T17" i="2" s="1"/>
  <c r="N17" i="2"/>
  <c r="U17" i="2" s="1"/>
  <c r="P17" i="2"/>
  <c r="V17" i="2" s="1"/>
  <c r="H7" i="2"/>
  <c r="R7" i="2" s="1"/>
  <c r="J7" i="2"/>
  <c r="S7" i="2" s="1"/>
  <c r="L7" i="2"/>
  <c r="T7" i="2" s="1"/>
  <c r="N7" i="2"/>
  <c r="U7" i="2" s="1"/>
  <c r="P7" i="2"/>
  <c r="V7" i="2" s="1"/>
  <c r="H18" i="2"/>
  <c r="R18" i="2" s="1"/>
  <c r="J18" i="2"/>
  <c r="S18" i="2" s="1"/>
  <c r="L18" i="2"/>
  <c r="T18" i="2" s="1"/>
  <c r="N18" i="2"/>
  <c r="U18" i="2" s="1"/>
  <c r="P18" i="2"/>
  <c r="V18" i="2" s="1"/>
  <c r="H19" i="2"/>
  <c r="R19" i="2" s="1"/>
  <c r="J19" i="2"/>
  <c r="S19" i="2" s="1"/>
  <c r="L19" i="2"/>
  <c r="T19" i="2" s="1"/>
  <c r="N19" i="2"/>
  <c r="U19" i="2" s="1"/>
  <c r="P19" i="2"/>
  <c r="V19" i="2" s="1"/>
  <c r="J2" i="2"/>
  <c r="S2" i="2" s="1"/>
  <c r="L2" i="2"/>
  <c r="T2" i="2" s="1"/>
  <c r="N2" i="2"/>
  <c r="U2" i="2" s="1"/>
  <c r="P2" i="2"/>
  <c r="V2" i="2" s="1"/>
  <c r="R2" i="2"/>
  <c r="F8" i="2"/>
  <c r="F9" i="2"/>
  <c r="F3" i="2"/>
  <c r="F10" i="2"/>
  <c r="F11" i="2"/>
  <c r="F4" i="2"/>
  <c r="F12" i="2"/>
  <c r="F13" i="2"/>
  <c r="F5" i="2"/>
  <c r="F14" i="2"/>
  <c r="F15" i="2"/>
  <c r="F6" i="2"/>
  <c r="F16" i="2"/>
  <c r="F17" i="2"/>
  <c r="F7" i="2"/>
  <c r="F18" i="2"/>
  <c r="F19" i="2"/>
  <c r="F2" i="2"/>
  <c r="Q7" i="2" l="1"/>
  <c r="W7" i="2" s="1"/>
  <c r="Q12" i="2"/>
  <c r="W12" i="2" s="1"/>
  <c r="Q3" i="2"/>
  <c r="W3" i="2" s="1"/>
  <c r="Q2" i="2"/>
  <c r="W2" i="2" s="1"/>
  <c r="Q14" i="2"/>
  <c r="W14" i="2" s="1"/>
  <c r="Q9" i="2"/>
  <c r="W9" i="2" s="1"/>
  <c r="Q16" i="2"/>
  <c r="W16" i="2" s="1"/>
  <c r="Q5" i="2"/>
  <c r="W5" i="2" s="1"/>
  <c r="Q11" i="2"/>
  <c r="W11" i="2" s="1"/>
  <c r="Q8" i="2"/>
  <c r="W8" i="2" s="1"/>
  <c r="Q15" i="2"/>
  <c r="W15" i="2" s="1"/>
  <c r="Q17" i="2"/>
  <c r="W17" i="2" s="1"/>
  <c r="Q4" i="2"/>
  <c r="W4" i="2" s="1"/>
  <c r="Q19" i="2"/>
  <c r="W19" i="2" s="1"/>
  <c r="AA7" i="2" s="1"/>
  <c r="Q18" i="2"/>
  <c r="W18" i="2" s="1"/>
  <c r="Q6" i="2"/>
  <c r="W6" i="2" s="1"/>
  <c r="Q13" i="2"/>
  <c r="W13" i="2" s="1"/>
  <c r="Q10" i="2"/>
  <c r="W10" i="2" s="1"/>
  <c r="AB7" i="2" l="1"/>
  <c r="AC7" i="2"/>
  <c r="AG7" i="2"/>
  <c r="AI7" i="2"/>
  <c r="AD7" i="2"/>
  <c r="AH7" i="2"/>
  <c r="AE7" i="2"/>
  <c r="AF7" i="2"/>
  <c r="Y7" i="2"/>
  <c r="AB18" i="2"/>
  <c r="AF18" i="2"/>
  <c r="AI18" i="2"/>
  <c r="AC18" i="2"/>
  <c r="AG18" i="2"/>
  <c r="AE18" i="2"/>
  <c r="AD18" i="2"/>
  <c r="AH18" i="2"/>
  <c r="AB6" i="2"/>
  <c r="AF6" i="2"/>
  <c r="AI6" i="2"/>
  <c r="AC6" i="2"/>
  <c r="AG6" i="2"/>
  <c r="AD6" i="2"/>
  <c r="AH6" i="2"/>
  <c r="AE6" i="2"/>
  <c r="AA2" i="2"/>
  <c r="AB9" i="2"/>
  <c r="AF9" i="2"/>
  <c r="AE9" i="2"/>
  <c r="AC9" i="2"/>
  <c r="AG9" i="2"/>
  <c r="AI9" i="2"/>
  <c r="AD9" i="2"/>
  <c r="AH9" i="2"/>
  <c r="Y4" i="2"/>
  <c r="AB12" i="2"/>
  <c r="AF12" i="2"/>
  <c r="AE12" i="2"/>
  <c r="AC12" i="2"/>
  <c r="AG12" i="2"/>
  <c r="AI12" i="2"/>
  <c r="AD12" i="2"/>
  <c r="AH12" i="2"/>
  <c r="AB5" i="2"/>
  <c r="AF5" i="2"/>
  <c r="AE5" i="2"/>
  <c r="AC5" i="2"/>
  <c r="AG5" i="2"/>
  <c r="AI5" i="2"/>
  <c r="AD5" i="2"/>
  <c r="AH5" i="2"/>
  <c r="AB11" i="2"/>
  <c r="AF11" i="2"/>
  <c r="AC11" i="2"/>
  <c r="AG11" i="2"/>
  <c r="AE11" i="2"/>
  <c r="AD11" i="2"/>
  <c r="AH11" i="2"/>
  <c r="AI11" i="2"/>
  <c r="AA5" i="2"/>
  <c r="AB15" i="2"/>
  <c r="AF15" i="2"/>
  <c r="AI15" i="2"/>
  <c r="AC15" i="2"/>
  <c r="AG15" i="2"/>
  <c r="AE15" i="2"/>
  <c r="AD15" i="2"/>
  <c r="AH15" i="2"/>
  <c r="Y5" i="2"/>
  <c r="AB14" i="2"/>
  <c r="AF14" i="2"/>
  <c r="AE14" i="2"/>
  <c r="AC14" i="2"/>
  <c r="AG14" i="2"/>
  <c r="AD14" i="2"/>
  <c r="AH14" i="2"/>
  <c r="AI14" i="2"/>
  <c r="Y6" i="2"/>
  <c r="AB16" i="2"/>
  <c r="AF16" i="2"/>
  <c r="AC16" i="2"/>
  <c r="AG16" i="2"/>
  <c r="AI16" i="2"/>
  <c r="AD16" i="2"/>
  <c r="AH16" i="2"/>
  <c r="AE16" i="2"/>
  <c r="AB3" i="2"/>
  <c r="AF3" i="2"/>
  <c r="AI3" i="2"/>
  <c r="AC3" i="2"/>
  <c r="AG3" i="2"/>
  <c r="AE3" i="2"/>
  <c r="AD3" i="2"/>
  <c r="AH3" i="2"/>
  <c r="AA4" i="2"/>
  <c r="AB13" i="2"/>
  <c r="AF13" i="2"/>
  <c r="AC13" i="2"/>
  <c r="AG13" i="2"/>
  <c r="AI13" i="2"/>
  <c r="AD13" i="2"/>
  <c r="AH13" i="2"/>
  <c r="AE13" i="2"/>
  <c r="AA6" i="2"/>
  <c r="AB17" i="2"/>
  <c r="AF17" i="2"/>
  <c r="AE17" i="2"/>
  <c r="AC17" i="2"/>
  <c r="AG17" i="2"/>
  <c r="AD17" i="2"/>
  <c r="AH17" i="2"/>
  <c r="AI17" i="2"/>
  <c r="Y2" i="2"/>
  <c r="AB8" i="2"/>
  <c r="AF8" i="2"/>
  <c r="AC8" i="2"/>
  <c r="AG8" i="2"/>
  <c r="AI8" i="2"/>
  <c r="AD8" i="2"/>
  <c r="AH8" i="2"/>
  <c r="AE8" i="2"/>
  <c r="AB19" i="2"/>
  <c r="AF19" i="2"/>
  <c r="AI19" i="2"/>
  <c r="AC19" i="2"/>
  <c r="AG19" i="2"/>
  <c r="AD19" i="2"/>
  <c r="AH19" i="2"/>
  <c r="AE19" i="2"/>
  <c r="AA3" i="2"/>
  <c r="Y3" i="2" l="1"/>
  <c r="AB10" i="2"/>
  <c r="AF10" i="2"/>
  <c r="AI10" i="2"/>
  <c r="AC10" i="2"/>
  <c r="AG10" i="2"/>
  <c r="AD10" i="2"/>
  <c r="AH10" i="2"/>
  <c r="AE10" i="2"/>
  <c r="AB4" i="2"/>
  <c r="AF4" i="2"/>
  <c r="AC4" i="2"/>
  <c r="AG4" i="2"/>
  <c r="AE4" i="2"/>
  <c r="AI4" i="2"/>
  <c r="AD4" i="2"/>
  <c r="AH4" i="2"/>
  <c r="AC2" i="2"/>
  <c r="AG2" i="2"/>
  <c r="AI2" i="2"/>
  <c r="AB2" i="2"/>
  <c r="AD2" i="2"/>
  <c r="AH2" i="2"/>
  <c r="AE2" i="2"/>
  <c r="AF2" i="2"/>
  <c r="R30" i="4"/>
  <c r="R29" i="4"/>
  <c r="R28" i="4"/>
  <c r="R27" i="4"/>
  <c r="R26" i="4"/>
  <c r="R25" i="4"/>
  <c r="R24" i="4"/>
  <c r="R23" i="4"/>
  <c r="R22" i="4"/>
  <c r="R21" i="4"/>
  <c r="R20" i="4"/>
  <c r="R19" i="4"/>
  <c r="R18" i="4"/>
  <c r="R17" i="4"/>
  <c r="R16" i="4"/>
  <c r="R15" i="4"/>
  <c r="R14" i="4"/>
  <c r="R13" i="4"/>
  <c r="R12" i="4"/>
  <c r="R11" i="4"/>
  <c r="R10" i="4"/>
  <c r="R9" i="4"/>
  <c r="R8" i="4"/>
  <c r="R7" i="4"/>
</calcChain>
</file>

<file path=xl/sharedStrings.xml><?xml version="1.0" encoding="utf-8"?>
<sst xmlns="http://schemas.openxmlformats.org/spreadsheetml/2006/main" count="1488" uniqueCount="847">
  <si>
    <t>Name</t>
  </si>
  <si>
    <t>Qty</t>
  </si>
  <si>
    <t>Level</t>
  </si>
  <si>
    <t>Script Kiddie</t>
  </si>
  <si>
    <t>Hacktivist</t>
  </si>
  <si>
    <t>Black Hat</t>
  </si>
  <si>
    <t>Safecracker</t>
  </si>
  <si>
    <t>Thug</t>
  </si>
  <si>
    <t>Operative</t>
  </si>
  <si>
    <t>Persuasion Specialist</t>
  </si>
  <si>
    <t>Mastermind</t>
  </si>
  <si>
    <t>Street Urchin</t>
  </si>
  <si>
    <t>Con Artist</t>
  </si>
  <si>
    <t>Burglar</t>
  </si>
  <si>
    <t>Thief</t>
  </si>
  <si>
    <t>Grease Man</t>
  </si>
  <si>
    <t>Memory</t>
  </si>
  <si>
    <t>Angry Locksmith</t>
  </si>
  <si>
    <t>Hack</t>
  </si>
  <si>
    <t>Hacker</t>
  </si>
  <si>
    <t>Move</t>
  </si>
  <si>
    <t>Attack</t>
  </si>
  <si>
    <t>Unlock</t>
  </si>
  <si>
    <t>Fighter</t>
  </si>
  <si>
    <t>Grifter</t>
  </si>
  <si>
    <t>Description</t>
  </si>
  <si>
    <t>Cut Locks</t>
  </si>
  <si>
    <t>Rake Locks</t>
  </si>
  <si>
    <t>Pick Locks</t>
  </si>
  <si>
    <t>Grift</t>
  </si>
  <si>
    <t>Does everything, no EXP</t>
  </si>
  <si>
    <t>Self Defense</t>
  </si>
  <si>
    <t>Ambush</t>
  </si>
  <si>
    <t>Conceal</t>
  </si>
  <si>
    <t>Ninja</t>
  </si>
  <si>
    <t>cheap, quiet, less disturbing, low success rate</t>
  </si>
  <si>
    <t>expensive, quiet, effective, out of reach for many crew members</t>
  </si>
  <si>
    <t>Inside Man</t>
  </si>
  <si>
    <t>Masquerade</t>
  </si>
  <si>
    <t>slow, but quiet</t>
  </si>
  <si>
    <t>Rush</t>
  </si>
  <si>
    <t>most options are fast, but loud and disturbing</t>
  </si>
  <si>
    <t>Observe</t>
  </si>
  <si>
    <t>allows you to move your plan tiles sometimes, or do extra recon</t>
  </si>
  <si>
    <t>free, but hardly successful</t>
  </si>
  <si>
    <t>Persistent Threat</t>
  </si>
  <si>
    <t>does all kinds of stuff in the server room</t>
  </si>
  <si>
    <t>Sniff Packets</t>
  </si>
  <si>
    <t>Degrade &amp; Deny</t>
  </si>
  <si>
    <t>lots of free recon, disables some cameras, lowers alerts</t>
  </si>
  <si>
    <t>much more destructive against cameras and guards, but raises alerts</t>
  </si>
  <si>
    <t>Does everything better, no EXP</t>
  </si>
  <si>
    <t>free, loud and unsuccessful</t>
  </si>
  <si>
    <t>great all around if you can get it</t>
  </si>
  <si>
    <t>Rolls</t>
  </si>
  <si>
    <t>FAIL! Busted.</t>
  </si>
  <si>
    <t>NOTHING</t>
  </si>
  <si>
    <t>Yank Wires</t>
  </si>
  <si>
    <t>WALK. ➜</t>
  </si>
  <si>
    <t>SPRINT! ➜➜ 🔊🔊</t>
  </si>
  <si>
    <t>BEEP! 🔊🔊🔊</t>
  </si>
  <si>
    <t>Splice In</t>
  </si>
  <si>
    <t>SHUFFLE! ➜🔊</t>
  </si>
  <si>
    <t>PANIC! ➜➜🔊🔊⚠</t>
  </si>
  <si>
    <t>Dawdle</t>
  </si>
  <si>
    <t>Slog</t>
  </si>
  <si>
    <t>Prowl</t>
  </si>
  <si>
    <t>STUMBLE. ➜🔊</t>
  </si>
  <si>
    <t>HESITATE.💡</t>
  </si>
  <si>
    <t>Tromp</t>
  </si>
  <si>
    <t>HESITATE.💡💡</t>
  </si>
  <si>
    <t>CLICK. 🔓</t>
  </si>
  <si>
    <t>Mule Kick</t>
  </si>
  <si>
    <t>BAM! 🔓🔊🔊🔊</t>
  </si>
  <si>
    <t>THUD. 🔊</t>
  </si>
  <si>
    <t>CRASH! 🔓🔊💥</t>
  </si>
  <si>
    <t>free, loud, disturbs rooms, no exp gained</t>
  </si>
  <si>
    <t>OOF! 🔊</t>
  </si>
  <si>
    <t>ALMOST!💡💡</t>
  </si>
  <si>
    <t xml:space="preserve"> </t>
  </si>
  <si>
    <t>BAM! 🔓🔊🔊 ➜</t>
  </si>
  <si>
    <t>BAM! 🔓🔊🔊🔊➜</t>
  </si>
  <si>
    <t>CRASH! 🔓🔊💥➜</t>
  </si>
  <si>
    <t>CRACK! 🔓🔊</t>
  </si>
  <si>
    <t>CLUNK. 🔓🔊💥➜</t>
  </si>
  <si>
    <t>cheap, kinda loud, disturbs rooms, gains some experience, but less successful the first time</t>
  </si>
  <si>
    <t>HESITATE. 💡💡💡</t>
  </si>
  <si>
    <t>Hide</t>
  </si>
  <si>
    <t>HESITATE. 💡💡</t>
  </si>
  <si>
    <t>SURPRISE. 👊➜</t>
  </si>
  <si>
    <t>FIGHT! 👊🔊🔊➜</t>
  </si>
  <si>
    <t>TRIP. ➜💥</t>
  </si>
  <si>
    <t>free, slow, but gains exp</t>
  </si>
  <si>
    <t>free, kinda loud, usually moves, might sprint, not much exp</t>
  </si>
  <si>
    <t>CRACK! 💥</t>
  </si>
  <si>
    <t>FLICKER!🔊⚠⚠</t>
  </si>
  <si>
    <t>Zzzt. 📷</t>
  </si>
  <si>
    <t>Icon</t>
  </si>
  <si>
    <t>🔓</t>
  </si>
  <si>
    <t>BYPASS! 🔓🔓➜</t>
  </si>
  <si>
    <t>🔊</t>
  </si>
  <si>
    <t>➜</t>
  </si>
  <si>
    <t>📷</t>
  </si>
  <si>
    <t>⚠</t>
  </si>
  <si>
    <t>👊</t>
  </si>
  <si>
    <t>💡</t>
  </si>
  <si>
    <t>Requires: Splice In</t>
  </si>
  <si>
    <t>Requires: Sniff Packets</t>
  </si>
  <si>
    <t>Roam</t>
  </si>
  <si>
    <t>Requires Dawdle</t>
  </si>
  <si>
    <t>Requires Tromp</t>
  </si>
  <si>
    <t>Requires Slog</t>
  </si>
  <si>
    <t>Requires AND Conceal</t>
  </si>
  <si>
    <t>Assault</t>
  </si>
  <si>
    <t>LISTEN 👂</t>
  </si>
  <si>
    <t>BUSTED!</t>
  </si>
  <si>
    <t>ACHOO! 🔊💡</t>
  </si>
  <si>
    <t>FIGHT! 👊🔊🔊💥➜</t>
  </si>
  <si>
    <t>HESITATE. 💡</t>
  </si>
  <si>
    <t>BRIBE! 👊 -$1k</t>
  </si>
  <si>
    <t>YOINK! +$1k</t>
  </si>
  <si>
    <t>Special</t>
  </si>
  <si>
    <t>IDEA: Reveal (sit for multiple turns and reveal all turns. Must stay still)</t>
  </si>
  <si>
    <t>Improvise</t>
  </si>
  <si>
    <t>Smash 'n' Grab</t>
  </si>
  <si>
    <t>Hurry</t>
  </si>
  <si>
    <t>🔍</t>
  </si>
  <si>
    <t>Sewer Rat</t>
  </si>
  <si>
    <t>Bypass</t>
  </si>
  <si>
    <t>Upgrade1</t>
  </si>
  <si>
    <t>Upgrade2</t>
  </si>
  <si>
    <t>Upgrade1Rolls</t>
  </si>
  <si>
    <t>Upgrade2Rolls</t>
  </si>
  <si>
    <t>Remote Exploit</t>
  </si>
  <si>
    <t>Circumvent</t>
  </si>
  <si>
    <t>(none)</t>
  </si>
  <si>
    <t>Default1</t>
  </si>
  <si>
    <t>Default2</t>
  </si>
  <si>
    <t>Walk%n🔊➜</t>
  </si>
  <si>
    <t>good for locks, decent ideas</t>
  </si>
  <si>
    <t>good for guards</t>
  </si>
  <si>
    <t>good for planning and ideas</t>
  </si>
  <si>
    <t>good for loot and movement</t>
  </si>
  <si>
    <t>good for supporting other players</t>
  </si>
  <si>
    <t>good for support, recon, and cameras</t>
  </si>
  <si>
    <t>Veteran</t>
  </si>
  <si>
    <t>Lookout</t>
  </si>
  <si>
    <t>Support</t>
  </si>
  <si>
    <t>LevelUp1</t>
  </si>
  <si>
    <t>LevelUp2</t>
  </si>
  <si>
    <t>Loot</t>
  </si>
  <si>
    <t>💰</t>
  </si>
  <si>
    <t>Steal</t>
  </si>
  <si>
    <t>Bypasser</t>
  </si>
  <si>
    <t>Dash%n🔊➜➜</t>
  </si>
  <si>
    <t>Noise. Increase the noise level by 1</t>
  </si>
  <si>
    <t>Ideas</t>
  </si>
  <si>
    <t>KNOWS A GUY%nCan sell an extra $1k for each jewel or painting the team acquires</t>
  </si>
  <si>
    <t>Bash%n👊👊🔊</t>
  </si>
  <si>
    <t>Root</t>
  </si>
  <si>
    <t>Camera</t>
  </si>
  <si>
    <t>Everything</t>
  </si>
  <si>
    <t>Subdue</t>
  </si>
  <si>
    <t>Reveal</t>
  </si>
  <si>
    <t>Disable 1 camera on or adjacent to your tile</t>
  </si>
  <si>
    <t>READ SECURITY: on the next Reveal, may draw two tokens from the bag and choose the next one.</t>
  </si>
  <si>
    <t>REMOTE SUBDUE when outdoors</t>
  </si>
  <si>
    <t>Achoo!!</t>
  </si>
  <si>
    <t>Randomly choose a person using the security die. That person gets a guard on their space.</t>
  </si>
  <si>
    <t>Concoct</t>
  </si>
  <si>
    <t>SWAP DUFFEL BAGS%nIf busted, may transfer loot to another player in the building within ➜➜➜%n %nALWAYS HAVE A GETAWAY%nIf busted, leaves heist but remains for next heist.</t>
  </si>
  <si>
    <t>Reveal 1 security token anywhere</t>
  </si>
  <si>
    <t>Subdue 1 guard on or adjacent to your tile</t>
  </si>
  <si>
    <t>Move to adjacent, planned, not locked tile</t>
  </si>
  <si>
    <t>Crowded!</t>
  </si>
  <si>
    <t>Door</t>
  </si>
  <si>
    <t>Allow the security system to apply to a passage, too. So just the ring and you can't step on it. That also means you can't step on that square until it's disabled, so you can't camp out on a jewel</t>
  </si>
  <si>
    <t>You can't have more than 1 player on that space.</t>
  </si>
  <si>
    <t>EXTORT GUARDS%nMay use 💡💡 to change security roll by 1%n %n</t>
  </si>
  <si>
    <t>MANIPULATE%nOnce per turn when anyone 🔍, may spend 💡 to draw two tokens from the bag and choose the next one</t>
  </si>
  <si>
    <t>PACKS A SQUIB%nIf busted, fakes death and plays next heist, but loses loot.</t>
  </si>
  <si>
    <t>INTERCEPT%nFor 💡💡💡, may prevent a security event that places a guard on a player's space</t>
  </si>
  <si>
    <t xml:space="preserve">I CAN HAZ TEH CODES?%nMay spend 💡💡 to prevent Power Cycle event </t>
  </si>
  <si>
    <t>I CAN HEARTBLEED%nIf outdoors, may spend 💡 to 🔍</t>
  </si>
  <si>
    <t>DIG!%nMay begin the heist on any non-security tile on bordering the outside of the map for 🔊🔊</t>
  </si>
  <si>
    <t>Bruiser</t>
  </si>
  <si>
    <t>Action</t>
  </si>
  <si>
    <t>Category</t>
  </si>
  <si>
    <t>Something more with cameras - these aren't interesting enough</t>
  </si>
  <si>
    <t>Raise alerts and noise if multiple people are on the same square. Really punish three people on the same square. Punish three people next to each other too.</t>
  </si>
  <si>
    <t>Super camera? Or Super Guard? Some sort of security tile that is the same as what we had before, but more.</t>
  </si>
  <si>
    <t>Double Security Tile</t>
  </si>
  <si>
    <t xml:space="preserve">Just put more security chits on it and handle them. So a second security-backed chit. </t>
  </si>
  <si>
    <t>Known Double-Guards</t>
  </si>
  <si>
    <t>Put two guards on a single space at design time</t>
  </si>
  <si>
    <t>Known Guard-Lock</t>
  </si>
  <si>
    <t>Put a guard and a lock that is already known at a key spot.</t>
  </si>
  <si>
    <t>Cramped Space/Tight Squeeze</t>
  </si>
  <si>
    <t>Known Camera-Lock</t>
  </si>
  <si>
    <t>Put a camera and a lock but known.</t>
  </si>
  <si>
    <t>Add a guard to an empty space adjacent to a guard.</t>
  </si>
  <si>
    <t>Convert a camera to a double-camera.</t>
  </si>
  <si>
    <t>1-action</t>
  </si>
  <si>
    <t>1-subactions</t>
  </si>
  <si>
    <t>Recon</t>
  </si>
  <si>
    <t>Run</t>
  </si>
  <si>
    <t>Redirect</t>
  </si>
  <si>
    <t>Sneak</t>
  </si>
  <si>
    <t>Study</t>
  </si>
  <si>
    <t>Examine</t>
  </si>
  <si>
    <t>Nab</t>
  </si>
  <si>
    <t>Defeat</t>
  </si>
  <si>
    <t>Punch</t>
  </si>
  <si>
    <t>Rake</t>
  </si>
  <si>
    <t>Detonate</t>
  </si>
  <si>
    <t>Loop</t>
  </si>
  <si>
    <t>Bash</t>
  </si>
  <si>
    <t>👊👊🔊</t>
  </si>
  <si>
    <t>Crawl</t>
  </si>
  <si>
    <t>Dash</t>
  </si>
  <si>
    <t>🔊➜➜</t>
  </si>
  <si>
    <t>🔓📷🔊➜</t>
  </si>
  <si>
    <t>Disable</t>
  </si>
  <si>
    <t>📷🔊➜</t>
  </si>
  <si>
    <t>Discover</t>
  </si>
  <si>
    <t>💡💡💡🔊</t>
  </si>
  <si>
    <t>Hesitate</t>
  </si>
  <si>
    <t>Jab</t>
  </si>
  <si>
    <t>Kick</t>
  </si>
  <si>
    <t>👊🔊➜➜</t>
  </si>
  <si>
    <t>📷🔍</t>
  </si>
  <si>
    <t>Pick</t>
  </si>
  <si>
    <t>Walk</t>
  </si>
  <si>
    <t>👊🔊🔊➜</t>
  </si>
  <si>
    <t>Rampage</t>
  </si>
  <si>
    <t>💡💡🔊🔍</t>
  </si>
  <si>
    <t>🔊🔊➜➜</t>
  </si>
  <si>
    <t>👊➜</t>
  </si>
  <si>
    <t>Slink</t>
  </si>
  <si>
    <t>👊👊👊🔊🔊</t>
  </si>
  <si>
    <t>Sprint</t>
  </si>
  <si>
    <t>🔊🔊➜➜➜</t>
  </si>
  <si>
    <t>💡💡</t>
  </si>
  <si>
    <t>📷🔊🔊➜</t>
  </si>
  <si>
    <t>🔊➜</t>
  </si>
  <si>
    <t>💰🔊</t>
  </si>
  <si>
    <t>Key In</t>
  </si>
  <si>
    <t>Sleeper Hold</t>
  </si>
  <si>
    <t>Spin Kick</t>
  </si>
  <si>
    <t>Spy Stuff</t>
  </si>
  <si>
    <t>Subactions</t>
  </si>
  <si>
    <t>2-action</t>
  </si>
  <si>
    <t>2-subactions</t>
  </si>
  <si>
    <t>3-action</t>
  </si>
  <si>
    <t>3-subactions</t>
  </si>
  <si>
    <t>4-action</t>
  </si>
  <si>
    <t>4-subactions</t>
  </si>
  <si>
    <t>5-action</t>
  </si>
  <si>
    <t>5-subactions</t>
  </si>
  <si>
    <t>6-action</t>
  </si>
  <si>
    <t>6-subactions</t>
  </si>
  <si>
    <t>good at</t>
  </si>
  <si>
    <t>pretty good at</t>
  </si>
  <si>
    <t>bad at</t>
  </si>
  <si>
    <t>noise (crawl default)</t>
  </si>
  <si>
    <t>guards</t>
  </si>
  <si>
    <t>being quiet</t>
  </si>
  <si>
    <t>revealing, preventing bad things</t>
  </si>
  <si>
    <t>breaching things (locks, exits)</t>
  </si>
  <si>
    <t>Watchman</t>
  </si>
  <si>
    <t>???</t>
  </si>
  <si>
    <t>mobility</t>
  </si>
  <si>
    <t>violence</t>
  </si>
  <si>
    <t>mobility (memory, movements)</t>
  </si>
  <si>
    <t>mobility (memory, banking moves)</t>
  </si>
  <si>
    <t>escaping, ideas</t>
  </si>
  <si>
    <t>re-planning anyone</t>
  </si>
  <si>
    <t>revealing</t>
  </si>
  <si>
    <t>mobility (memory)</t>
  </si>
  <si>
    <t>mobility (movement)</t>
  </si>
  <si>
    <t>One character loses all of his ideas if he is standing on a gate or something</t>
  </si>
  <si>
    <t>Stride</t>
  </si>
  <si>
    <t>🔊➜🔍</t>
  </si>
  <si>
    <t>Stride%n🔊➜🔍</t>
  </si>
  <si>
    <t>Good at</t>
  </si>
  <si>
    <t>Seasoning</t>
  </si>
  <si>
    <t>🔓🔊</t>
  </si>
  <si>
    <t>Locks</t>
  </si>
  <si>
    <t>Multi-moves, ideas</t>
  </si>
  <si>
    <t>Noise Level</t>
  </si>
  <si>
    <t>High</t>
  </si>
  <si>
    <t>Low</t>
  </si>
  <si>
    <t>Strongarm</t>
  </si>
  <si>
    <t>Zap</t>
  </si>
  <si>
    <t>Lacks</t>
  </si>
  <si>
    <t>Multi-moves, ideas, locks</t>
  </si>
  <si>
    <t>Subdue, Cameras</t>
  </si>
  <si>
    <t>Camera, Subdue, Lock,</t>
  </si>
  <si>
    <t>Multi-moves, Loot, Reveal</t>
  </si>
  <si>
    <t>Hit 'n' Run</t>
  </si>
  <si>
    <t>👊🔊</t>
  </si>
  <si>
    <t>Subdue, Multi-moves</t>
  </si>
  <si>
    <t>Cameras, Locks</t>
  </si>
  <si>
    <t>Medium</t>
  </si>
  <si>
    <t>🔓🔓🔊🔊➜</t>
  </si>
  <si>
    <t>Something??</t>
  </si>
  <si>
    <t>Locks, Multi-moves</t>
  </si>
  <si>
    <t>Cameras, Subdue</t>
  </si>
  <si>
    <t>Shatter</t>
  </si>
  <si>
    <t>📷📷🔊🔊➜</t>
  </si>
  <si>
    <t>Subdue, Locks</t>
  </si>
  <si>
    <t>Reveal, Ideas</t>
  </si>
  <si>
    <t>Short</t>
  </si>
  <si>
    <t>Unlock 1 lock adjacent to your tile</t>
  </si>
  <si>
    <t>Loot. Add $1k to your character</t>
  </si>
  <si>
    <t>Add 1 Idea to your character</t>
  </si>
  <si>
    <t>These are GREAT actions that should be used somewhere</t>
  </si>
  <si>
    <t>These are the old skill names</t>
  </si>
  <si>
    <t>These might be OP</t>
  </si>
  <si>
    <t>💰💰🔊</t>
  </si>
  <si>
    <t>Subdue, Cameras, Looting</t>
  </si>
  <si>
    <t>Multi-moves, locks</t>
  </si>
  <si>
    <t>Flip</t>
  </si>
  <si>
    <t>👊🔊➜</t>
  </si>
  <si>
    <t>Smash</t>
  </si>
  <si>
    <t>Grab</t>
  </si>
  <si>
    <t>Subdue, Cameras, Locks</t>
  </si>
  <si>
    <t>Ransack</t>
  </si>
  <si>
    <t>Pilfer</t>
  </si>
  <si>
    <t>Cameras</t>
  </si>
  <si>
    <t>Multi-moves, Ideas, Subdue</t>
  </si>
  <si>
    <t>Multi-moves, Ideas, Camera</t>
  </si>
  <si>
    <t>Wing It</t>
  </si>
  <si>
    <t>Camera, Subdue, Lock, Ideas</t>
  </si>
  <si>
    <t>👊📷</t>
  </si>
  <si>
    <t>Shock</t>
  </si>
  <si>
    <t>Loot, Ideas</t>
  </si>
  <si>
    <t>Loot, Locks</t>
  </si>
  <si>
    <t>Multi-move, Loot</t>
  </si>
  <si>
    <t>Ideas, Cameras, Locks</t>
  </si>
  <si>
    <t>Ideas, Locks</t>
  </si>
  <si>
    <t>Blast</t>
  </si>
  <si>
    <t>High (with Alert)</t>
  </si>
  <si>
    <t>Bump</t>
  </si>
  <si>
    <t>🔓🔓🔊➜</t>
  </si>
  <si>
    <t>Loot, Reveal</t>
  </si>
  <si>
    <t>Swipe</t>
  </si>
  <si>
    <t>Extract</t>
  </si>
  <si>
    <t>Ideas, Loot, Reveal</t>
  </si>
  <si>
    <t>Ideas, Cameras, Subdue</t>
  </si>
  <si>
    <t>Cameras, Multi-moves, Ideas</t>
  </si>
  <si>
    <t>Cameras, Multi-moves, Ideas, Reveal</t>
  </si>
  <si>
    <t>(extra quiet)</t>
  </si>
  <si>
    <t>Run%n🔊🔊➜➜</t>
  </si>
  <si>
    <t>🔓👊🔊</t>
  </si>
  <si>
    <t>Spy Stuff%n🔓👊🔊</t>
  </si>
  <si>
    <t>Pick%n🔓🔊</t>
  </si>
  <si>
    <t>🔓👊📷🔊🔊</t>
  </si>
  <si>
    <t>🔓👊👊📷🔊⚠</t>
  </si>
  <si>
    <t>📷🔊➜➜</t>
  </si>
  <si>
    <t>📷📷🔊➜</t>
  </si>
  <si>
    <t>🔍🔓🔊</t>
  </si>
  <si>
    <t>ADRENALINE%nGain 💡 when you 👊</t>
  </si>
  <si>
    <t>👊👊🔊🔊🔊➜➜</t>
  </si>
  <si>
    <t>Times Used</t>
  </si>
  <si>
    <t>🔓📷🔊🔊➜</t>
  </si>
  <si>
    <t>🔓👊🔊🔊➜</t>
  </si>
  <si>
    <t>👊📷🔊🔊➜</t>
  </si>
  <si>
    <t>Scamper</t>
  </si>
  <si>
    <t>🔊🔊🔊➜➜</t>
  </si>
  <si>
    <t>Default3</t>
  </si>
  <si>
    <t>Mover</t>
  </si>
  <si>
    <t>Pick II%n🔓🔓🔊</t>
  </si>
  <si>
    <t>Hit</t>
  </si>
  <si>
    <t>EFFICIENT PICKER%nIf your action has a 🔓, you may spend 💡 for an additional ➜🔊</t>
  </si>
  <si>
    <t>DART%nUse this action to spend%n💡for 🔊➜➜</t>
  </si>
  <si>
    <t>BOLT%nUse this action to spend%n💡for 🔊➜➜, %nor 💡💡 for 🔊➜➜➜</t>
  </si>
  <si>
    <t>Demolitions Guy</t>
  </si>
  <si>
    <t>Pickpocket</t>
  </si>
  <si>
    <t>Looter</t>
  </si>
  <si>
    <t>Punch%n👊🔊🔊➜</t>
  </si>
  <si>
    <t>Archetype</t>
  </si>
  <si>
    <t>Rogue</t>
  </si>
  <si>
    <t>Tinkerer</t>
  </si>
  <si>
    <t>Smash%n📷🔊🔊➜</t>
  </si>
  <si>
    <t>Disable%n📷🔊➜</t>
  </si>
  <si>
    <t>Caught in a Reflection</t>
  </si>
  <si>
    <t>Suspicious Guards</t>
  </si>
  <si>
    <t>I Thought I Had Him</t>
  </si>
  <si>
    <t>Hey You!</t>
  </si>
  <si>
    <t>Order</t>
  </si>
  <si>
    <t>Initiate Escape Phase.</t>
  </si>
  <si>
    <t>Get Outta My Way!</t>
  </si>
  <si>
    <t>Shut the Gate!</t>
  </si>
  <si>
    <t>Sound the Alarm!</t>
  </si>
  <si>
    <t>Shut the Gates!</t>
  </si>
  <si>
    <t>Un-Subdue every Subdued Guard that shares a tile with a Character.</t>
  </si>
  <si>
    <t>Ties Broke!</t>
  </si>
  <si>
    <t>Reinforcements</t>
  </si>
  <si>
    <t>Roll6</t>
  </si>
  <si>
    <t>Story</t>
  </si>
  <si>
    <t>Lock the Goods!</t>
  </si>
  <si>
    <t xml:space="preserve">The guard monitoring the cameras sees movement in a reflection and looks a little closer. </t>
  </si>
  <si>
    <t>Fearful of what might happen to him, a guard begins blabbing. He's noisy, but provides useful intel.</t>
  </si>
  <si>
    <t>An automatic system initiates, closing the next lockdown gate.</t>
  </si>
  <si>
    <t>An automatic system initiates, closing the next two lockdown gates.</t>
  </si>
  <si>
    <t>More movement gets noticed.</t>
  </si>
  <si>
    <t>Emboldened by the alerts that have been raised, the Guards begin escaping their bonds.</t>
  </si>
  <si>
    <t>This is it.</t>
  </si>
  <si>
    <t>Guards are studying the cameras more closely now.</t>
  </si>
  <si>
    <t>Increased Suspicion</t>
  </si>
  <si>
    <t>The Watchtower performs a sweep in every direction.</t>
  </si>
  <si>
    <t>Watchtower Sweep</t>
  </si>
  <si>
    <t>A group of guards rally at one of their waypoints.</t>
  </si>
  <si>
    <t>Guard Starts Blabbing</t>
  </si>
  <si>
    <t>LevelUp1Desc</t>
  </si>
  <si>
    <t>LevelUp2Desc</t>
  </si>
  <si>
    <t>💡🔍🔊</t>
  </si>
  <si>
    <t>Shut Two Gates!!</t>
  </si>
  <si>
    <t>In an attempt to isolate your team, the guards shut two lockdown gates.</t>
  </si>
  <si>
    <t xml:space="preserve">Close the next two Gates, starting with "A". Remove the tile. If a character is on it, they are immediately Busted. </t>
  </si>
  <si>
    <t>Panicked Prisoner</t>
  </si>
  <si>
    <t>Freed Prisoner</t>
  </si>
  <si>
    <t>Hostage</t>
  </si>
  <si>
    <t>Panicked Hostage</t>
  </si>
  <si>
    <t>Walk🔊➜</t>
  </si>
  <si>
    <t>Guide</t>
  </si>
  <si>
    <t>Panicked Guide</t>
  </si>
  <si>
    <t>Shutter Bug</t>
  </si>
  <si>
    <t>Surveillance</t>
  </si>
  <si>
    <t>Report%n💡🔍🔊</t>
  </si>
  <si>
    <t>PATCH IN%nWhen adjacent to a live camera, use this action for 💡💡🔍🔊</t>
  </si>
  <si>
    <t>Technician</t>
  </si>
  <si>
    <t>Hit%n👊🔊</t>
  </si>
  <si>
    <t>LARCENIST%nFor 💡, you may pick up items in an adjacent, not locked tile as if it were on your tile for the rest of the phase.</t>
  </si>
  <si>
    <t>SWINDLER%nFor 💡, you may pick up or drop items in an adjacent, not locked tile as if it were on your tile for the rest of the phase.%n %nTOSS LOOT%nUse this action to place any of your loot up to two tiles away in a single direction. You may not toss over locked tiles or gaps.</t>
  </si>
  <si>
    <t>Panic!</t>
  </si>
  <si>
    <t>Everyone has a breaking point.</t>
  </si>
  <si>
    <t>0 Days Before</t>
  </si>
  <si>
    <t>1 Day Before</t>
  </si>
  <si>
    <t>2 Days</t>
  </si>
  <si>
    <t>7 Days</t>
  </si>
  <si>
    <t>6 Days</t>
  </si>
  <si>
    <t>5 Days</t>
  </si>
  <si>
    <t>4 Days</t>
  </si>
  <si>
    <t>3 Days</t>
  </si>
  <si>
    <r>
      <rPr>
        <i/>
        <sz val="11"/>
        <color theme="1"/>
        <rFont val="Calibri"/>
        <family val="2"/>
        <scheme val="minor"/>
      </rPr>
      <t>The Provenance</t>
    </r>
    <r>
      <rPr>
        <sz val="11"/>
        <color theme="1"/>
        <rFont val="Calibri"/>
        <family val="2"/>
        <scheme val="minor"/>
      </rPr>
      <t xml:space="preserve">
- Steal the documents
- Reveal that your paintings were fake and now you have to find the real ones</t>
    </r>
  </si>
  <si>
    <r>
      <rPr>
        <i/>
        <sz val="11"/>
        <color theme="1"/>
        <rFont val="Calibri"/>
        <family val="2"/>
        <scheme val="minor"/>
      </rPr>
      <t>The Gallery Job</t>
    </r>
    <r>
      <rPr>
        <sz val="11"/>
        <color theme="1"/>
        <rFont val="Calibri"/>
        <family val="2"/>
        <scheme val="minor"/>
      </rPr>
      <t xml:space="preserve">
- Steal the paintings for the first time.
</t>
    </r>
  </si>
  <si>
    <t>The Fall Guys</t>
  </si>
  <si>
    <t>The Venetian Swap</t>
  </si>
  <si>
    <t>The Long Con</t>
  </si>
  <si>
    <t>A year ago</t>
  </si>
  <si>
    <r>
      <rPr>
        <i/>
        <sz val="11"/>
        <color theme="1"/>
        <rFont val="Calibri"/>
        <family val="2"/>
        <scheme val="minor"/>
      </rPr>
      <t>The Expected Escape</t>
    </r>
    <r>
      <rPr>
        <sz val="11"/>
        <color theme="1"/>
        <rFont val="Calibri"/>
        <family val="2"/>
        <scheme val="minor"/>
      </rPr>
      <t xml:space="preserve">
- Get new character from prior Heists (busted or free starting places)
- They've had a string of escapes, so security is way high, but the last attempt was this morning, so they're off their game a bit.
- Cell Block C
- Get anonymous help (which is The Collector when you bust out - he knows the Cops)</t>
    </r>
  </si>
  <si>
    <r>
      <rPr>
        <i/>
        <sz val="11"/>
        <color theme="1"/>
        <rFont val="Calibri"/>
        <family val="2"/>
        <scheme val="minor"/>
      </rPr>
      <t>The Incident</t>
    </r>
    <r>
      <rPr>
        <sz val="11"/>
        <color theme="1"/>
        <rFont val="Calibri"/>
        <family val="2"/>
        <scheme val="minor"/>
      </rPr>
      <t xml:space="preserve">
The Fence gets thrown in jail, losing his buddy, Glasses, in a failed deal with The Collector. They were both tunnel rats with the Demo Guy and their Sergeant. </t>
    </r>
  </si>
  <si>
    <r>
      <rPr>
        <i/>
        <sz val="11"/>
        <color theme="1"/>
        <rFont val="Calibri"/>
        <family val="2"/>
        <scheme val="minor"/>
      </rPr>
      <t>Demo Guy Heist #1</t>
    </r>
    <r>
      <rPr>
        <sz val="11"/>
        <color theme="1"/>
        <rFont val="Calibri"/>
        <family val="2"/>
        <scheme val="minor"/>
      </rPr>
      <t xml:space="preserve">
- Establish that he's military
- New technique
- Need to get the artwork and jewels 
- Any useful connection to The Fall Guys? Or is this just an intro?</t>
    </r>
  </si>
  <si>
    <r>
      <rPr>
        <i/>
        <sz val="11"/>
        <color theme="1"/>
        <rFont val="Calibri"/>
        <family val="2"/>
        <scheme val="minor"/>
      </rPr>
      <t>The Warehouse Job</t>
    </r>
    <r>
      <rPr>
        <sz val="11"/>
        <color theme="1"/>
        <rFont val="Calibri"/>
        <family val="2"/>
        <scheme val="minor"/>
      </rPr>
      <t xml:space="preserve">
- Your friend from Customs gets you a new job.
- Gets busted; they knew you were coming. Your friend is there with the cops, takes the goods and a momento from screwing you over and says "This will look good in my collection" (Establishes Villain)</t>
    </r>
  </si>
  <si>
    <r>
      <rPr>
        <i/>
        <sz val="11"/>
        <color theme="1"/>
        <rFont val="Calibri"/>
        <family val="2"/>
        <scheme val="minor"/>
      </rPr>
      <t>The Tip</t>
    </r>
    <r>
      <rPr>
        <sz val="11"/>
        <color theme="1"/>
        <rFont val="Calibri"/>
        <family val="2"/>
        <scheme val="minor"/>
      </rPr>
      <t xml:space="preserve">
- "Friend" at Customs gets a tip of a shipment of artwork coming in
- Stolen goods already, so they won't miss it
</t>
    </r>
  </si>
  <si>
    <r>
      <rPr>
        <i/>
        <sz val="11"/>
        <color theme="1"/>
        <rFont val="Calibri"/>
        <family val="2"/>
        <scheme val="minor"/>
      </rPr>
      <t>Your Last Heist</t>
    </r>
    <r>
      <rPr>
        <sz val="11"/>
        <color theme="1"/>
        <rFont val="Calibri"/>
        <family val="2"/>
        <scheme val="minor"/>
      </rPr>
      <t xml:space="preserve">
- Break out of Cell Block B
- Mention that they had a bunch of amateurs escape recently, so security is a bit on edge.</t>
    </r>
  </si>
  <si>
    <r>
      <rPr>
        <i/>
        <sz val="11"/>
        <color theme="1"/>
        <rFont val="Calibri"/>
        <family val="2"/>
        <scheme val="minor"/>
      </rPr>
      <t>The Fence</t>
    </r>
    <r>
      <rPr>
        <sz val="11"/>
        <color theme="1"/>
        <rFont val="Calibri"/>
        <family val="2"/>
        <scheme val="minor"/>
      </rPr>
      <t xml:space="preserve">
- Introduce The Fence as your narrator
- Break out of prison to make some money.
- Cell Block A. 
- "They've never had a breakout of this prison. Let's blaze that trail."</t>
    </r>
  </si>
  <si>
    <r>
      <rPr>
        <i/>
        <sz val="11"/>
        <color theme="1"/>
        <rFont val="Calibri"/>
        <family val="2"/>
        <scheme val="minor"/>
      </rPr>
      <t>The Collector</t>
    </r>
    <r>
      <rPr>
        <sz val="11"/>
        <color theme="1"/>
        <rFont val="Calibri"/>
        <family val="2"/>
        <scheme val="minor"/>
      </rPr>
      <t xml:space="preserve">
- Break into The Collector and get the real paintings, leaving fakes
- Leaves some bait for The Collector.</t>
    </r>
  </si>
  <si>
    <r>
      <rPr>
        <i/>
        <sz val="11"/>
        <color theme="1"/>
        <rFont val="Calibri"/>
        <family val="2"/>
        <scheme val="minor"/>
      </rPr>
      <t>The Hostage Job</t>
    </r>
    <r>
      <rPr>
        <sz val="11"/>
        <color theme="1"/>
        <rFont val="Calibri"/>
        <family val="2"/>
        <scheme val="minor"/>
      </rPr>
      <t xml:space="preserve">
- Hostages
- Forced by The Collector, clearly the villain
- Get a letter from The Fence explaining The Incident and what he needs.
- Need to give solid motivation to save these guys and take down The Collector. "That wasn't his real collection - the only way for us to get to his real collection was to get caught." I knew this was our guy when I found the shattered, bloody glasses when we busted into that Estate. </t>
    </r>
  </si>
  <si>
    <r>
      <rPr>
        <i/>
        <sz val="11"/>
        <color theme="1"/>
        <rFont val="Calibri"/>
        <family val="2"/>
        <scheme val="minor"/>
      </rPr>
      <t>The Vault Job</t>
    </r>
    <r>
      <rPr>
        <sz val="11"/>
        <color theme="1"/>
        <rFont val="Calibri"/>
        <family val="2"/>
        <scheme val="minor"/>
      </rPr>
      <t xml:space="preserve">
- Rescue Fence &amp; Demo Guy
- Get The Collectors main stash because he keeps the prisoners right next to the stash and the Demo guy busts you out. 
- The Collector tries to show his paintings as real, can't sell them.
- (Need one more bad thing to happen to The Collector)
- "There's always a bigger play"</t>
    </r>
  </si>
  <si>
    <t>The Forum</t>
  </si>
  <si>
    <t>Standalone board: easy objective, can get new characters and level up. They always have money so it's a good sidetrack. Four entrances so pretty easy.</t>
  </si>
  <si>
    <r>
      <rPr>
        <i/>
        <sz val="11"/>
        <color theme="1"/>
        <rFont val="Calibri"/>
        <family val="2"/>
        <scheme val="minor"/>
      </rPr>
      <t xml:space="preserve">Demo Guy Heist #2. </t>
    </r>
    <r>
      <rPr>
        <sz val="11"/>
        <color theme="1"/>
        <rFont val="Calibri"/>
        <family val="2"/>
        <scheme val="minor"/>
      </rPr>
      <t xml:space="preserve">
- The Fence joins up with you, and is your Guide. "We're working on a bigger play for this guy."
- Everyone gets busted anyway. 
- The Fall guys should get mentioned here too, as if there's this big raid that the cops somehow knew about.
- Demo guy and Fence mysteriously disappear (goes to Collector's vault)</t>
    </r>
  </si>
  <si>
    <r>
      <rPr>
        <i/>
        <sz val="11"/>
        <color theme="1"/>
        <rFont val="Calibri"/>
        <family val="2"/>
        <scheme val="minor"/>
      </rPr>
      <t>The Restoration Job</t>
    </r>
    <r>
      <rPr>
        <sz val="11"/>
        <color theme="1"/>
        <rFont val="Calibri"/>
        <family val="2"/>
        <scheme val="minor"/>
      </rPr>
      <t xml:space="preserve">
- The Fence goes missing, but gives you direction to put the paintings back and to await instructions.
- The Fence discovers he can pull together a Long Con on The Collector by embarassing him.</t>
    </r>
  </si>
  <si>
    <r>
      <t xml:space="preserve">The Bait
- "I showed him that he never stole the real paintings. He's infuriated."
- </t>
    </r>
    <r>
      <rPr>
        <sz val="11"/>
        <color theme="1"/>
        <rFont val="Calibri"/>
        <family val="2"/>
        <scheme val="minor"/>
      </rPr>
      <t xml:space="preserve">You can get anyone you want from prior Heists who survived. (Collector made lots of enemies)
- Super tough board with that long hallway
- Teach skills for free, or buy skills
- Drop the "jewel" in for explosives. You get to keep the jewel. He can't resist putting it in his collection. Make it look like you dropped it on your way out.
</t>
    </r>
  </si>
  <si>
    <t>Toss Loot</t>
  </si>
  <si>
    <t>Patch In</t>
  </si>
  <si>
    <t>Autopwn</t>
  </si>
  <si>
    <t>Exploit</t>
  </si>
  <si>
    <t>Dart</t>
  </si>
  <si>
    <t>Bolt</t>
  </si>
  <si>
    <t>Loop Footage</t>
  </si>
  <si>
    <t>Breach</t>
  </si>
  <si>
    <t>ADRENALINE%nGain 💡  when you 👊%n %nPRESSURE POINTS%nGuards cannot be unsubdued on or adjacent to this character.</t>
  </si>
  <si>
    <t>EFFICIENT PICKER%nIf your action has a 🔓, you may spend 💡 for an additional ➜🔊%n %nBREACH%nMay spend your action and%n💡💡💡💡 to create a new Exit on an external side of the current tile. Initiate Escape phase immediately.</t>
  </si>
  <si>
    <t>Suspicion1Desc</t>
  </si>
  <si>
    <t>Suspicion1Icon</t>
  </si>
  <si>
    <t>Suspicion2Desc</t>
  </si>
  <si>
    <t>Suspicion2Icon</t>
  </si>
  <si>
    <t>Suspicion3Desc</t>
  </si>
  <si>
    <t>Suspicion3Icon</t>
  </si>
  <si>
    <t>Suspicion4Desc</t>
  </si>
  <si>
    <t>Suspicion4Icon</t>
  </si>
  <si>
    <t>boss_raise_alert.svg</t>
  </si>
  <si>
    <t>boss_release_dog.svg</t>
  </si>
  <si>
    <t>boss_pickup.svg</t>
  </si>
  <si>
    <t>boss_pickup_dogs.svg</t>
  </si>
  <si>
    <t>Pick up any paintings encountered from now on. Move two spaces instead of one each round.</t>
  </si>
  <si>
    <t>The Collector</t>
  </si>
  <si>
    <t>Raise ⁉ whenever he encounters a tile with at least one inactive security token. Initiate Escape if he encounters one of your characters.</t>
  </si>
  <si>
    <t xml:space="preserve">Raise ⁉ whenever he encounters a tile with at least one inactive security token. Busts any character he encounters. </t>
  </si>
  <si>
    <t>Security is onto you!</t>
  </si>
  <si>
    <t>Add a Lock to any loot not yet stolen.</t>
  </si>
  <si>
    <t>Unsubdue/Re-lock/Re-enable every Guard/Lock/Camera adjacent to each Reinforcement token. Add a Guard to empty spaces adjacent to the token. Replace token with two Guards.</t>
  </si>
  <si>
    <t>Release the Hounds!</t>
  </si>
  <si>
    <t>A bunch of guard dogs appear out of nowhere.</t>
  </si>
  <si>
    <t>Sick Him!</t>
  </si>
  <si>
    <t>Guard the Loot Boy!</t>
  </si>
  <si>
    <t>Add a Dog token to each tile with a Character and a (Subdued or Unsubdued) Guard.</t>
  </si>
  <si>
    <t>Add a Dog token to each tile with loot not yet stolen.</t>
  </si>
  <si>
    <t>"Man's best friend. Right now I wish I was that man."</t>
  </si>
  <si>
    <t>"Hey where are those dogs going?"</t>
  </si>
  <si>
    <t>"I was all ready to go until SOMEONE tripped over me."</t>
  </si>
  <si>
    <t>Guards start looking around.</t>
  </si>
  <si>
    <t>"They actually check these cameras, don't they?"</t>
  </si>
  <si>
    <t>ADRENALINE%nGain 💡 when you 👊%n %nANGER THERAPY%n👊 all Guards on your tile when Escape is initiated.</t>
  </si>
  <si>
    <t>Act</t>
  </si>
  <si>
    <t>Chapter</t>
  </si>
  <si>
    <t>The Tip</t>
  </si>
  <si>
    <t>Fast Learners</t>
  </si>
  <si>
    <t>Your Last Heist</t>
  </si>
  <si>
    <t>I</t>
  </si>
  <si>
    <t>II</t>
  </si>
  <si>
    <t>III</t>
  </si>
  <si>
    <t>The Fence</t>
  </si>
  <si>
    <t>The Gallery Job</t>
  </si>
  <si>
    <t>The Provenance</t>
  </si>
  <si>
    <t>The Restoration Job</t>
  </si>
  <si>
    <t>The Demolitions Guy</t>
  </si>
  <si>
    <t>The War Veterans</t>
  </si>
  <si>
    <t>Calling the Shots</t>
  </si>
  <si>
    <t>The Jeweler</t>
  </si>
  <si>
    <t>The Bait</t>
  </si>
  <si>
    <t>The Vault Job</t>
  </si>
  <si>
    <t>🔍🔍🔊</t>
  </si>
  <si>
    <t>🔓💰🔊</t>
  </si>
  <si>
    <t>Eyeball</t>
  </si>
  <si>
    <t>💡🔊🔊➜</t>
  </si>
  <si>
    <t>Crawl%n➜</t>
  </si>
  <si>
    <t>Whimper%n🔊</t>
  </si>
  <si>
    <t>Handle%n👊📷🔓</t>
  </si>
  <si>
    <t>Cannot be given 👊</t>
  </si>
  <si>
    <t>(May now be given 👊)</t>
  </si>
  <si>
    <t>Close the next Gate, starting with "A". Remove the tile. If a Character is on it, they are Busted.</t>
  </si>
  <si>
    <t>"Okay nobody do what he just did."</t>
  </si>
  <si>
    <t>Place 1 Dog immediately.</t>
  </si>
  <si>
    <t>Museum Curator</t>
  </si>
  <si>
    <t>Place 2 Dogs immediately. Move two spaces instead of one each round.</t>
  </si>
  <si>
    <t>Drop any paintings immediately. Raise ⚠ each ⁉ from now on. Do not pick up any more paintings. Move three spaces instead of one.</t>
  </si>
  <si>
    <t>Drop Jewel. Raise ⚠ for each ⁉ from now on.</t>
  </si>
  <si>
    <t>Place 1 Guard immediately.</t>
  </si>
  <si>
    <t>Place 1 Lock immediately.</t>
  </si>
  <si>
    <t>💡💡🔊</t>
  </si>
  <si>
    <t>Deduce</t>
  </si>
  <si>
    <t>Deduce%n💡💡🔊</t>
  </si>
  <si>
    <t>Difficulty</t>
  </si>
  <si>
    <t>Amateur</t>
  </si>
  <si>
    <t>Discard two Events for each Entrance tile with at least two Characters.</t>
  </si>
  <si>
    <t>Discard one Event if any Character is adjacent to a Live Camera.</t>
  </si>
  <si>
    <t>Discard one Event if any Character is adjacent to at least one Unsubdued Guard. Discard one Event if any Character is adjacent to a Live Camera.</t>
  </si>
  <si>
    <t>Door Rattles</t>
  </si>
  <si>
    <t>Stage Whisper</t>
  </si>
  <si>
    <t>"Hey… what if we…"</t>
  </si>
  <si>
    <t xml:space="preserve">Any two characters who are adjacent or share a hex may transfer ideas. Costs 🔊 per 💡 transferred. </t>
  </si>
  <si>
    <t>Shut the Gate</t>
  </si>
  <si>
    <t>"Huh, we didn't think about how to carry this stuff"</t>
  </si>
  <si>
    <t>Discard one Event if any Character is on a hex with an external side.</t>
  </si>
  <si>
    <t xml:space="preserve">Shadows in the Window </t>
  </si>
  <si>
    <t>Your movement is noticed by an unexpected outsider who calls it in.</t>
  </si>
  <si>
    <t>Guards hear you rattling a door to see if it opens.</t>
  </si>
  <si>
    <t>Add a Guard to any tile that has a (locked) Lock on it and is adjacent to a character.</t>
  </si>
  <si>
    <t>Overwhelmed</t>
  </si>
  <si>
    <t>Check that Gate</t>
  </si>
  <si>
    <t>"Go check on that gate"</t>
  </si>
  <si>
    <t>Are Those New Locks?</t>
  </si>
  <si>
    <t>You underestimated how many locks were around here.</t>
  </si>
  <si>
    <t>Add two Locks to the security bag.</t>
  </si>
  <si>
    <t>"What have I gotten myself into??"</t>
  </si>
  <si>
    <t>Moment of Doubt</t>
  </si>
  <si>
    <t>AUTOPWN%nUse this Action and a 💡 to enable another character to 👊🔊, 📷🔊, or 🔓🔊%n %nI CAN HAZ TEH CODES%nOnce per heist, you may spend 💡💡 to Reveal all tiles adjacent  to a known Live Camera.</t>
  </si>
  <si>
    <t>EXPLOIT%nUse this Action and an 💡 to enable another character to 👊👊🔊, 📷📷🔊, or 🔓🔓🔊%n %nHAS THE CODE%nOnce per heist, you may Reveal all tiles adjacent  to a known Live Camera.</t>
  </si>
  <si>
    <t>Sentinel</t>
  </si>
  <si>
    <t>"Am I following the plan?"</t>
  </si>
  <si>
    <t>How did we miss those?</t>
  </si>
  <si>
    <t>Hidden Cameras</t>
  </si>
  <si>
    <t>Add three Cameras to the security bag.</t>
  </si>
  <si>
    <t>ID</t>
  </si>
  <si>
    <t>Double Camera</t>
  </si>
  <si>
    <t>I didn't realize that was two cameras.</t>
  </si>
  <si>
    <t>Old Friend</t>
  </si>
  <si>
    <t>Sketchy Pawn Shop Owner</t>
  </si>
  <si>
    <t>JEWELRY SALESMAN%nYou may sell jewels for $3k each.%n %nART MARKET%nYou may sell paintings for $1k each</t>
  </si>
  <si>
    <t>The Curator</t>
  </si>
  <si>
    <t>Tunneler</t>
  </si>
  <si>
    <t>Poor Prison Guard</t>
  </si>
  <si>
    <t>HAVE YOU SEEN WHAT WE MAKE??%nDuring planning of a heist where a character starts on the inside, you may pay $3k to swap 2 Lock tokens with blanks in the bag.</t>
  </si>
  <si>
    <t>Burned Out Sergeant</t>
  </si>
  <si>
    <t>IT'LL LOOK LEGIT%nFor $3k, any Guard discovered during the planning phase starts subdued.</t>
  </si>
  <si>
    <t>Retired Heist Detective</t>
  </si>
  <si>
    <t>OLD SCHOOL DIPLOMACY%nYou may use Fixers from both the Corrupt Cops and the Fence Cartel factions.</t>
  </si>
  <si>
    <t>Online Mogul</t>
  </si>
  <si>
    <t>DARK WEB%nYou may use Fixers from both the Mafia and the Hacker factions.</t>
  </si>
  <si>
    <t>THERE ARE BETTER WAYS%nCannot 👊. For 💡, may exit Guarded spaces for the rest of the phase. In Escape, you require only 1 Escape Move to exit Guarded spaces.%n %nCHANGE OF PLANS%nOnce per heist you may spend 💡💡 to re-position up to any 3 planning tokens</t>
  </si>
  <si>
    <t>THERE ARE BETTER WAYS%nCannot 👊. For 💡, may exit Guarded spaces for the rest of the phase. In Escape, you require only 1 Escape Move to exit Guarded spaces.%n %nALRIGHT, NEW PLAN%nOnce per heist you may spend 💡💡🔊 to re-position up to any 6 planning tokens and transfer up to💡💡💡 to allies.</t>
  </si>
  <si>
    <t>Rewire</t>
  </si>
  <si>
    <t>Tweak</t>
  </si>
  <si>
    <t>Add one Guard token to the next available lockdown gate, starting with "A".</t>
  </si>
  <si>
    <t>Any character adjacent to two or more security tokens not handled yet loses one 💡 (if possible).</t>
  </si>
  <si>
    <t>Visage</t>
  </si>
  <si>
    <t>REWIRE%nFor 💡💡🔊, use this action to disable up to three live cameras adjacent to you. Any guards on these spaces are also subdued.%n %nPATCH IN%nWhen adjacent to a live camera, use this action for 💡💡🔍🔊</t>
  </si>
  <si>
    <t>A quick-thinking guard locks the door behind him, ready for a fight.</t>
  </si>
  <si>
    <t>Guard Locks Himself In</t>
  </si>
  <si>
    <t>Re-enable every Disabled Camera adjacent to another Disabled Camera.</t>
  </si>
  <si>
    <t>Automated System Reboot</t>
  </si>
  <si>
    <t>Where is He?</t>
  </si>
  <si>
    <t>A wandering guard notices his subdued colleague.</t>
  </si>
  <si>
    <t>Tamper-Proof Cameras</t>
  </si>
  <si>
    <t>You notice that they have done some recent hardware upgrades.</t>
  </si>
  <si>
    <t>Replace a Camera in the bag with a 2x Camera.</t>
  </si>
  <si>
    <t xml:space="preserve">If a character is on a Watchtower tile, remove the Watchtower token. Then, add a Guard to every hex with a Character on it in a straight line originating from a Watchtower token. </t>
  </si>
  <si>
    <t>Replace a Lock in the bag with a 2x Lock.</t>
  </si>
  <si>
    <t>"I don't remember seeing those"</t>
  </si>
  <si>
    <t>Huh, Didn't See Those</t>
  </si>
  <si>
    <t>The camera system notices multiple blackouts and reboots.</t>
  </si>
  <si>
    <t>Oops! Re-locked</t>
  </si>
  <si>
    <t>The one time you don't want to lock things behind you.</t>
  </si>
  <si>
    <t>Any character on a subdued Guard may gain one 💡 for 🔊.</t>
  </si>
  <si>
    <t>Add a Live Camera to any tile that already has a Live Camera and is adjacent to a character.</t>
  </si>
  <si>
    <t>Add a Guard to each tile that has a Character adjacent to at least one Live Camera.</t>
  </si>
  <si>
    <t>Hurry Up!</t>
  </si>
  <si>
    <t>Remove an idea 💡 (if possible) from any Character who does not share a tile with another character and is not adjacent to another character.</t>
  </si>
  <si>
    <t>Watch Out!!</t>
  </si>
  <si>
    <t>If a character is outside, an inside character may gain one 💡 for one 🔊.</t>
  </si>
  <si>
    <t>Knowing we're near the end, your colleague helps guide you out.</t>
  </si>
  <si>
    <t>"If you don't handle him now I'm not coming back for ya!"</t>
  </si>
  <si>
    <t>Any character who has planned tiles that are not revealed loses one 💡 (if possible).</t>
  </si>
  <si>
    <t>"I really have no idea what I'm doing"</t>
  </si>
  <si>
    <t>Fear of the Unknown</t>
  </si>
  <si>
    <t>Un-Subdue every Guard that shares a tile with a Character. If any Guard was un-subdued this way, may give one💡 to any character for  🔊.</t>
  </si>
  <si>
    <t>Cameras Rotate</t>
  </si>
  <si>
    <t>Discard one Event if any Character is adjacent to a Live Camera, two events if two Characters are adjacent to a Live Camera.</t>
  </si>
  <si>
    <t>Any character that shares a tile with a Guard loses one 💡 (if possible).</t>
  </si>
  <si>
    <t>Any indoor character with loot that is not part of the heist objective must place it on an adjacent hex with no Guards. If this is not possible, lose the loot.</t>
  </si>
  <si>
    <t>Did You See Something?</t>
  </si>
  <si>
    <t>Big Guard</t>
  </si>
  <si>
    <t>"Wow, she looks much bigger up close"</t>
  </si>
  <si>
    <t>Replace a Guard in the bag with a 2x Guard.</t>
  </si>
  <si>
    <t>Add a Lock to every hex with an unsubdued Guard adjacent to a character.</t>
  </si>
  <si>
    <t>Discard one Event if any Character is adjacent to an Unsubuded Guard.</t>
  </si>
  <si>
    <t>Any character on a tile with an open Lock must re-lock it. Note: characters may exit a locked tile.</t>
  </si>
  <si>
    <t>Fumble the Loot</t>
  </si>
  <si>
    <t>A1</t>
  </si>
  <si>
    <t>G1</t>
  </si>
  <si>
    <t>G2</t>
  </si>
  <si>
    <t>G3</t>
  </si>
  <si>
    <t>G4</t>
  </si>
  <si>
    <t>G5</t>
  </si>
  <si>
    <t>G6</t>
  </si>
  <si>
    <t>D1</t>
  </si>
  <si>
    <t>D2</t>
  </si>
  <si>
    <t>A3</t>
  </si>
  <si>
    <t>B2</t>
  </si>
  <si>
    <t>B3</t>
  </si>
  <si>
    <t>B1</t>
  </si>
  <si>
    <t>A4</t>
  </si>
  <si>
    <t>Add a Guard to every hex with a Live Camera adjacent to a subdued Guard</t>
  </si>
  <si>
    <t xml:space="preserve">Close the next two Gates, starting with "A". Remove the tile. If a Character is on it, they are Busted. </t>
  </si>
  <si>
    <t>Unexpected Lock</t>
  </si>
  <si>
    <t>"Who puts a lock on a lockdown gate??"</t>
  </si>
  <si>
    <t>Add one Lock token to the next available lockdown gate, starting with "A".</t>
  </si>
  <si>
    <t xml:space="preserve">Close the next two Gates, starting with "A". Remove the tile. If a character is on a removed hex, they are immediately Busted. </t>
  </si>
  <si>
    <t>Close the next Gate, starting with "A". Remove the tile. If a Character is on a removed hex, they are Busted.</t>
  </si>
  <si>
    <t>I KNOW A WAY%nWhen all security chits have been revealed, each 🔍 this character does is an 💡%n %nGOOD IN A PINCH%nDuring Escape, may spend %n💡💡 to give 💡 to any character, one time.</t>
  </si>
  <si>
    <t>I KNOW A WAY%nWhen all security chits have been revealed, each 🔍 this character does is an 💡%n %nGREAT IN A PINCH%nDuring Escape, may spend %n💡💡 to give 💡 to any character, any number of times.</t>
  </si>
  <si>
    <t>Discover%n🔍🔍🔊</t>
  </si>
  <si>
    <t>WE KNOW A WAY%nWhen all security chits have been revealed, each 🔍 any character does is an 💡%n %nGOOD IN A PINCH%nDuring Escape, may spend %n💡💡 to give 💡 to any character, one time.</t>
  </si>
  <si>
    <t>LOOP FOOTAGE%nFor 💡💡, use this action to allow all characters to avoid consequences due to cameras this action phase and event phase.%n %nPATCH IN%nWhen adjacent to a live camera, use this action for 💡💡🔍🔊</t>
  </si>
  <si>
    <t>Ghost Runner</t>
  </si>
  <si>
    <t>Shell</t>
  </si>
  <si>
    <t>REFINED TASTE%nYou may sell paintings for $2k each, or for a set of 2/3 for $5k/$8k.</t>
  </si>
  <si>
    <t>Cost</t>
  </si>
  <si>
    <t>Bump Key</t>
  </si>
  <si>
    <t>🔓➜🔊%n %nOn a 1, discard this item.</t>
  </si>
  <si>
    <t>Flashbang</t>
  </si>
  <si>
    <t>Any</t>
  </si>
  <si>
    <t>🔊🔊🔊%n %n👊 all guards on or adjacent to your current space. Discard this item after use.</t>
  </si>
  <si>
    <t>Safecracking Tools</t>
  </si>
  <si>
    <t>🔓🔓🔊%n %nOn a 1, discard this item.</t>
  </si>
  <si>
    <t>1 4</t>
  </si>
  <si>
    <t>1 3 5</t>
  </si>
  <si>
    <t>Copy of the Master Plan</t>
  </si>
  <si>
    <t>During planning, add 2 Memory to the owner of this plan. If this character is busted, everyone is busted and the heist objective fails.</t>
  </si>
  <si>
    <t>Pawn Shop Owner</t>
  </si>
  <si>
    <t>WE'LL MAKE A WAY%nDuring planning phase, you may add one Entrance to any external side. If you do, you must start with 🔊🔊🔊🔊🔊🔊.</t>
  </si>
  <si>
    <t>Retired Mastermind</t>
  </si>
  <si>
    <t>M1</t>
  </si>
  <si>
    <t>M2</t>
  </si>
  <si>
    <t>M3</t>
  </si>
  <si>
    <t>Just Like We Planned It</t>
  </si>
  <si>
    <t>"See, it's all going according to plan"</t>
  </si>
  <si>
    <t>If the heist objective has been satisfied, add an 💡 to every character inside.</t>
  </si>
  <si>
    <t>Nothing happens.</t>
  </si>
  <si>
    <t>Confidence in the Plan</t>
  </si>
  <si>
    <t>Any character on the inside that has 💡💡 or fewer, gains 💡💡.</t>
  </si>
  <si>
    <t>"I believe in the plan. It's a solid plan. I think."</t>
  </si>
  <si>
    <t>"Almost there!"</t>
  </si>
  <si>
    <t>MARKET INSIGHT%nEvery item purchased at the store costs $1k less.</t>
  </si>
  <si>
    <t>WHAT ARE THEY USING?%nGain an 💡 for each Lock found by 🔍 during planning</t>
  </si>
  <si>
    <t>DENIAL OF SERVICE%nFor $3k, any Camera found by 🔍 during the planning phase starts disabled.</t>
  </si>
  <si>
    <t>Security Consultant</t>
  </si>
  <si>
    <t>THROW A WRENCH IN THE WORKS%nDuring planning, you may add up to 3 blanks to the bag for $1k each.</t>
  </si>
  <si>
    <t>IF YER GONNA DO THIS, DO IT RIGHT%nDuring planning, add 1/2/3 Mastermind events (M1, M2, etc.) to the event deck at any position for $3k/$5k/$6k.</t>
  </si>
  <si>
    <t>Bookie</t>
  </si>
  <si>
    <t>DOUBLE OR NOTHING%nPlace up to $5k on the Bookie before a heist. If all characters escape and the heist is successful, gain that amount. Otherwise, lose your $5k.</t>
  </si>
  <si>
    <t>BEAUTY IS IN THE EYES OF THE BUYER%nJewels can be sold for $4k each.</t>
  </si>
  <si>
    <t>IT'S ALL ONLINE%nDuring planning, you may 🔍 for $1k each</t>
  </si>
  <si>
    <t>Building Schematics</t>
  </si>
  <si>
    <t>During planning, you may 🔍 one time. Discard this after use. May be purchased multiple times in a planning phase.</t>
  </si>
  <si>
    <t>MOONLIGHTER FRIENDS%nDuring planning, you may exchange 1/2/3 Guard tokens with blanks in the bag for $2/$3/$4k.</t>
  </si>
  <si>
    <t>Prison Guard</t>
  </si>
  <si>
    <t>The Architect</t>
  </si>
  <si>
    <t>TAKE A LOOK AT THESE FLOORPLANS%nDuring planning, add a 2-idea token to the bag for $2k. Additionally, you may add a 3-idea token to the bag for $3k.</t>
  </si>
  <si>
    <t>According to Plan</t>
  </si>
  <si>
    <t>Rescue Dogs</t>
  </si>
  <si>
    <t>"Do they train them how to do that?"</t>
  </si>
  <si>
    <t>Their Word Against Yours</t>
  </si>
  <si>
    <t>You realize that no cameras means the Guards are free to do as they please.</t>
  </si>
  <si>
    <t>Any character who is not on or adjacent to any live Cameras but is also on or adjacent to a Guard loses an 💡 (if possible).</t>
  </si>
  <si>
    <t>Every known unsubdued Guard Dog moves up to 3 hexes (ignoring security) to the nearest subdued Guard and unsubdues them.</t>
  </si>
  <si>
    <t xml:space="preserve">TEAMWORK%nAny player character who is outdoors may spend 💡💡 to give 💡 to any player, any number of times, in addition to your action. Does not apply to the Planning or Escape phase. </t>
  </si>
  <si>
    <t>Alert. Discard the top event card</t>
  </si>
  <si>
    <t>FrontBack</t>
  </si>
  <si>
    <t>front</t>
  </si>
  <si>
    <t>back</t>
  </si>
  <si>
    <t>The Connoiseur</t>
  </si>
  <si>
    <t>GOTTA KNOW WHAT TO LOOK FOR%nDuring planning, add $1k to every hex with cash or jewel loot.</t>
  </si>
  <si>
    <t>HAVE YOU SEEN WHAT WE MAKE??%nDuring planning of a heist where characters or NPCs starts on the inside, you may pay $3k to swap 2 Lock tokens with blanks in the bag.</t>
  </si>
  <si>
    <t>Persuasive Jeweler</t>
  </si>
  <si>
    <t>The Mayor</t>
  </si>
  <si>
    <t>I'LL GET YOU INSIDE%nDuring planning, you may replace one known or revealed Guard with a player character.</t>
  </si>
  <si>
    <t>Place</t>
  </si>
  <si>
    <t>Unlocks Fixer</t>
  </si>
  <si>
    <t>Jewels</t>
  </si>
  <si>
    <t>X</t>
  </si>
  <si>
    <t>Cash</t>
  </si>
  <si>
    <t>Lockdown</t>
  </si>
  <si>
    <t>The Inclusion Job</t>
  </si>
  <si>
    <t>Delinquent Jeweler</t>
  </si>
  <si>
    <t>Jeweler disobeyed the cartel</t>
  </si>
  <si>
    <t>Dogs</t>
  </si>
  <si>
    <t>Remote Lock</t>
  </si>
  <si>
    <t>Watchtower</t>
  </si>
  <si>
    <t>Prisoner</t>
  </si>
  <si>
    <t>Moving Guards</t>
  </si>
  <si>
    <t>Breakout</t>
  </si>
  <si>
    <t>Keycard</t>
  </si>
  <si>
    <t>Tunnel</t>
  </si>
  <si>
    <t>Lockdown by Door</t>
  </si>
  <si>
    <t>The Startup Job</t>
  </si>
  <si>
    <t>Tech Lab</t>
  </si>
  <si>
    <t>Visage wants to steal their tech</t>
  </si>
  <si>
    <t>Semi-Pro</t>
  </si>
  <si>
    <t>Steal a Thing</t>
  </si>
  <si>
    <t>Thing In Bag</t>
  </si>
  <si>
    <t>The Greedy Prisoner</t>
  </si>
  <si>
    <t>Courthouse</t>
  </si>
  <si>
    <t>Estate Basement</t>
  </si>
  <si>
    <t>Conoisseur is imprisoned in a basement</t>
  </si>
  <si>
    <t>The Blind Justice Job</t>
  </si>
  <si>
    <t>Cop wants to know what the courthouse has on him.</t>
  </si>
  <si>
    <t>The Safehouse Rescue</t>
  </si>
  <si>
    <t>The Final Score Part 1</t>
  </si>
  <si>
    <t>The Final Score Part 2</t>
  </si>
  <si>
    <t>Pro</t>
  </si>
  <si>
    <t>Save the mentor while they move her to the van</t>
  </si>
  <si>
    <t>Parking Garage</t>
  </si>
  <si>
    <t>Interior Ministry South</t>
  </si>
  <si>
    <t>County Jail: The Yard</t>
  </si>
  <si>
    <t>County Jail: The Bricks</t>
  </si>
  <si>
    <t>Jail Courtyard</t>
  </si>
  <si>
    <t>C1</t>
  </si>
  <si>
    <t>C2</t>
  </si>
  <si>
    <t>C3</t>
  </si>
  <si>
    <t>C4</t>
  </si>
  <si>
    <t>C5</t>
  </si>
  <si>
    <t>C6</t>
  </si>
  <si>
    <t>C7</t>
  </si>
  <si>
    <t>All NPC cards use the Panic side for the rest of the heist.</t>
  </si>
  <si>
    <t>The Dark Horse Job</t>
  </si>
  <si>
    <t>Status</t>
  </si>
  <si>
    <t>Playtested</t>
  </si>
  <si>
    <t>Idea</t>
  </si>
  <si>
    <t>Made</t>
  </si>
  <si>
    <t>Bookie forgot who he gave his ledger to, didn't get paid, getting revenge.</t>
  </si>
  <si>
    <t>Bring a Thing</t>
  </si>
  <si>
    <t>The Track</t>
  </si>
  <si>
    <t>County Jail: The Hole</t>
  </si>
  <si>
    <t>Need to take a hostage to get in somewhere.</t>
  </si>
  <si>
    <t>Bring a USB and put it into a server</t>
  </si>
  <si>
    <t>Guards have been stealing from him - get all the jewels.</t>
  </si>
  <si>
    <t>Guide has a tunnel built and needs someone to bring him the keycard to break in.</t>
  </si>
  <si>
    <t>The Melee Job</t>
  </si>
  <si>
    <t>High-End Jeweler</t>
  </si>
  <si>
    <t>Server Farm</t>
  </si>
  <si>
    <t>The Lair</t>
  </si>
  <si>
    <t>The Niche Job</t>
  </si>
  <si>
    <t>An eccentric security architect wants to test your abilities. Need a crazy idea for this.</t>
  </si>
  <si>
    <t>Date</t>
  </si>
  <si>
    <t># Players</t>
  </si>
  <si>
    <t>Players</t>
  </si>
  <si>
    <t>Josh, Mark G, Andy</t>
  </si>
  <si>
    <t>Rounds</t>
  </si>
  <si>
    <t>Rules Explanation</t>
  </si>
  <si>
    <t>Round 1</t>
  </si>
  <si>
    <t>Round 2</t>
  </si>
  <si>
    <t>Round 4</t>
  </si>
  <si>
    <t>Round 3</t>
  </si>
  <si>
    <t>Round 5</t>
  </si>
  <si>
    <t>Round 6</t>
  </si>
  <si>
    <t>Round 7</t>
  </si>
  <si>
    <t>Round 8</t>
  </si>
  <si>
    <t>Round 9</t>
  </si>
  <si>
    <t>Noise</t>
  </si>
  <si>
    <t>Job</t>
  </si>
  <si>
    <t>Inclusion</t>
  </si>
  <si>
    <t>Outcome</t>
  </si>
  <si>
    <t>Got Out, Got all Loot</t>
  </si>
  <si>
    <t>Notes</t>
  </si>
  <si>
    <t>Total</t>
  </si>
  <si>
    <t>Timings (min)</t>
  </si>
  <si>
    <t>Round</t>
  </si>
  <si>
    <t>Event</t>
  </si>
  <si>
    <t>Crises</t>
  </si>
  <si>
    <t>Time End</t>
  </si>
  <si>
    <t>Z1</t>
  </si>
  <si>
    <t>Z2</t>
  </si>
  <si>
    <t>Close all Lockdown Gates. Initiate Escape Phase.</t>
  </si>
  <si>
    <t>Full Lockdown!!</t>
  </si>
  <si>
    <t>Now or never.</t>
  </si>
  <si>
    <t>Take every Guard Dog out of the bag and, dividing them equally, place them on every hex adjacent to an entrance. Move all Dogs one space closer to its nearest character.</t>
  </si>
  <si>
    <t>Thread</t>
  </si>
  <si>
    <t>Plan</t>
  </si>
  <si>
    <t>Gamble</t>
  </si>
  <si>
    <t>Confidence</t>
  </si>
  <si>
    <t>The Side Channel</t>
  </si>
  <si>
    <t>The Machinist</t>
  </si>
  <si>
    <t>The Scavenger</t>
  </si>
  <si>
    <t>TBD something loot related</t>
  </si>
  <si>
    <t>Pause%n💡</t>
  </si>
  <si>
    <t>SQUIRRELY%nNearest player character loses an💡unless this character shares a tile with them at the end of Action phase. If that player has no 💡, then 🔊🔊.</t>
  </si>
  <si>
    <t>VERY TALKATIVE%n🔊🔊 unless shares a tile with a Player Character at the end of Action phase.</t>
  </si>
  <si>
    <t>TALKATIVE%n🔊 unless shares a tile with a Player Character at the end of Action phase.</t>
  </si>
  <si>
    <t>Observe%n💡🔍🔊</t>
  </si>
  <si>
    <t>DART%nUse this action to spend%n💡for 🔊➜➜%n %nVENT CRAWL%nFor 🔊🔊🔊🔊, you may treat a tile directly across 1 non-tiled gap as adjacent.</t>
  </si>
  <si>
    <t>Beat Cop</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</si>
</sst>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b/>
      <sz val="11"/>
      <color theme="1"/>
      <name val="Calibri"/>
      <family val="2"/>
      <scheme val="minor"/>
    </font>
    <font>
      <b/>
      <i/>
      <sz val="11"/>
      <color theme="1"/>
      <name val="Calibri"/>
      <family val="2"/>
      <scheme val="minor"/>
    </font>
    <font>
      <b/>
      <sz val="11"/>
      <name val="Calibri"/>
      <family val="2"/>
      <scheme val="minor"/>
    </font>
    <font>
      <sz val="11"/>
      <name val="Calibri"/>
      <family val="2"/>
      <scheme val="minor"/>
    </font>
    <font>
      <i/>
      <sz val="11"/>
      <color theme="1"/>
      <name val="Calibri"/>
      <family val="2"/>
      <scheme val="minor"/>
    </font>
  </fonts>
  <fills count="16">
    <fill>
      <patternFill patternType="none"/>
    </fill>
    <fill>
      <patternFill patternType="gray125"/>
    </fill>
    <fill>
      <patternFill patternType="solid">
        <fgColor theme="2" tint="-9.9978637043366805E-2"/>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9" tint="0.39997558519241921"/>
        <bgColor indexed="64"/>
      </patternFill>
    </fill>
    <fill>
      <patternFill patternType="solid">
        <fgColor theme="3" tint="0.59999389629810485"/>
        <bgColor indexed="64"/>
      </patternFill>
    </fill>
    <fill>
      <patternFill patternType="solid">
        <fgColor theme="2" tint="-0.249977111117893"/>
        <bgColor indexed="64"/>
      </patternFill>
    </fill>
    <fill>
      <patternFill patternType="solid">
        <fgColor theme="5" tint="0.39997558519241921"/>
        <bgColor indexed="64"/>
      </patternFill>
    </fill>
    <fill>
      <patternFill patternType="solid">
        <fgColor theme="6" tint="-0.249977111117893"/>
        <bgColor indexed="64"/>
      </patternFill>
    </fill>
    <fill>
      <patternFill patternType="solid">
        <fgColor rgb="FF5F5F5F"/>
        <bgColor indexed="64"/>
      </patternFill>
    </fill>
    <fill>
      <patternFill patternType="solid">
        <fgColor theme="4" tint="0.39997558519241921"/>
        <bgColor indexed="64"/>
      </patternFill>
    </fill>
    <fill>
      <patternFill patternType="solid">
        <fgColor theme="0" tint="-0.34998626667073579"/>
        <bgColor indexed="64"/>
      </patternFill>
    </fill>
    <fill>
      <patternFill patternType="solid">
        <fgColor theme="7" tint="0.59999389629810485"/>
        <bgColor indexed="64"/>
      </patternFill>
    </fill>
  </fills>
  <borders count="11">
    <border>
      <left/>
      <right/>
      <top/>
      <bottom/>
      <diagonal/>
    </border>
    <border>
      <left/>
      <right/>
      <top style="thin">
        <color indexed="64"/>
      </top>
      <bottom/>
      <diagonal/>
    </border>
    <border>
      <left/>
      <right/>
      <top/>
      <bottom style="thin">
        <color indexed="64"/>
      </bottom>
      <diagonal/>
    </border>
    <border>
      <left style="thin">
        <color auto="1"/>
      </left>
      <right/>
      <top/>
      <bottom/>
      <diagonal/>
    </border>
    <border>
      <left/>
      <right style="thin">
        <color auto="1"/>
      </right>
      <top/>
      <bottom/>
      <diagonal/>
    </border>
    <border>
      <left style="thin">
        <color auto="1"/>
      </left>
      <right/>
      <top style="thin">
        <color indexed="64"/>
      </top>
      <bottom/>
      <diagonal/>
    </border>
    <border>
      <left/>
      <right style="thin">
        <color auto="1"/>
      </right>
      <top style="thin">
        <color indexed="64"/>
      </top>
      <bottom/>
      <diagonal/>
    </border>
    <border>
      <left/>
      <right/>
      <top/>
      <bottom style="double">
        <color auto="1"/>
      </bottom>
      <diagonal/>
    </border>
    <border>
      <left style="thin">
        <color auto="1"/>
      </left>
      <right/>
      <top/>
      <bottom style="double">
        <color auto="1"/>
      </bottom>
      <diagonal/>
    </border>
    <border>
      <left/>
      <right style="thin">
        <color auto="1"/>
      </right>
      <top/>
      <bottom style="double">
        <color auto="1"/>
      </bottom>
      <diagonal/>
    </border>
    <border>
      <left/>
      <right/>
      <top/>
      <bottom style="medium">
        <color indexed="64"/>
      </bottom>
      <diagonal/>
    </border>
  </borders>
  <cellStyleXfs count="1">
    <xf numFmtId="0" fontId="0" fillId="0" borderId="0"/>
  </cellStyleXfs>
  <cellXfs count="185">
    <xf numFmtId="0" fontId="0" fillId="0" borderId="0" xfId="0"/>
    <xf numFmtId="0" fontId="0" fillId="0" borderId="0" xfId="0" applyAlignment="1">
      <alignment horizontal="center"/>
    </xf>
    <xf numFmtId="0" fontId="0" fillId="0" borderId="0" xfId="0" applyAlignment="1">
      <alignment horizontal="left"/>
    </xf>
    <xf numFmtId="0" fontId="0" fillId="0" borderId="0" xfId="0" applyFill="1" applyAlignment="1">
      <alignment horizontal="center"/>
    </xf>
    <xf numFmtId="0" fontId="0" fillId="0" borderId="0" xfId="0" applyFill="1" applyAlignment="1">
      <alignment horizontal="left"/>
    </xf>
    <xf numFmtId="0" fontId="0" fillId="0" borderId="1" xfId="0" applyFill="1" applyBorder="1" applyAlignment="1">
      <alignment horizontal="left"/>
    </xf>
    <xf numFmtId="0" fontId="0" fillId="0" borderId="0" xfId="0" applyFill="1"/>
    <xf numFmtId="0" fontId="0" fillId="0" borderId="0" xfId="0" applyNumberFormat="1" applyFill="1" applyAlignment="1">
      <alignment horizontal="left"/>
    </xf>
    <xf numFmtId="0" fontId="0" fillId="0" borderId="1" xfId="0" applyFill="1" applyBorder="1"/>
    <xf numFmtId="0" fontId="0" fillId="0" borderId="1" xfId="0" applyFill="1" applyBorder="1" applyAlignment="1">
      <alignment horizontal="center"/>
    </xf>
    <xf numFmtId="0" fontId="0" fillId="2" borderId="0" xfId="0" applyNumberFormat="1" applyFill="1" applyBorder="1" applyAlignment="1">
      <alignment horizontal="left"/>
    </xf>
    <xf numFmtId="0" fontId="0" fillId="2" borderId="0" xfId="0" applyNumberFormat="1" applyFill="1" applyBorder="1" applyAlignment="1">
      <alignment horizontal="center"/>
    </xf>
    <xf numFmtId="0" fontId="0" fillId="2" borderId="0" xfId="0" applyNumberFormat="1" applyFill="1" applyBorder="1"/>
    <xf numFmtId="0" fontId="0" fillId="4" borderId="0" xfId="0" applyNumberFormat="1" applyFill="1" applyBorder="1" applyAlignment="1">
      <alignment horizontal="left"/>
    </xf>
    <xf numFmtId="0" fontId="0" fillId="5" borderId="0" xfId="0" applyNumberFormat="1" applyFill="1" applyBorder="1" applyAlignment="1">
      <alignment horizontal="left"/>
    </xf>
    <xf numFmtId="0" fontId="0" fillId="3" borderId="0" xfId="0" applyNumberFormat="1" applyFill="1" applyBorder="1" applyAlignment="1">
      <alignment horizontal="left"/>
    </xf>
    <xf numFmtId="0" fontId="0" fillId="4" borderId="0" xfId="0" applyNumberFormat="1" applyFill="1" applyBorder="1" applyAlignment="1">
      <alignment horizontal="center"/>
    </xf>
    <xf numFmtId="0" fontId="0" fillId="5" borderId="0" xfId="0" applyNumberFormat="1" applyFill="1" applyBorder="1" applyAlignment="1">
      <alignment horizontal="center"/>
    </xf>
    <xf numFmtId="0" fontId="0" fillId="3" borderId="0" xfId="0" applyNumberFormat="1" applyFill="1" applyBorder="1" applyAlignment="1">
      <alignment horizontal="center"/>
    </xf>
    <xf numFmtId="0" fontId="0" fillId="4" borderId="0" xfId="0" applyNumberFormat="1" applyFill="1" applyBorder="1"/>
    <xf numFmtId="0" fontId="0" fillId="3" borderId="0" xfId="0" applyNumberFormat="1" applyFill="1" applyBorder="1"/>
    <xf numFmtId="0" fontId="0" fillId="5" borderId="0" xfId="0" applyNumberFormat="1" applyFill="1" applyBorder="1"/>
    <xf numFmtId="0" fontId="0" fillId="7" borderId="0" xfId="0" applyNumberFormat="1" applyFill="1" applyBorder="1"/>
    <xf numFmtId="0" fontId="0" fillId="7" borderId="0" xfId="0" applyNumberFormat="1" applyFill="1" applyBorder="1" applyAlignment="1">
      <alignment horizontal="left"/>
    </xf>
    <xf numFmtId="0" fontId="0" fillId="7" borderId="0" xfId="0" applyNumberFormat="1" applyFill="1" applyBorder="1" applyAlignment="1">
      <alignment horizontal="center"/>
    </xf>
    <xf numFmtId="0" fontId="0" fillId="0" borderId="0" xfId="0" applyNumberFormat="1" applyBorder="1"/>
    <xf numFmtId="0" fontId="0" fillId="0" borderId="0" xfId="0" applyNumberFormat="1" applyBorder="1" applyAlignment="1">
      <alignment horizontal="center"/>
    </xf>
    <xf numFmtId="0" fontId="1" fillId="0" borderId="2" xfId="0" applyNumberFormat="1" applyFont="1" applyBorder="1" applyAlignment="1">
      <alignment horizontal="left"/>
    </xf>
    <xf numFmtId="0" fontId="1" fillId="0" borderId="2" xfId="0" applyNumberFormat="1" applyFont="1" applyBorder="1" applyAlignment="1">
      <alignment horizontal="center"/>
    </xf>
    <xf numFmtId="0" fontId="1" fillId="0" borderId="2" xfId="0" applyNumberFormat="1" applyFont="1" applyBorder="1"/>
    <xf numFmtId="0" fontId="0" fillId="8" borderId="0" xfId="0" applyFont="1" applyFill="1"/>
    <xf numFmtId="0" fontId="0" fillId="8" borderId="0" xfId="0" applyFill="1" applyAlignment="1">
      <alignment horizontal="left"/>
    </xf>
    <xf numFmtId="0" fontId="0" fillId="8" borderId="0" xfId="0" applyFill="1" applyBorder="1" applyAlignment="1">
      <alignment horizontal="left"/>
    </xf>
    <xf numFmtId="0" fontId="0" fillId="8" borderId="0" xfId="0" applyFont="1" applyFill="1" applyBorder="1" applyAlignment="1">
      <alignment horizontal="left"/>
    </xf>
    <xf numFmtId="0" fontId="0" fillId="8" borderId="0" xfId="0" applyFill="1" applyBorder="1" applyAlignment="1">
      <alignment horizontal="center"/>
    </xf>
    <xf numFmtId="0" fontId="0" fillId="8" borderId="0" xfId="0" applyFont="1" applyFill="1" applyBorder="1" applyAlignment="1">
      <alignment horizontal="center"/>
    </xf>
    <xf numFmtId="0" fontId="0" fillId="9" borderId="0" xfId="0" applyFont="1" applyFill="1"/>
    <xf numFmtId="0" fontId="0" fillId="9" borderId="0" xfId="0" applyFont="1" applyFill="1" applyAlignment="1">
      <alignment horizontal="center"/>
    </xf>
    <xf numFmtId="0" fontId="0" fillId="9" borderId="0" xfId="0" applyFont="1" applyFill="1" applyAlignment="1">
      <alignment horizontal="left"/>
    </xf>
    <xf numFmtId="0" fontId="0" fillId="9" borderId="0" xfId="0" applyFill="1" applyAlignment="1">
      <alignment horizontal="center"/>
    </xf>
    <xf numFmtId="0" fontId="0" fillId="9" borderId="0" xfId="0" applyFill="1" applyAlignment="1">
      <alignment horizontal="left"/>
    </xf>
    <xf numFmtId="0" fontId="0" fillId="9" borderId="0" xfId="0" applyFill="1" applyBorder="1" applyAlignment="1">
      <alignment horizontal="left"/>
    </xf>
    <xf numFmtId="0" fontId="0" fillId="9" borderId="0" xfId="0" applyFont="1" applyFill="1" applyBorder="1" applyAlignment="1">
      <alignment horizontal="left"/>
    </xf>
    <xf numFmtId="0" fontId="0" fillId="9" borderId="0" xfId="0" applyFill="1" applyBorder="1"/>
    <xf numFmtId="0" fontId="0" fillId="9" borderId="0" xfId="0" applyFill="1" applyBorder="1" applyAlignment="1">
      <alignment horizontal="center"/>
    </xf>
    <xf numFmtId="0" fontId="0" fillId="9" borderId="0" xfId="0" applyFont="1" applyFill="1" applyBorder="1" applyAlignment="1">
      <alignment horizontal="center"/>
    </xf>
    <xf numFmtId="0" fontId="0" fillId="8" borderId="0" xfId="0" applyFont="1" applyFill="1" applyBorder="1"/>
    <xf numFmtId="0" fontId="0" fillId="10" borderId="0" xfId="0" applyFont="1" applyFill="1" applyAlignment="1">
      <alignment horizontal="center"/>
    </xf>
    <xf numFmtId="0" fontId="0" fillId="10" borderId="0" xfId="0" applyFont="1" applyFill="1" applyAlignment="1">
      <alignment horizontal="left"/>
    </xf>
    <xf numFmtId="0" fontId="0" fillId="10" borderId="0" xfId="0" applyFill="1" applyAlignment="1">
      <alignment horizontal="center"/>
    </xf>
    <xf numFmtId="0" fontId="0" fillId="10" borderId="0" xfId="0" applyFill="1" applyAlignment="1">
      <alignment horizontal="left"/>
    </xf>
    <xf numFmtId="0" fontId="0" fillId="10" borderId="0" xfId="0" applyFill="1"/>
    <xf numFmtId="0" fontId="0" fillId="10" borderId="0" xfId="0" applyFont="1" applyFill="1" applyBorder="1"/>
    <xf numFmtId="0" fontId="0" fillId="10" borderId="0" xfId="0" applyFill="1" applyBorder="1" applyAlignment="1">
      <alignment horizontal="left"/>
    </xf>
    <xf numFmtId="0" fontId="0" fillId="10" borderId="0" xfId="0" applyFont="1" applyFill="1" applyBorder="1" applyAlignment="1">
      <alignment horizontal="left"/>
    </xf>
    <xf numFmtId="0" fontId="0" fillId="10" borderId="0" xfId="0" applyFill="1" applyBorder="1"/>
    <xf numFmtId="0" fontId="0" fillId="10" borderId="0" xfId="0" applyFill="1" applyBorder="1" applyAlignment="1">
      <alignment horizontal="center"/>
    </xf>
    <xf numFmtId="0" fontId="0" fillId="10" borderId="0" xfId="0" applyFont="1" applyFill="1" applyBorder="1" applyAlignment="1">
      <alignment horizontal="center"/>
    </xf>
    <xf numFmtId="0" fontId="0" fillId="11" borderId="0" xfId="0" applyFont="1" applyFill="1" applyAlignment="1">
      <alignment horizontal="center"/>
    </xf>
    <xf numFmtId="0" fontId="0" fillId="11" borderId="0" xfId="0" applyFont="1" applyFill="1" applyAlignment="1">
      <alignment horizontal="left"/>
    </xf>
    <xf numFmtId="0" fontId="0" fillId="11" borderId="0" xfId="0" applyFill="1" applyAlignment="1">
      <alignment horizontal="left"/>
    </xf>
    <xf numFmtId="0" fontId="0" fillId="11" borderId="0" xfId="0" applyFill="1"/>
    <xf numFmtId="0" fontId="0" fillId="11" borderId="0" xfId="0" applyFont="1" applyFill="1" applyBorder="1"/>
    <xf numFmtId="0" fontId="0" fillId="11" borderId="0" xfId="0" applyFill="1" applyAlignment="1">
      <alignment horizontal="center"/>
    </xf>
    <xf numFmtId="0" fontId="0" fillId="11" borderId="0" xfId="0" applyFont="1" applyFill="1" applyBorder="1" applyAlignment="1">
      <alignment horizontal="center"/>
    </xf>
    <xf numFmtId="0" fontId="0" fillId="11" borderId="0" xfId="0" applyFill="1" applyBorder="1" applyAlignment="1">
      <alignment horizontal="left"/>
    </xf>
    <xf numFmtId="0" fontId="1" fillId="0" borderId="0" xfId="0" applyFont="1"/>
    <xf numFmtId="0" fontId="0" fillId="6" borderId="0" xfId="0" applyFont="1" applyFill="1" applyAlignment="1">
      <alignment horizontal="center"/>
    </xf>
    <xf numFmtId="0" fontId="0" fillId="6" borderId="0" xfId="0" applyFont="1" applyFill="1" applyAlignment="1">
      <alignment horizontal="left"/>
    </xf>
    <xf numFmtId="0" fontId="0" fillId="6" borderId="0" xfId="0" applyFill="1" applyAlignment="1">
      <alignment horizontal="center"/>
    </xf>
    <xf numFmtId="0" fontId="0" fillId="6" borderId="0" xfId="0" applyFill="1" applyAlignment="1">
      <alignment horizontal="left"/>
    </xf>
    <xf numFmtId="0" fontId="0" fillId="6" borderId="0" xfId="0" applyFill="1"/>
    <xf numFmtId="0" fontId="0" fillId="6" borderId="0" xfId="0" applyFont="1" applyFill="1" applyBorder="1"/>
    <xf numFmtId="0" fontId="0" fillId="6" borderId="0" xfId="0" applyFont="1" applyFill="1" applyBorder="1" applyAlignment="1">
      <alignment horizontal="center"/>
    </xf>
    <xf numFmtId="0" fontId="0" fillId="6" borderId="0" xfId="0" applyFont="1" applyFill="1" applyBorder="1" applyAlignment="1">
      <alignment horizontal="left"/>
    </xf>
    <xf numFmtId="0" fontId="0" fillId="6" borderId="0" xfId="0" applyFill="1" applyBorder="1" applyAlignment="1">
      <alignment horizontal="left"/>
    </xf>
    <xf numFmtId="0" fontId="0" fillId="6" borderId="0" xfId="0" applyFill="1" applyBorder="1" applyAlignment="1">
      <alignment horizontal="center"/>
    </xf>
    <xf numFmtId="0" fontId="2" fillId="0" borderId="0" xfId="0" applyFont="1"/>
    <xf numFmtId="0" fontId="0" fillId="9" borderId="4" xfId="0" applyFont="1" applyFill="1" applyBorder="1" applyAlignment="1">
      <alignment horizontal="left"/>
    </xf>
    <xf numFmtId="0" fontId="0" fillId="9" borderId="4" xfId="0" applyFill="1" applyBorder="1" applyAlignment="1">
      <alignment horizontal="left"/>
    </xf>
    <xf numFmtId="0" fontId="0" fillId="8" borderId="4" xfId="0" applyFont="1" applyFill="1" applyBorder="1" applyAlignment="1">
      <alignment horizontal="left"/>
    </xf>
    <xf numFmtId="0" fontId="0" fillId="8" borderId="4" xfId="0" applyFill="1" applyBorder="1" applyAlignment="1">
      <alignment horizontal="left"/>
    </xf>
    <xf numFmtId="0" fontId="0" fillId="10" borderId="4" xfId="0" applyFont="1" applyFill="1" applyBorder="1" applyAlignment="1">
      <alignment horizontal="left"/>
    </xf>
    <xf numFmtId="0" fontId="0" fillId="10" borderId="4" xfId="0" applyFill="1" applyBorder="1" applyAlignment="1">
      <alignment horizontal="left"/>
    </xf>
    <xf numFmtId="0" fontId="0" fillId="11" borderId="4" xfId="0" applyFont="1" applyFill="1" applyBorder="1" applyAlignment="1">
      <alignment horizontal="left"/>
    </xf>
    <xf numFmtId="0" fontId="0" fillId="11" borderId="4" xfId="0" applyFill="1" applyBorder="1" applyAlignment="1">
      <alignment horizontal="left"/>
    </xf>
    <xf numFmtId="0" fontId="0" fillId="6" borderId="4" xfId="0" applyFont="1" applyFill="1" applyBorder="1" applyAlignment="1">
      <alignment horizontal="left"/>
    </xf>
    <xf numFmtId="0" fontId="0" fillId="6" borderId="4" xfId="0" applyFill="1" applyBorder="1" applyAlignment="1">
      <alignment horizontal="left"/>
    </xf>
    <xf numFmtId="0" fontId="0" fillId="0" borderId="6" xfId="0" applyFill="1" applyBorder="1" applyAlignment="1">
      <alignment horizontal="left"/>
    </xf>
    <xf numFmtId="0" fontId="0" fillId="0" borderId="4" xfId="0" applyFill="1" applyBorder="1" applyAlignment="1">
      <alignment horizontal="left"/>
    </xf>
    <xf numFmtId="0" fontId="1" fillId="0" borderId="7" xfId="0" applyFont="1" applyFill="1" applyBorder="1"/>
    <xf numFmtId="0" fontId="1" fillId="0" borderId="7" xfId="0" applyFont="1" applyFill="1" applyBorder="1" applyAlignment="1">
      <alignment horizontal="center"/>
    </xf>
    <xf numFmtId="0" fontId="1" fillId="0" borderId="9" xfId="0" applyFont="1" applyFill="1" applyBorder="1" applyAlignment="1">
      <alignment horizontal="center"/>
    </xf>
    <xf numFmtId="0" fontId="1" fillId="0" borderId="7" xfId="0" applyFont="1" applyFill="1" applyBorder="1" applyAlignment="1">
      <alignment horizontal="left"/>
    </xf>
    <xf numFmtId="0" fontId="0" fillId="0" borderId="7" xfId="0" applyFont="1" applyFill="1" applyBorder="1" applyAlignment="1">
      <alignment horizontal="center"/>
    </xf>
    <xf numFmtId="0" fontId="0" fillId="0" borderId="7" xfId="0" applyFont="1" applyFill="1" applyBorder="1"/>
    <xf numFmtId="0" fontId="1" fillId="0" borderId="8" xfId="0" applyFont="1" applyFill="1" applyBorder="1" applyAlignment="1">
      <alignment horizontal="right"/>
    </xf>
    <xf numFmtId="0" fontId="0" fillId="9" borderId="3" xfId="0" applyFont="1" applyFill="1" applyBorder="1" applyAlignment="1">
      <alignment horizontal="right"/>
    </xf>
    <xf numFmtId="0" fontId="0" fillId="9" borderId="3" xfId="0" applyFill="1" applyBorder="1" applyAlignment="1">
      <alignment horizontal="right"/>
    </xf>
    <xf numFmtId="0" fontId="0" fillId="8" borderId="3" xfId="0" applyFont="1" applyFill="1" applyBorder="1" applyAlignment="1">
      <alignment horizontal="right"/>
    </xf>
    <xf numFmtId="0" fontId="0" fillId="8" borderId="3" xfId="0" applyFill="1" applyBorder="1" applyAlignment="1">
      <alignment horizontal="right"/>
    </xf>
    <xf numFmtId="0" fontId="0" fillId="10" borderId="3" xfId="0" applyFont="1" applyFill="1" applyBorder="1" applyAlignment="1">
      <alignment horizontal="right"/>
    </xf>
    <xf numFmtId="0" fontId="0" fillId="10" borderId="3" xfId="0" applyFill="1" applyBorder="1" applyAlignment="1">
      <alignment horizontal="right"/>
    </xf>
    <xf numFmtId="0" fontId="0" fillId="11" borderId="3" xfId="0" applyFont="1" applyFill="1" applyBorder="1" applyAlignment="1">
      <alignment horizontal="right"/>
    </xf>
    <xf numFmtId="0" fontId="0" fillId="11" borderId="3" xfId="0" applyFill="1" applyBorder="1" applyAlignment="1">
      <alignment horizontal="right"/>
    </xf>
    <xf numFmtId="0" fontId="0" fillId="6" borderId="3" xfId="0" applyFont="1" applyFill="1" applyBorder="1" applyAlignment="1">
      <alignment horizontal="right"/>
    </xf>
    <xf numFmtId="0" fontId="0" fillId="6" borderId="3" xfId="0" applyFill="1" applyBorder="1" applyAlignment="1">
      <alignment horizontal="right"/>
    </xf>
    <xf numFmtId="0" fontId="0" fillId="0" borderId="5" xfId="0" applyFill="1" applyBorder="1" applyAlignment="1">
      <alignment horizontal="right"/>
    </xf>
    <xf numFmtId="0" fontId="0" fillId="0" borderId="3" xfId="0" applyFill="1" applyBorder="1" applyAlignment="1">
      <alignment horizontal="right"/>
    </xf>
    <xf numFmtId="0" fontId="1" fillId="0" borderId="7" xfId="0" applyFont="1" applyFill="1" applyBorder="1" applyAlignment="1">
      <alignment horizontal="right"/>
    </xf>
    <xf numFmtId="0" fontId="0" fillId="9" borderId="0" xfId="0" applyFont="1" applyFill="1" applyAlignment="1">
      <alignment horizontal="right"/>
    </xf>
    <xf numFmtId="0" fontId="0" fillId="9" borderId="0" xfId="0" applyFill="1" applyAlignment="1">
      <alignment horizontal="right"/>
    </xf>
    <xf numFmtId="0" fontId="0" fillId="8" borderId="0" xfId="0" applyFill="1" applyAlignment="1">
      <alignment horizontal="right"/>
    </xf>
    <xf numFmtId="0" fontId="0" fillId="10" borderId="0" xfId="0" applyFill="1" applyAlignment="1">
      <alignment horizontal="right"/>
    </xf>
    <xf numFmtId="0" fontId="0" fillId="11" borderId="0" xfId="0" applyFill="1" applyAlignment="1">
      <alignment horizontal="right"/>
    </xf>
    <xf numFmtId="0" fontId="0" fillId="6" borderId="0" xfId="0" applyFill="1" applyAlignment="1">
      <alignment horizontal="right"/>
    </xf>
    <xf numFmtId="0" fontId="0" fillId="0" borderId="1" xfId="0" applyFill="1" applyBorder="1" applyAlignment="1">
      <alignment horizontal="right"/>
    </xf>
    <xf numFmtId="0" fontId="0" fillId="0" borderId="0" xfId="0" applyFill="1" applyAlignment="1">
      <alignment horizontal="right"/>
    </xf>
    <xf numFmtId="0" fontId="0" fillId="8" borderId="0" xfId="0" applyFont="1" applyFill="1" applyBorder="1" applyAlignment="1">
      <alignment horizontal="right"/>
    </xf>
    <xf numFmtId="0" fontId="0" fillId="8" borderId="0" xfId="0" applyFill="1" applyBorder="1" applyAlignment="1">
      <alignment horizontal="right"/>
    </xf>
    <xf numFmtId="0" fontId="0" fillId="10" borderId="0" xfId="0" applyFont="1" applyFill="1" applyAlignment="1">
      <alignment horizontal="right"/>
    </xf>
    <xf numFmtId="0" fontId="0" fillId="10" borderId="0" xfId="0" applyFill="1" applyBorder="1" applyAlignment="1">
      <alignment horizontal="right"/>
    </xf>
    <xf numFmtId="0" fontId="0" fillId="11" borderId="0" xfId="0" applyFont="1" applyFill="1" applyAlignment="1">
      <alignment horizontal="right"/>
    </xf>
    <xf numFmtId="0" fontId="0" fillId="6" borderId="0" xfId="0" applyFont="1" applyFill="1" applyAlignment="1">
      <alignment horizontal="right"/>
    </xf>
    <xf numFmtId="0" fontId="0" fillId="6" borderId="0" xfId="0" applyFont="1" applyFill="1" applyBorder="1" applyAlignment="1">
      <alignment horizontal="right"/>
    </xf>
    <xf numFmtId="0" fontId="0" fillId="12" borderId="0" xfId="0" applyFont="1" applyFill="1"/>
    <xf numFmtId="0" fontId="0" fillId="12" borderId="0" xfId="0" applyFont="1" applyFill="1" applyAlignment="1">
      <alignment horizontal="center"/>
    </xf>
    <xf numFmtId="0" fontId="0" fillId="12" borderId="0" xfId="0" applyFont="1" applyFill="1" applyAlignment="1">
      <alignment horizontal="left"/>
    </xf>
    <xf numFmtId="0" fontId="0" fillId="12" borderId="3" xfId="0" applyFont="1" applyFill="1" applyBorder="1" applyAlignment="1">
      <alignment horizontal="right"/>
    </xf>
    <xf numFmtId="0" fontId="0" fillId="12" borderId="4" xfId="0" applyFont="1" applyFill="1" applyBorder="1" applyAlignment="1">
      <alignment horizontal="left"/>
    </xf>
    <xf numFmtId="0" fontId="0" fillId="12" borderId="0" xfId="0" applyFill="1" applyAlignment="1">
      <alignment horizontal="right"/>
    </xf>
    <xf numFmtId="0" fontId="0" fillId="12" borderId="3" xfId="0" applyFill="1" applyBorder="1" applyAlignment="1">
      <alignment horizontal="right"/>
    </xf>
    <xf numFmtId="0" fontId="0" fillId="12" borderId="0" xfId="0" applyFont="1" applyFill="1" applyAlignment="1">
      <alignment horizontal="right"/>
    </xf>
    <xf numFmtId="0" fontId="0" fillId="12" borderId="0" xfId="0" applyFill="1" applyAlignment="1">
      <alignment horizontal="center"/>
    </xf>
    <xf numFmtId="0" fontId="0" fillId="12" borderId="0" xfId="0" applyFill="1" applyAlignment="1">
      <alignment horizontal="left"/>
    </xf>
    <xf numFmtId="0" fontId="0" fillId="12" borderId="0" xfId="0" applyFill="1" applyBorder="1"/>
    <xf numFmtId="0" fontId="0" fillId="12" borderId="4" xfId="0" applyFill="1" applyBorder="1" applyAlignment="1">
      <alignment horizontal="left"/>
    </xf>
    <xf numFmtId="0" fontId="0" fillId="12" borderId="0" xfId="0" applyFill="1" applyBorder="1" applyAlignment="1">
      <alignment horizontal="left"/>
    </xf>
    <xf numFmtId="0" fontId="0" fillId="12" borderId="0" xfId="0" applyFont="1" applyFill="1" applyBorder="1" applyAlignment="1">
      <alignment horizontal="left"/>
    </xf>
    <xf numFmtId="0" fontId="0" fillId="12" borderId="0" xfId="0" applyFont="1" applyFill="1" applyBorder="1"/>
    <xf numFmtId="0" fontId="0" fillId="12" borderId="0" xfId="0" applyFont="1" applyFill="1" applyBorder="1" applyAlignment="1">
      <alignment horizontal="center"/>
    </xf>
    <xf numFmtId="0" fontId="0" fillId="9" borderId="0" xfId="0" applyFill="1"/>
    <xf numFmtId="0" fontId="0" fillId="13" borderId="0" xfId="0" applyFill="1"/>
    <xf numFmtId="0" fontId="0" fillId="13" borderId="0" xfId="0" applyFont="1" applyFill="1" applyBorder="1"/>
    <xf numFmtId="0" fontId="3" fillId="0" borderId="7" xfId="0" applyFont="1" applyFill="1" applyBorder="1"/>
    <xf numFmtId="0" fontId="4" fillId="0" borderId="1" xfId="0" applyFont="1" applyFill="1" applyBorder="1"/>
    <xf numFmtId="0" fontId="4" fillId="0" borderId="0" xfId="0" applyFont="1" applyFill="1"/>
    <xf numFmtId="0" fontId="4" fillId="0" borderId="0" xfId="0" applyFont="1" applyFill="1" applyBorder="1"/>
    <xf numFmtId="0" fontId="0" fillId="14" borderId="0" xfId="0" applyNumberFormat="1" applyFill="1" applyBorder="1" applyAlignment="1">
      <alignment horizontal="left"/>
    </xf>
    <xf numFmtId="0" fontId="0" fillId="14" borderId="0" xfId="0" applyNumberFormat="1" applyFill="1" applyBorder="1" applyAlignment="1">
      <alignment horizontal="center"/>
    </xf>
    <xf numFmtId="0" fontId="0" fillId="14" borderId="0" xfId="0" applyNumberFormat="1" applyFill="1" applyBorder="1"/>
    <xf numFmtId="0" fontId="0" fillId="15" borderId="0" xfId="0" applyNumberFormat="1" applyFill="1" applyBorder="1" applyAlignment="1">
      <alignment horizontal="left"/>
    </xf>
    <xf numFmtId="0" fontId="0" fillId="15" borderId="0" xfId="0" applyNumberFormat="1" applyFill="1" applyBorder="1" applyAlignment="1">
      <alignment horizontal="center"/>
    </xf>
    <xf numFmtId="0" fontId="0" fillId="15" borderId="0" xfId="0" applyNumberFormat="1" applyFill="1" applyBorder="1"/>
    <xf numFmtId="0" fontId="1" fillId="0" borderId="0" xfId="0" applyFont="1" applyAlignment="1">
      <alignment horizontal="center"/>
    </xf>
    <xf numFmtId="0" fontId="0" fillId="0" borderId="0" xfId="0" applyAlignment="1">
      <alignment wrapText="1"/>
    </xf>
    <xf numFmtId="0" fontId="1" fillId="0" borderId="0" xfId="0" applyFont="1" applyAlignment="1">
      <alignment wrapText="1"/>
    </xf>
    <xf numFmtId="0" fontId="0" fillId="9" borderId="0" xfId="0" applyNumberFormat="1" applyFill="1" applyBorder="1"/>
    <xf numFmtId="0" fontId="0" fillId="9" borderId="0" xfId="0" applyNumberFormat="1" applyFill="1" applyBorder="1" applyAlignment="1">
      <alignment horizontal="left"/>
    </xf>
    <xf numFmtId="0" fontId="0" fillId="9" borderId="0" xfId="0" applyNumberFormat="1" applyFill="1" applyBorder="1" applyAlignment="1">
      <alignment horizontal="center"/>
    </xf>
    <xf numFmtId="0" fontId="1" fillId="0" borderId="2" xfId="0" applyFont="1" applyBorder="1" applyAlignment="1">
      <alignment horizontal="center" wrapText="1"/>
    </xf>
    <xf numFmtId="0" fontId="0" fillId="0" borderId="0" xfId="0" applyAlignment="1">
      <alignment horizontal="left" wrapText="1"/>
    </xf>
    <xf numFmtId="0" fontId="1" fillId="0" borderId="2" xfId="0" applyFont="1" applyBorder="1" applyAlignment="1">
      <alignment horizontal="center"/>
    </xf>
    <xf numFmtId="0" fontId="0" fillId="0" borderId="0" xfId="0" applyAlignment="1">
      <alignment horizontal="left" vertical="top" wrapText="1"/>
    </xf>
    <xf numFmtId="0" fontId="0" fillId="0" borderId="0" xfId="0" applyAlignment="1">
      <alignment vertical="top"/>
    </xf>
    <xf numFmtId="0" fontId="5" fillId="0" borderId="0" xfId="0" applyFont="1" applyAlignment="1">
      <alignment horizontal="left" vertical="top" wrapText="1"/>
    </xf>
    <xf numFmtId="0" fontId="0" fillId="0" borderId="0" xfId="0" applyAlignment="1">
      <alignment vertical="top" wrapText="1"/>
    </xf>
    <xf numFmtId="0" fontId="1" fillId="0" borderId="2" xfId="0" applyFont="1" applyBorder="1" applyAlignment="1">
      <alignment horizontal="center" vertical="center" wrapText="1"/>
    </xf>
    <xf numFmtId="0" fontId="1" fillId="0" borderId="0" xfId="0" applyFont="1" applyAlignment="1">
      <alignment horizontal="center" vertical="center" wrapText="1"/>
    </xf>
    <xf numFmtId="0" fontId="1" fillId="0" borderId="0" xfId="0" applyFont="1" applyAlignment="1"/>
    <xf numFmtId="0" fontId="0" fillId="0" borderId="0" xfId="0" applyAlignment="1"/>
    <xf numFmtId="0" fontId="0" fillId="0" borderId="0" xfId="0" applyFont="1"/>
    <xf numFmtId="0" fontId="1" fillId="0" borderId="0" xfId="0" applyFont="1" applyAlignment="1">
      <alignment horizontal="left"/>
    </xf>
    <xf numFmtId="0" fontId="0" fillId="0" borderId="0" xfId="0" quotePrefix="1" applyAlignment="1">
      <alignment horizontal="center"/>
    </xf>
    <xf numFmtId="0" fontId="1" fillId="0" borderId="7" xfId="0" applyFont="1" applyBorder="1"/>
    <xf numFmtId="0" fontId="1" fillId="0" borderId="7" xfId="0" applyFont="1" applyBorder="1" applyAlignment="1">
      <alignment horizontal="center"/>
    </xf>
    <xf numFmtId="0" fontId="0" fillId="0" borderId="0" xfId="0" applyAlignment="1">
      <alignment vertical="center"/>
    </xf>
    <xf numFmtId="14" fontId="0" fillId="0" borderId="0" xfId="0" applyNumberFormat="1" applyAlignment="1">
      <alignment horizontal="center" vertical="center"/>
    </xf>
    <xf numFmtId="0" fontId="0" fillId="0" borderId="0" xfId="0" applyAlignment="1">
      <alignment horizontal="center" vertical="center"/>
    </xf>
    <xf numFmtId="0" fontId="0" fillId="0" borderId="1" xfId="0" applyBorder="1" applyAlignment="1">
      <alignment vertical="center"/>
    </xf>
    <xf numFmtId="0" fontId="1" fillId="0" borderId="10" xfId="0" applyFont="1" applyBorder="1" applyAlignment="1">
      <alignment horizontal="center" vertical="center"/>
    </xf>
    <xf numFmtId="0" fontId="1" fillId="0" borderId="10" xfId="0" applyFont="1" applyBorder="1" applyAlignment="1">
      <alignment vertical="center"/>
    </xf>
    <xf numFmtId="0" fontId="1" fillId="0" borderId="10" xfId="0" applyFont="1" applyBorder="1"/>
    <xf numFmtId="0" fontId="1" fillId="0" borderId="1" xfId="0" applyFont="1" applyBorder="1" applyAlignment="1">
      <alignment horizontal="center" vertical="center"/>
    </xf>
    <xf numFmtId="0" fontId="1" fillId="0" borderId="10" xfId="0" applyFont="1" applyBorder="1" applyAlignment="1">
      <alignment horizontal="center" vertical="center"/>
    </xf>
  </cellXfs>
  <cellStyles count="1">
    <cellStyle name="Normal" xfId="0" builtinId="0"/>
  </cellStyles>
  <dxfs count="1">
    <dxf>
      <fill>
        <patternFill>
          <bgColor rgb="FF92D050"/>
        </patternFill>
      </fill>
    </dxf>
  </dxfs>
  <tableStyles count="0" defaultTableStyle="TableStyleMedium2" defaultPivotStyle="PivotStyleLight16"/>
  <colors>
    <mruColors>
      <color rgb="FF5F5F5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5"/>
  <sheetViews>
    <sheetView workbookViewId="0">
      <selection activeCell="K15" sqref="K15"/>
    </sheetView>
  </sheetViews>
  <sheetFormatPr defaultColWidth="9.1796875" defaultRowHeight="14.5" x14ac:dyDescent="0.35"/>
  <cols>
    <col min="1" max="1" width="15.54296875" style="25" bestFit="1" customWidth="1"/>
    <col min="2" max="2" width="11.81640625" style="25" bestFit="1" customWidth="1"/>
    <col min="3" max="3" width="5.7265625" style="26" bestFit="1" customWidth="1"/>
    <col min="4" max="4" width="8.54296875" style="26" bestFit="1" customWidth="1"/>
    <col min="5" max="5" width="5.7265625" style="26" bestFit="1" customWidth="1"/>
    <col min="6" max="6" width="18.1796875" style="26" bestFit="1" customWidth="1"/>
    <col min="7" max="7" width="22.26953125" style="26" bestFit="1" customWidth="1"/>
    <col min="8" max="8" width="19" style="26" bestFit="1" customWidth="1"/>
    <col min="9" max="9" width="11.1796875" style="25" bestFit="1" customWidth="1"/>
    <col min="10" max="10" width="13.81640625" style="25" bestFit="1" customWidth="1"/>
    <col min="11" max="11" width="91.54296875" style="25" customWidth="1"/>
    <col min="12" max="12" width="13.7265625" style="25" customWidth="1"/>
    <col min="13" max="16384" width="9.1796875" style="25"/>
  </cols>
  <sheetData>
    <row r="1" spans="1:13" s="29" customFormat="1" x14ac:dyDescent="0.35">
      <c r="A1" s="27" t="s">
        <v>0</v>
      </c>
      <c r="B1" s="27" t="s">
        <v>381</v>
      </c>
      <c r="C1" s="28" t="s">
        <v>2</v>
      </c>
      <c r="D1" s="28" t="s">
        <v>16</v>
      </c>
      <c r="E1" s="28" t="s">
        <v>156</v>
      </c>
      <c r="F1" s="28" t="s">
        <v>136</v>
      </c>
      <c r="G1" s="28" t="s">
        <v>137</v>
      </c>
      <c r="H1" s="28" t="s">
        <v>370</v>
      </c>
      <c r="I1" s="29" t="s">
        <v>148</v>
      </c>
      <c r="J1" s="29" t="s">
        <v>149</v>
      </c>
      <c r="K1" s="29" t="s">
        <v>121</v>
      </c>
      <c r="L1" s="29" t="s">
        <v>415</v>
      </c>
      <c r="M1" s="29" t="s">
        <v>416</v>
      </c>
    </row>
    <row r="2" spans="1:13" s="12" customFormat="1" ht="14.25" customHeight="1" x14ac:dyDescent="0.35">
      <c r="A2" s="10" t="s">
        <v>17</v>
      </c>
      <c r="B2" s="10" t="s">
        <v>153</v>
      </c>
      <c r="C2" s="11">
        <v>1</v>
      </c>
      <c r="D2" s="11">
        <v>8</v>
      </c>
      <c r="E2" s="11">
        <v>3</v>
      </c>
      <c r="F2" s="11" t="s">
        <v>138</v>
      </c>
      <c r="G2" s="11" t="s">
        <v>356</v>
      </c>
      <c r="H2" s="11"/>
      <c r="I2" s="10" t="s">
        <v>6</v>
      </c>
      <c r="J2" s="10" t="s">
        <v>377</v>
      </c>
      <c r="K2" s="12" t="s">
        <v>374</v>
      </c>
      <c r="L2" s="12" t="str">
        <f>"+2 ⬢y%n %n+ 2 Initial 💡%n %nPick🔓🔊 ⇒%nPick II🔓🔓🔊"</f>
        <v>+2 ⬢y%n %n+ 2 Initial 💡%n %nPick🔓🔊 ⇒%nPick II🔓🔓🔊</v>
      </c>
      <c r="M2" s="12" t="str">
        <f>"+1 Initial 💡%n %n+BREACH"</f>
        <v>+1 Initial 💡%n %n+BREACH</v>
      </c>
    </row>
    <row r="3" spans="1:13" s="12" customFormat="1" x14ac:dyDescent="0.35">
      <c r="A3" s="10" t="s">
        <v>6</v>
      </c>
      <c r="B3" s="10" t="s">
        <v>153</v>
      </c>
      <c r="C3" s="11">
        <v>2</v>
      </c>
      <c r="D3" s="11">
        <v>10</v>
      </c>
      <c r="E3" s="11">
        <v>5</v>
      </c>
      <c r="F3" s="11" t="s">
        <v>138</v>
      </c>
      <c r="G3" s="11" t="s">
        <v>372</v>
      </c>
      <c r="H3" s="11"/>
      <c r="K3" s="12" t="s">
        <v>374</v>
      </c>
      <c r="L3" s="12" t="s">
        <v>79</v>
      </c>
    </row>
    <row r="4" spans="1:13" s="12" customFormat="1" x14ac:dyDescent="0.35">
      <c r="A4" s="10" t="s">
        <v>377</v>
      </c>
      <c r="B4" s="10" t="s">
        <v>153</v>
      </c>
      <c r="C4" s="11">
        <v>2</v>
      </c>
      <c r="D4" s="11">
        <v>8</v>
      </c>
      <c r="E4" s="11">
        <v>4</v>
      </c>
      <c r="F4" s="11" t="s">
        <v>138</v>
      </c>
      <c r="G4" s="11" t="s">
        <v>356</v>
      </c>
      <c r="H4" s="11" t="s">
        <v>474</v>
      </c>
      <c r="K4" s="12" t="s">
        <v>476</v>
      </c>
      <c r="L4" s="12" t="s">
        <v>79</v>
      </c>
    </row>
    <row r="5" spans="1:13" s="20" customFormat="1" x14ac:dyDescent="0.35">
      <c r="A5" s="15" t="s">
        <v>7</v>
      </c>
      <c r="B5" s="15" t="s">
        <v>23</v>
      </c>
      <c r="C5" s="18">
        <v>1</v>
      </c>
      <c r="D5" s="18">
        <v>7</v>
      </c>
      <c r="E5" s="18">
        <v>0</v>
      </c>
      <c r="F5" s="18" t="s">
        <v>138</v>
      </c>
      <c r="G5" s="18" t="s">
        <v>380</v>
      </c>
      <c r="H5" s="18"/>
      <c r="I5" s="15" t="s">
        <v>185</v>
      </c>
      <c r="J5" s="15" t="s">
        <v>8</v>
      </c>
      <c r="K5" s="20" t="s">
        <v>362</v>
      </c>
      <c r="L5" s="20" t="str">
        <f>"+2 ⬢%n %n+ 2 Initial 💡%n %n+Bash👊👊🔊"</f>
        <v>+2 ⬢%n %n+ 2 Initial 💡%n %n+Bash👊👊🔊</v>
      </c>
      <c r="M5" s="20" t="str">
        <f>"+3 ⬢%n %n+ 3 Initial 💡%n %n+Spy Stuff🔓👊🔊%n %n+PRESSURE POINTS"</f>
        <v>+3 ⬢%n %n+ 3 Initial 💡%n %n+Spy Stuff🔓👊🔊%n %n+PRESSURE POINTS</v>
      </c>
    </row>
    <row r="6" spans="1:13" s="20" customFormat="1" x14ac:dyDescent="0.35">
      <c r="A6" s="15" t="s">
        <v>185</v>
      </c>
      <c r="B6" s="15" t="s">
        <v>23</v>
      </c>
      <c r="C6" s="18">
        <v>2</v>
      </c>
      <c r="D6" s="18">
        <v>9</v>
      </c>
      <c r="E6" s="18">
        <v>2</v>
      </c>
      <c r="F6" s="18" t="s">
        <v>138</v>
      </c>
      <c r="G6" s="18" t="s">
        <v>380</v>
      </c>
      <c r="H6" s="18" t="s">
        <v>158</v>
      </c>
      <c r="K6" s="20" t="s">
        <v>507</v>
      </c>
      <c r="L6" s="20" t="s">
        <v>79</v>
      </c>
    </row>
    <row r="7" spans="1:13" s="20" customFormat="1" x14ac:dyDescent="0.35">
      <c r="A7" s="15" t="s">
        <v>8</v>
      </c>
      <c r="B7" s="15" t="s">
        <v>23</v>
      </c>
      <c r="C7" s="18">
        <v>2</v>
      </c>
      <c r="D7" s="18">
        <v>10</v>
      </c>
      <c r="E7" s="18">
        <v>3</v>
      </c>
      <c r="F7" s="18" t="s">
        <v>138</v>
      </c>
      <c r="G7" s="18" t="s">
        <v>380</v>
      </c>
      <c r="H7" s="18" t="s">
        <v>355</v>
      </c>
      <c r="K7" s="20" t="s">
        <v>475</v>
      </c>
      <c r="L7" s="20" t="s">
        <v>79</v>
      </c>
    </row>
    <row r="8" spans="1:13" s="19" customFormat="1" x14ac:dyDescent="0.35">
      <c r="A8" s="13" t="s">
        <v>11</v>
      </c>
      <c r="B8" s="13" t="s">
        <v>382</v>
      </c>
      <c r="C8" s="16">
        <v>1</v>
      </c>
      <c r="D8" s="16">
        <v>9</v>
      </c>
      <c r="E8" s="16">
        <v>2</v>
      </c>
      <c r="F8" s="16" t="s">
        <v>138</v>
      </c>
      <c r="G8" s="16" t="s">
        <v>430</v>
      </c>
      <c r="H8" s="16"/>
      <c r="I8" s="13" t="s">
        <v>24</v>
      </c>
      <c r="J8" s="13" t="s">
        <v>10</v>
      </c>
      <c r="K8" s="19" t="s">
        <v>594</v>
      </c>
      <c r="L8" s="19" t="str">
        <f>"+3 ⬢%n+1 Initial 💡%n %nWalk🔊➜ ⇒%nDash🔊➜➜%n %nReport💡🔍🔊⇒%nDeduce💡💡🔊"</f>
        <v>+3 ⬢%n+1 Initial 💡%n %nWalk🔊➜ ⇒%nDash🔊➜➜%n %nReport💡🔍🔊⇒%nDeduce💡💡🔊</v>
      </c>
      <c r="M8" s="19" t="str">
        <f>"+1 ⬢%n+1 Initial 💡%n %nWalk🔊➜ ⇒%nRun🔊🔊➜➜%n %nCHANGE OF PLANS ⇒ALRIGHT, NEW PLAN"</f>
        <v>+1 ⬢%n+1 Initial 💡%n %nWalk🔊➜ ⇒%nRun🔊🔊➜➜%n %nCHANGE OF PLANS ⇒ALRIGHT, NEW PLAN</v>
      </c>
    </row>
    <row r="9" spans="1:13" s="19" customFormat="1" x14ac:dyDescent="0.35">
      <c r="A9" s="13" t="s">
        <v>24</v>
      </c>
      <c r="B9" s="13" t="s">
        <v>382</v>
      </c>
      <c r="C9" s="16">
        <v>2</v>
      </c>
      <c r="D9" s="16">
        <v>12</v>
      </c>
      <c r="E9" s="16">
        <v>3</v>
      </c>
      <c r="F9" s="16" t="s">
        <v>154</v>
      </c>
      <c r="G9" s="16" t="s">
        <v>546</v>
      </c>
      <c r="H9" s="16"/>
      <c r="K9" s="19" t="s">
        <v>594</v>
      </c>
      <c r="L9" s="19" t="s">
        <v>79</v>
      </c>
    </row>
    <row r="10" spans="1:13" s="19" customFormat="1" x14ac:dyDescent="0.35">
      <c r="A10" s="13" t="s">
        <v>10</v>
      </c>
      <c r="B10" s="13" t="s">
        <v>382</v>
      </c>
      <c r="C10" s="16">
        <v>2</v>
      </c>
      <c r="D10" s="16">
        <v>10</v>
      </c>
      <c r="E10" s="16">
        <v>6</v>
      </c>
      <c r="F10" s="16" t="s">
        <v>138</v>
      </c>
      <c r="G10" s="16" t="s">
        <v>430</v>
      </c>
      <c r="H10" s="16" t="s">
        <v>353</v>
      </c>
      <c r="K10" s="19" t="s">
        <v>595</v>
      </c>
      <c r="L10" s="19" t="s">
        <v>79</v>
      </c>
    </row>
    <row r="11" spans="1:13" s="153" customFormat="1" x14ac:dyDescent="0.35">
      <c r="A11" s="151" t="s">
        <v>3</v>
      </c>
      <c r="B11" s="151" t="s">
        <v>19</v>
      </c>
      <c r="C11" s="152">
        <v>1</v>
      </c>
      <c r="D11" s="152">
        <v>6</v>
      </c>
      <c r="E11" s="152">
        <v>5</v>
      </c>
      <c r="F11" s="152" t="s">
        <v>283</v>
      </c>
      <c r="G11" s="152" t="s">
        <v>469</v>
      </c>
      <c r="H11" s="152"/>
      <c r="I11" s="151" t="s">
        <v>4</v>
      </c>
      <c r="J11" s="151" t="s">
        <v>5</v>
      </c>
      <c r="K11" s="153" t="s">
        <v>571</v>
      </c>
      <c r="L11" s="153" t="str">
        <f>"+4 ⬢%n+1 Initial 💡%n %nStride🔊➜🔍 ⇒%nRun🔊🔊➜➜"</f>
        <v>+4 ⬢%n+1 Initial 💡%n %nStride🔊➜🔍 ⇒%nRun🔊🔊➜➜</v>
      </c>
      <c r="M11" s="153" t="str">
        <f>"+2 ⬢%n %nAUTOPWN⇒%nEXPLOIT%n %nI CAN HAZ TEH CODES?⇒%nHAS THE CODE"</f>
        <v>+2 ⬢%n %nAUTOPWN⇒%nEXPLOIT%n %nI CAN HAZ TEH CODES?⇒%nHAS THE CODE</v>
      </c>
    </row>
    <row r="12" spans="1:13" s="153" customFormat="1" x14ac:dyDescent="0.35">
      <c r="A12" s="151" t="s">
        <v>4</v>
      </c>
      <c r="B12" s="151" t="s">
        <v>19</v>
      </c>
      <c r="C12" s="152">
        <v>2</v>
      </c>
      <c r="D12" s="152">
        <v>10</v>
      </c>
      <c r="E12" s="152">
        <v>6</v>
      </c>
      <c r="F12" s="152" t="s">
        <v>283</v>
      </c>
      <c r="G12" s="152" t="s">
        <v>469</v>
      </c>
      <c r="H12" s="152" t="s">
        <v>353</v>
      </c>
      <c r="K12" s="153" t="s">
        <v>571</v>
      </c>
      <c r="L12" s="153" t="s">
        <v>79</v>
      </c>
    </row>
    <row r="13" spans="1:13" s="153" customFormat="1" x14ac:dyDescent="0.35">
      <c r="A13" s="151" t="s">
        <v>5</v>
      </c>
      <c r="B13" s="151" t="s">
        <v>19</v>
      </c>
      <c r="C13" s="152">
        <v>2</v>
      </c>
      <c r="D13" s="152">
        <v>8</v>
      </c>
      <c r="E13" s="152">
        <v>5</v>
      </c>
      <c r="F13" s="152" t="s">
        <v>283</v>
      </c>
      <c r="G13" s="152" t="s">
        <v>470</v>
      </c>
      <c r="H13" s="152"/>
      <c r="K13" s="153" t="s">
        <v>572</v>
      </c>
      <c r="L13" s="153" t="s">
        <v>79</v>
      </c>
    </row>
    <row r="14" spans="1:13" s="21" customFormat="1" x14ac:dyDescent="0.35">
      <c r="A14" s="14" t="s">
        <v>13</v>
      </c>
      <c r="B14" s="14" t="s">
        <v>371</v>
      </c>
      <c r="C14" s="17">
        <v>1</v>
      </c>
      <c r="D14" s="17">
        <v>8</v>
      </c>
      <c r="E14" s="17">
        <v>2</v>
      </c>
      <c r="F14" s="17" t="s">
        <v>138</v>
      </c>
      <c r="G14" s="17" t="s">
        <v>471</v>
      </c>
      <c r="H14" s="17" t="s">
        <v>840</v>
      </c>
      <c r="I14" s="14" t="s">
        <v>15</v>
      </c>
      <c r="J14" s="14" t="s">
        <v>669</v>
      </c>
      <c r="K14" s="21" t="s">
        <v>375</v>
      </c>
      <c r="L14" s="21" t="str">
        <f>"+1 ⬢%n+1 Initial 💡%n %n+VENT CRAWL"</f>
        <v>+1 ⬢%n+1 Initial 💡%n %n+VENT CRAWL</v>
      </c>
      <c r="M14" s="21" t="str">
        <f>"+4 ⬢%n %nDART⇒%nBOLT"</f>
        <v>+4 ⬢%n %nDART⇒%nBOLT</v>
      </c>
    </row>
    <row r="15" spans="1:13" s="21" customFormat="1" x14ac:dyDescent="0.35">
      <c r="A15" s="14" t="s">
        <v>15</v>
      </c>
      <c r="B15" s="14" t="s">
        <v>371</v>
      </c>
      <c r="C15" s="17">
        <v>2</v>
      </c>
      <c r="D15" s="17">
        <v>9</v>
      </c>
      <c r="E15" s="17">
        <v>3</v>
      </c>
      <c r="F15" s="17" t="s">
        <v>138</v>
      </c>
      <c r="G15" s="17" t="s">
        <v>471</v>
      </c>
      <c r="H15" s="17" t="s">
        <v>840</v>
      </c>
      <c r="K15" s="21" t="s">
        <v>845</v>
      </c>
      <c r="L15" s="21" t="s">
        <v>79</v>
      </c>
    </row>
    <row r="16" spans="1:13" s="21" customFormat="1" x14ac:dyDescent="0.35">
      <c r="A16" s="14" t="s">
        <v>669</v>
      </c>
      <c r="B16" s="14" t="s">
        <v>371</v>
      </c>
      <c r="C16" s="17">
        <v>2</v>
      </c>
      <c r="D16" s="17">
        <v>12</v>
      </c>
      <c r="E16" s="17">
        <v>2</v>
      </c>
      <c r="F16" s="17" t="s">
        <v>138</v>
      </c>
      <c r="G16" s="17" t="s">
        <v>472</v>
      </c>
      <c r="H16" s="17" t="s">
        <v>840</v>
      </c>
      <c r="K16" s="21" t="s">
        <v>376</v>
      </c>
      <c r="L16" s="21" t="s">
        <v>79</v>
      </c>
    </row>
    <row r="17" spans="1:13" s="22" customFormat="1" x14ac:dyDescent="0.35">
      <c r="A17" s="23" t="s">
        <v>146</v>
      </c>
      <c r="B17" s="23" t="s">
        <v>147</v>
      </c>
      <c r="C17" s="24">
        <v>1</v>
      </c>
      <c r="D17" s="24">
        <v>7</v>
      </c>
      <c r="E17" s="24">
        <v>2</v>
      </c>
      <c r="F17" s="24" t="s">
        <v>353</v>
      </c>
      <c r="G17" s="24" t="s">
        <v>666</v>
      </c>
      <c r="H17" s="24" t="s">
        <v>283</v>
      </c>
      <c r="I17" s="23" t="s">
        <v>269</v>
      </c>
      <c r="J17" s="23" t="s">
        <v>573</v>
      </c>
      <c r="K17" s="22" t="s">
        <v>664</v>
      </c>
      <c r="L17" s="22" t="str">
        <f>"+2 ⬢%n+1 Initial 💡%n %nI KNOW A WAY⇒WE KNOW A WAY"</f>
        <v>+2 ⬢%n+1 Initial 💡%n %nI KNOW A WAY⇒WE KNOW A WAY</v>
      </c>
      <c r="M17" s="22" t="str">
        <f>"+1 ⬢%n+2 Initial 💡%n %nGOOD IN A PINCH⇒%nGREAT IN A PINCH"</f>
        <v>+1 ⬢%n+2 Initial 💡%n %nGOOD IN A PINCH⇒%nGREAT IN A PINCH</v>
      </c>
    </row>
    <row r="18" spans="1:13" s="22" customFormat="1" x14ac:dyDescent="0.35">
      <c r="A18" s="23" t="s">
        <v>269</v>
      </c>
      <c r="B18" s="23" t="s">
        <v>147</v>
      </c>
      <c r="C18" s="24">
        <v>2</v>
      </c>
      <c r="D18" s="24">
        <v>9</v>
      </c>
      <c r="E18" s="24">
        <v>3</v>
      </c>
      <c r="F18" s="24" t="s">
        <v>353</v>
      </c>
      <c r="G18" s="24" t="s">
        <v>666</v>
      </c>
      <c r="H18" s="24" t="s">
        <v>283</v>
      </c>
      <c r="K18" s="22" t="s">
        <v>667</v>
      </c>
      <c r="L18" s="22" t="s">
        <v>79</v>
      </c>
    </row>
    <row r="19" spans="1:13" s="22" customFormat="1" x14ac:dyDescent="0.35">
      <c r="A19" s="23" t="s">
        <v>573</v>
      </c>
      <c r="B19" s="23" t="s">
        <v>147</v>
      </c>
      <c r="C19" s="24">
        <v>2</v>
      </c>
      <c r="D19" s="24">
        <v>8</v>
      </c>
      <c r="E19" s="24">
        <v>4</v>
      </c>
      <c r="F19" s="24" t="s">
        <v>353</v>
      </c>
      <c r="G19" s="24" t="s">
        <v>666</v>
      </c>
      <c r="H19" s="24" t="s">
        <v>283</v>
      </c>
      <c r="K19" s="22" t="s">
        <v>665</v>
      </c>
      <c r="L19" s="22" t="s">
        <v>79</v>
      </c>
    </row>
    <row r="20" spans="1:13" s="150" customFormat="1" x14ac:dyDescent="0.35">
      <c r="A20" s="148" t="s">
        <v>378</v>
      </c>
      <c r="B20" s="148" t="s">
        <v>379</v>
      </c>
      <c r="C20" s="149">
        <v>1</v>
      </c>
      <c r="D20" s="149">
        <v>7</v>
      </c>
      <c r="E20" s="149">
        <v>2</v>
      </c>
      <c r="F20" s="149" t="s">
        <v>138</v>
      </c>
      <c r="G20" s="149" t="s">
        <v>433</v>
      </c>
      <c r="H20" s="149"/>
      <c r="I20" s="150" t="s">
        <v>12</v>
      </c>
      <c r="J20" s="150" t="s">
        <v>14</v>
      </c>
      <c r="K20" s="150" t="s">
        <v>434</v>
      </c>
      <c r="L20" s="150" t="str">
        <f>"+1 ⬢%n+1 Initial 💡%n %nLARCENIST⇒%nSWINDLER%n %n+TOSS LOOT"</f>
        <v>+1 ⬢%n+1 Initial 💡%n %nLARCENIST⇒%nSWINDLER%n %n+TOSS LOOT</v>
      </c>
      <c r="M20" s="150" t="str">
        <f>"+2 ⬢%n+1 Initial 💡%n %nWalk🔊➜⇒%nDisable📷🔊➜%n %n+Spy Stuff🔓👊🔊"</f>
        <v>+2 ⬢%n+1 Initial 💡%n %nWalk🔊➜⇒%nDisable📷🔊➜%n %n+Spy Stuff🔓👊🔊</v>
      </c>
    </row>
    <row r="21" spans="1:13" s="150" customFormat="1" x14ac:dyDescent="0.35">
      <c r="A21" s="148" t="s">
        <v>12</v>
      </c>
      <c r="B21" s="148" t="s">
        <v>379</v>
      </c>
      <c r="C21" s="149">
        <v>2</v>
      </c>
      <c r="D21" s="149">
        <v>8</v>
      </c>
      <c r="E21" s="149">
        <v>2</v>
      </c>
      <c r="F21" s="149" t="s">
        <v>138</v>
      </c>
      <c r="G21" s="149" t="s">
        <v>433</v>
      </c>
      <c r="H21" s="149" t="s">
        <v>467</v>
      </c>
      <c r="K21" s="150" t="s">
        <v>435</v>
      </c>
      <c r="L21" s="150" t="s">
        <v>79</v>
      </c>
    </row>
    <row r="22" spans="1:13" s="150" customFormat="1" x14ac:dyDescent="0.35">
      <c r="A22" s="150" t="s">
        <v>14</v>
      </c>
      <c r="B22" s="148" t="s">
        <v>379</v>
      </c>
      <c r="C22" s="149">
        <v>2</v>
      </c>
      <c r="D22" s="149">
        <v>10</v>
      </c>
      <c r="E22" s="149">
        <v>3</v>
      </c>
      <c r="F22" s="149" t="s">
        <v>138</v>
      </c>
      <c r="G22" s="149" t="s">
        <v>433</v>
      </c>
      <c r="H22" s="149"/>
      <c r="K22" s="150" t="s">
        <v>434</v>
      </c>
      <c r="L22" s="150" t="s">
        <v>79</v>
      </c>
    </row>
    <row r="23" spans="1:13" s="157" customFormat="1" x14ac:dyDescent="0.35">
      <c r="A23" s="157" t="s">
        <v>428</v>
      </c>
      <c r="B23" s="158" t="s">
        <v>429</v>
      </c>
      <c r="C23" s="159">
        <v>1</v>
      </c>
      <c r="D23" s="159">
        <v>7</v>
      </c>
      <c r="E23" s="159">
        <v>3</v>
      </c>
      <c r="F23" s="159" t="s">
        <v>138</v>
      </c>
      <c r="G23" s="159" t="s">
        <v>384</v>
      </c>
      <c r="H23" s="159" t="s">
        <v>468</v>
      </c>
      <c r="I23" s="157" t="s">
        <v>432</v>
      </c>
      <c r="J23" s="157" t="s">
        <v>383</v>
      </c>
      <c r="K23" s="157" t="s">
        <v>431</v>
      </c>
      <c r="L23" s="157" t="str">
        <f>"+2⬢ %n+ 1 Initial 💡%n %nWalk &amp; Smash⇒%nDisable📷🔊➜%n %n+Loop Footage"</f>
        <v>+2⬢ %n+ 1 Initial 💡%n %nWalk &amp; Smash⇒%nDisable📷🔊➜%n %n+Loop Footage</v>
      </c>
      <c r="M23" s="157" t="str">
        <f>"+4 ⬢%n+Rewire%n %nWalk &amp; Smash⇒%nDisable📷🔊➜%n %n+Rewire"</f>
        <v>+4 ⬢%n+Rewire%n %nWalk &amp; Smash⇒%nDisable📷🔊➜%n %n+Rewire</v>
      </c>
    </row>
    <row r="24" spans="1:13" s="157" customFormat="1" x14ac:dyDescent="0.35">
      <c r="A24" s="157" t="s">
        <v>432</v>
      </c>
      <c r="B24" s="157" t="s">
        <v>429</v>
      </c>
      <c r="C24" s="159">
        <v>2</v>
      </c>
      <c r="D24" s="159">
        <v>10</v>
      </c>
      <c r="E24" s="159">
        <v>4</v>
      </c>
      <c r="F24" s="159" t="s">
        <v>385</v>
      </c>
      <c r="G24" s="159" t="s">
        <v>473</v>
      </c>
      <c r="H24" s="159" t="s">
        <v>468</v>
      </c>
      <c r="K24" s="157" t="s">
        <v>668</v>
      </c>
    </row>
    <row r="25" spans="1:13" s="157" customFormat="1" x14ac:dyDescent="0.35">
      <c r="A25" s="157" t="s">
        <v>383</v>
      </c>
      <c r="B25" s="157" t="s">
        <v>429</v>
      </c>
      <c r="C25" s="159">
        <v>2</v>
      </c>
      <c r="D25" s="159">
        <v>11</v>
      </c>
      <c r="E25" s="159">
        <v>3</v>
      </c>
      <c r="F25" s="159" t="s">
        <v>385</v>
      </c>
      <c r="G25" s="159" t="s">
        <v>596</v>
      </c>
      <c r="H25" s="159" t="s">
        <v>468</v>
      </c>
      <c r="K25" s="157" t="s">
        <v>601</v>
      </c>
    </row>
  </sheetData>
  <sortState ref="A2:N19">
    <sortCondition ref="B2:B19"/>
  </sortState>
  <dataConsolidate/>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
  <sheetViews>
    <sheetView workbookViewId="0">
      <selection activeCell="E2" sqref="E2"/>
    </sheetView>
  </sheetViews>
  <sheetFormatPr defaultColWidth="9.1796875" defaultRowHeight="14.5" x14ac:dyDescent="0.35"/>
  <cols>
    <col min="1" max="1" width="15.81640625" style="170" bestFit="1" customWidth="1"/>
    <col min="2" max="2" width="4.1796875" style="170" bestFit="1" customWidth="1"/>
    <col min="3" max="3" width="35.54296875" style="170" customWidth="1"/>
    <col min="4" max="4" width="14.7265625" style="155" bestFit="1" customWidth="1"/>
    <col min="5" max="5" width="20.54296875" style="155" bestFit="1" customWidth="1"/>
    <col min="6" max="6" width="18.81640625" style="155" customWidth="1"/>
    <col min="7" max="7" width="15.453125" style="155" bestFit="1" customWidth="1"/>
    <col min="8" max="8" width="15.7265625" style="155" customWidth="1"/>
    <col min="9" max="9" width="20.7265625" style="155" bestFit="1" customWidth="1"/>
    <col min="10" max="10" width="26" style="155" bestFit="1" customWidth="1"/>
    <col min="11" max="11" width="22.26953125" style="155" customWidth="1"/>
    <col min="12" max="16384" width="9.1796875" style="170"/>
  </cols>
  <sheetData>
    <row r="1" spans="1:11" s="169" customFormat="1" x14ac:dyDescent="0.35">
      <c r="A1" s="169" t="s">
        <v>0</v>
      </c>
      <c r="B1" s="154" t="s">
        <v>1</v>
      </c>
      <c r="C1" s="169" t="s">
        <v>25</v>
      </c>
      <c r="D1" s="156" t="s">
        <v>477</v>
      </c>
      <c r="E1" s="156" t="s">
        <v>478</v>
      </c>
      <c r="F1" s="156" t="s">
        <v>479</v>
      </c>
      <c r="G1" s="156" t="s">
        <v>480</v>
      </c>
      <c r="H1" s="156" t="s">
        <v>481</v>
      </c>
      <c r="I1" s="156" t="s">
        <v>482</v>
      </c>
      <c r="J1" s="156" t="s">
        <v>483</v>
      </c>
      <c r="K1" s="156" t="s">
        <v>484</v>
      </c>
    </row>
    <row r="2" spans="1:11" ht="72.5" x14ac:dyDescent="0.35">
      <c r="A2" s="170" t="s">
        <v>538</v>
      </c>
      <c r="B2" s="1">
        <v>1</v>
      </c>
      <c r="C2" s="155" t="s">
        <v>491</v>
      </c>
      <c r="D2" s="155" t="s">
        <v>537</v>
      </c>
      <c r="E2" s="155" t="s">
        <v>486</v>
      </c>
      <c r="F2" s="155" t="s">
        <v>489</v>
      </c>
      <c r="G2" s="155" t="s">
        <v>487</v>
      </c>
      <c r="H2" s="155" t="s">
        <v>539</v>
      </c>
      <c r="I2" s="155" t="s">
        <v>488</v>
      </c>
      <c r="J2" s="155" t="s">
        <v>540</v>
      </c>
      <c r="K2" s="155" t="s">
        <v>485</v>
      </c>
    </row>
    <row r="3" spans="1:11" ht="72.5" x14ac:dyDescent="0.35">
      <c r="A3" s="170" t="s">
        <v>490</v>
      </c>
      <c r="B3" s="1">
        <v>1</v>
      </c>
      <c r="C3" s="155" t="s">
        <v>492</v>
      </c>
      <c r="D3" s="155" t="s">
        <v>542</v>
      </c>
      <c r="F3" s="155" t="s">
        <v>543</v>
      </c>
      <c r="H3" s="155" t="s">
        <v>539</v>
      </c>
      <c r="J3" s="155" t="s">
        <v>541</v>
      </c>
    </row>
    <row r="4" spans="1:11" x14ac:dyDescent="0.35">
      <c r="B4" s="1"/>
    </row>
    <row r="5" spans="1:11" x14ac:dyDescent="0.35">
      <c r="B5" s="1"/>
    </row>
    <row r="6" spans="1:11" x14ac:dyDescent="0.35">
      <c r="B6" s="1"/>
    </row>
    <row r="7" spans="1:11" x14ac:dyDescent="0.35">
      <c r="B7" s="1"/>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
  <sheetViews>
    <sheetView workbookViewId="0"/>
  </sheetViews>
  <sheetFormatPr defaultRowHeight="14.5" x14ac:dyDescent="0.35"/>
  <cols>
    <col min="1" max="2" width="9.1796875" style="1"/>
    <col min="3" max="3" width="19.7265625" style="1" bestFit="1" customWidth="1"/>
  </cols>
  <sheetData>
    <row r="1" spans="1:3" s="66" customFormat="1" ht="14.25" customHeight="1" x14ac:dyDescent="0.35">
      <c r="A1" s="154" t="s">
        <v>508</v>
      </c>
      <c r="B1" s="154" t="s">
        <v>509</v>
      </c>
      <c r="C1" s="154" t="s">
        <v>0</v>
      </c>
    </row>
    <row r="2" spans="1:3" x14ac:dyDescent="0.35">
      <c r="A2" s="1" t="s">
        <v>513</v>
      </c>
      <c r="B2" s="1">
        <v>1</v>
      </c>
      <c r="C2" s="1" t="s">
        <v>510</v>
      </c>
    </row>
    <row r="3" spans="1:3" x14ac:dyDescent="0.35">
      <c r="A3" s="1" t="s">
        <v>513</v>
      </c>
      <c r="B3" s="1">
        <v>2</v>
      </c>
      <c r="C3" s="1" t="s">
        <v>511</v>
      </c>
    </row>
    <row r="4" spans="1:3" x14ac:dyDescent="0.35">
      <c r="A4" s="1" t="s">
        <v>513</v>
      </c>
      <c r="B4" s="1">
        <v>3</v>
      </c>
      <c r="C4" s="1" t="s">
        <v>512</v>
      </c>
    </row>
    <row r="5" spans="1:3" x14ac:dyDescent="0.35">
      <c r="A5" s="1" t="s">
        <v>514</v>
      </c>
      <c r="B5" s="1">
        <v>1</v>
      </c>
      <c r="C5" s="1" t="s">
        <v>516</v>
      </c>
    </row>
    <row r="6" spans="1:3" x14ac:dyDescent="0.35">
      <c r="A6" s="1" t="s">
        <v>514</v>
      </c>
      <c r="B6" s="1">
        <v>2</v>
      </c>
      <c r="C6" s="1" t="s">
        <v>517</v>
      </c>
    </row>
    <row r="7" spans="1:3" x14ac:dyDescent="0.35">
      <c r="A7" s="1" t="s">
        <v>514</v>
      </c>
      <c r="B7" s="1">
        <v>3</v>
      </c>
      <c r="C7" s="1" t="s">
        <v>518</v>
      </c>
    </row>
    <row r="8" spans="1:3" x14ac:dyDescent="0.35">
      <c r="A8" s="1" t="s">
        <v>514</v>
      </c>
      <c r="B8" s="1">
        <v>4</v>
      </c>
      <c r="C8" s="1" t="s">
        <v>490</v>
      </c>
    </row>
    <row r="9" spans="1:3" x14ac:dyDescent="0.35">
      <c r="A9" s="1" t="s">
        <v>514</v>
      </c>
      <c r="B9" s="1">
        <v>5</v>
      </c>
      <c r="C9" s="1" t="s">
        <v>519</v>
      </c>
    </row>
    <row r="10" spans="1:3" x14ac:dyDescent="0.35">
      <c r="A10" s="1" t="s">
        <v>515</v>
      </c>
      <c r="B10" s="1">
        <v>1</v>
      </c>
      <c r="C10" s="1" t="s">
        <v>520</v>
      </c>
    </row>
    <row r="11" spans="1:3" x14ac:dyDescent="0.35">
      <c r="A11" s="1" t="s">
        <v>515</v>
      </c>
      <c r="B11" s="1">
        <v>2</v>
      </c>
      <c r="C11" s="1" t="s">
        <v>521</v>
      </c>
    </row>
    <row r="12" spans="1:3" x14ac:dyDescent="0.35">
      <c r="A12" s="1" t="s">
        <v>515</v>
      </c>
      <c r="B12" s="1">
        <v>3</v>
      </c>
      <c r="C12" s="1" t="s">
        <v>522</v>
      </c>
    </row>
    <row r="13" spans="1:3" x14ac:dyDescent="0.35">
      <c r="A13" s="1" t="s">
        <v>515</v>
      </c>
      <c r="B13" s="1">
        <v>4</v>
      </c>
      <c r="C13" s="1" t="s">
        <v>523</v>
      </c>
    </row>
    <row r="14" spans="1:3" x14ac:dyDescent="0.35">
      <c r="A14" s="1" t="s">
        <v>515</v>
      </c>
      <c r="B14" s="1">
        <v>5</v>
      </c>
      <c r="C14" s="1" t="s">
        <v>524</v>
      </c>
    </row>
    <row r="15" spans="1:3" x14ac:dyDescent="0.35">
      <c r="A15" s="1" t="s">
        <v>515</v>
      </c>
      <c r="B15" s="1">
        <v>6</v>
      </c>
      <c r="C15" s="1" t="s">
        <v>525</v>
      </c>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7:S63"/>
  <sheetViews>
    <sheetView topLeftCell="A31" workbookViewId="0">
      <selection activeCell="B54" sqref="B54"/>
    </sheetView>
  </sheetViews>
  <sheetFormatPr defaultRowHeight="14.5" x14ac:dyDescent="0.35"/>
  <cols>
    <col min="1" max="1" width="16.26953125" bestFit="1" customWidth="1"/>
    <col min="5" max="5" width="83.81640625" bestFit="1" customWidth="1"/>
    <col min="6" max="7" width="18.26953125" bestFit="1" customWidth="1"/>
    <col min="8" max="8" width="17.7265625" bestFit="1" customWidth="1"/>
    <col min="9" max="10" width="18.26953125" bestFit="1" customWidth="1"/>
    <col min="11" max="11" width="18.453125" bestFit="1" customWidth="1"/>
    <col min="12" max="12" width="16.7265625" bestFit="1" customWidth="1"/>
    <col min="13" max="14" width="18.26953125" bestFit="1" customWidth="1"/>
    <col min="15" max="15" width="16.54296875" bestFit="1" customWidth="1"/>
    <col min="16" max="17" width="18.26953125" bestFit="1" customWidth="1"/>
  </cols>
  <sheetData>
    <row r="7" spans="1:19" ht="14.25" customHeight="1" x14ac:dyDescent="0.35">
      <c r="A7" t="s">
        <v>72</v>
      </c>
      <c r="B7" t="s">
        <v>22</v>
      </c>
      <c r="C7" s="1">
        <v>2</v>
      </c>
      <c r="D7" s="1">
        <v>0</v>
      </c>
      <c r="E7" t="s">
        <v>76</v>
      </c>
      <c r="F7" s="1" t="s">
        <v>80</v>
      </c>
      <c r="G7" s="1" t="s">
        <v>81</v>
      </c>
      <c r="H7" s="1" t="s">
        <v>74</v>
      </c>
      <c r="I7" s="1" t="s">
        <v>81</v>
      </c>
      <c r="J7" s="1" t="s">
        <v>82</v>
      </c>
      <c r="K7" s="1" t="s">
        <v>74</v>
      </c>
      <c r="L7" s="1" t="s">
        <v>82</v>
      </c>
      <c r="M7" s="1" t="s">
        <v>81</v>
      </c>
      <c r="N7" s="1" t="s">
        <v>75</v>
      </c>
      <c r="O7" s="1" t="s">
        <v>75</v>
      </c>
      <c r="P7" s="1" t="s">
        <v>83</v>
      </c>
      <c r="Q7" s="1" t="s">
        <v>73</v>
      </c>
      <c r="R7" s="2" t="e">
        <f>Skills!Q$1 &amp; ": " &amp; F7 &amp; CHAR(10)
&amp; Skills!R$1 &amp; ": " &amp; G7 &amp; CHAR(10)
&amp; Skills!S$1 &amp; ": " &amp; H7 &amp; CHAR(10)
&amp; Skills!T$1 &amp; ": " &amp; I7 &amp; CHAR(10)
&amp; Skills!U$1 &amp; ": " &amp; J7 &amp; CHAR(10)
&amp; Skills!V$1 &amp; ": " &amp; K7 &amp; CHAR(10)
&amp; Skills!#REF! &amp; ": " &amp; L7 &amp; CHAR(10)
&amp; Skills!#REF! &amp; ": " &amp; M7 &amp; CHAR(10)
&amp; Skills!#REF! &amp; ": " &amp; N7 &amp; CHAR(10)
&amp; Skills!#REF! &amp; ": " &amp; O7 &amp; CHAR(10)
&amp; Skills!#REF! &amp; ": " &amp; P7 &amp; CHAR(10)
&amp; Skills!#REF! &amp; ": " &amp; Q7 &amp; CHAR(10)</f>
        <v>#REF!</v>
      </c>
      <c r="S7" s="2" t="s">
        <v>79</v>
      </c>
    </row>
    <row r="8" spans="1:19" x14ac:dyDescent="0.35">
      <c r="A8" t="s">
        <v>26</v>
      </c>
      <c r="B8" t="s">
        <v>22</v>
      </c>
      <c r="C8" s="1">
        <v>2</v>
      </c>
      <c r="D8" s="1">
        <v>0</v>
      </c>
      <c r="E8" t="s">
        <v>85</v>
      </c>
      <c r="F8" s="1" t="s">
        <v>77</v>
      </c>
      <c r="G8" s="1" t="s">
        <v>78</v>
      </c>
      <c r="H8" s="1" t="s">
        <v>84</v>
      </c>
      <c r="I8" s="1" t="s">
        <v>77</v>
      </c>
      <c r="J8" s="1" t="s">
        <v>78</v>
      </c>
      <c r="K8" s="1" t="s">
        <v>84</v>
      </c>
      <c r="L8" s="1" t="s">
        <v>77</v>
      </c>
      <c r="M8" s="1" t="s">
        <v>84</v>
      </c>
      <c r="N8" s="1" t="s">
        <v>84</v>
      </c>
      <c r="O8" s="1" t="s">
        <v>84</v>
      </c>
      <c r="P8" s="1" t="s">
        <v>78</v>
      </c>
      <c r="Q8" s="1" t="s">
        <v>78</v>
      </c>
      <c r="R8" s="2" t="e">
        <f>Skills!Q$1 &amp; ": " &amp; F8 &amp; CHAR(10)
&amp; Skills!R$1 &amp; ": " &amp; G8 &amp; CHAR(10)
&amp; Skills!S$1 &amp; ": " &amp; H8 &amp; CHAR(10)
&amp; Skills!T$1 &amp; ": " &amp; I8 &amp; CHAR(10)
&amp; Skills!U$1 &amp; ": " &amp; J8 &amp; CHAR(10)
&amp; Skills!V$1 &amp; ": " &amp; K8 &amp; CHAR(10)
&amp; Skills!#REF! &amp; ": " &amp; L8 &amp; CHAR(10)
&amp; Skills!#REF! &amp; ": " &amp; M8 &amp; CHAR(10)
&amp; Skills!#REF! &amp; ": " &amp; N8 &amp; CHAR(10)
&amp; Skills!#REF! &amp; ": " &amp; O8 &amp; CHAR(10)
&amp; Skills!#REF! &amp; ": " &amp; P8 &amp; CHAR(10)
&amp; Skills!#REF! &amp; ": " &amp; Q8 &amp; CHAR(10)</f>
        <v>#REF!</v>
      </c>
      <c r="S8" s="2" t="s">
        <v>79</v>
      </c>
    </row>
    <row r="9" spans="1:19" x14ac:dyDescent="0.35">
      <c r="A9" t="s">
        <v>27</v>
      </c>
      <c r="B9" t="s">
        <v>22</v>
      </c>
      <c r="C9" s="1">
        <v>2</v>
      </c>
      <c r="D9" s="1">
        <v>3</v>
      </c>
      <c r="E9" t="s">
        <v>35</v>
      </c>
      <c r="F9" s="1" t="s">
        <v>99</v>
      </c>
      <c r="G9" s="1"/>
      <c r="H9" s="1"/>
      <c r="I9" s="1"/>
      <c r="J9" s="1"/>
      <c r="K9" s="1"/>
      <c r="L9" s="1"/>
      <c r="M9" s="1"/>
      <c r="N9" s="1"/>
      <c r="O9" s="1"/>
      <c r="P9" s="1"/>
      <c r="Q9" s="1"/>
      <c r="R9" s="2" t="e">
        <f>Skills!Q$1 &amp; ": " &amp; F9 &amp; CHAR(10)
&amp; Skills!R$1 &amp; ": " &amp; G9 &amp; CHAR(10)
&amp; Skills!S$1 &amp; ": " &amp; H9 &amp; CHAR(10)
&amp; Skills!T$1 &amp; ": " &amp; I9 &amp; CHAR(10)
&amp; Skills!U$1 &amp; ": " &amp; J9 &amp; CHAR(10)
&amp; Skills!V$1 &amp; ": " &amp; K9 &amp; CHAR(10)
&amp; Skills!#REF! &amp; ": " &amp; L9 &amp; CHAR(10)
&amp; Skills!#REF! &amp; ": " &amp; M9 &amp; CHAR(10)
&amp; Skills!#REF! &amp; ": " &amp; N9 &amp; CHAR(10)
&amp; Skills!#REF! &amp; ": " &amp; O9 &amp; CHAR(10)
&amp; Skills!#REF! &amp; ": " &amp; P9 &amp; CHAR(10)
&amp; Skills!#REF! &amp; ": " &amp; Q9 &amp; CHAR(10)</f>
        <v>#REF!</v>
      </c>
      <c r="S9" s="2" t="s">
        <v>79</v>
      </c>
    </row>
    <row r="10" spans="1:19" x14ac:dyDescent="0.35">
      <c r="A10" t="s">
        <v>28</v>
      </c>
      <c r="B10" t="s">
        <v>22</v>
      </c>
      <c r="C10" s="1">
        <v>2</v>
      </c>
      <c r="D10" s="1">
        <v>5</v>
      </c>
      <c r="E10" t="s">
        <v>36</v>
      </c>
      <c r="F10" s="1"/>
      <c r="G10" s="1"/>
      <c r="H10" s="1"/>
      <c r="I10" s="1"/>
      <c r="J10" s="1"/>
      <c r="K10" s="1"/>
      <c r="L10" s="1"/>
      <c r="M10" s="1"/>
      <c r="N10" s="1"/>
      <c r="O10" s="1"/>
      <c r="P10" s="1"/>
      <c r="Q10" s="1"/>
      <c r="R10" s="2" t="e">
        <f>Skills!Q$1 &amp; ": " &amp; F10 &amp; CHAR(10)
&amp; Skills!R$1 &amp; ": " &amp; G10 &amp; CHAR(10)
&amp; Skills!S$1 &amp; ": " &amp; H10 &amp; CHAR(10)
&amp; Skills!T$1 &amp; ": " &amp; I10 &amp; CHAR(10)
&amp; Skills!U$1 &amp; ": " &amp; J10 &amp; CHAR(10)
&amp; Skills!V$1 &amp; ": " &amp; K10 &amp; CHAR(10)
&amp; Skills!#REF! &amp; ": " &amp; L10 &amp; CHAR(10)
&amp; Skills!#REF! &amp; ": " &amp; M10 &amp; CHAR(10)
&amp; Skills!#REF! &amp; ": " &amp; N10 &amp; CHAR(10)
&amp; Skills!#REF! &amp; ": " &amp; O10 &amp; CHAR(10)
&amp; Skills!#REF! &amp; ": " &amp; P10 &amp; CHAR(10)
&amp; Skills!#REF! &amp; ": " &amp; Q10 &amp; CHAR(10)</f>
        <v>#REF!</v>
      </c>
      <c r="S10" s="2" t="s">
        <v>79</v>
      </c>
    </row>
    <row r="11" spans="1:19" x14ac:dyDescent="0.35">
      <c r="A11" t="s">
        <v>37</v>
      </c>
      <c r="B11" t="s">
        <v>29</v>
      </c>
      <c r="C11" s="1">
        <v>2</v>
      </c>
      <c r="D11" s="1">
        <v>3</v>
      </c>
      <c r="E11" t="s">
        <v>30</v>
      </c>
      <c r="F11" s="1" t="s">
        <v>119</v>
      </c>
      <c r="G11" s="1" t="s">
        <v>120</v>
      </c>
      <c r="H11" s="1"/>
      <c r="I11" s="1"/>
      <c r="J11" s="1"/>
      <c r="K11" s="1"/>
      <c r="L11" s="1"/>
      <c r="M11" s="1"/>
      <c r="N11" s="1"/>
      <c r="O11" s="1"/>
      <c r="P11" s="1"/>
      <c r="Q11" s="1"/>
      <c r="R11" s="2" t="e">
        <f>Skills!Q$1 &amp; ": " &amp; F11 &amp; CHAR(10)
&amp; Skills!R$1 &amp; ": " &amp; G11 &amp; CHAR(10)
&amp; Skills!S$1 &amp; ": " &amp; H11 &amp; CHAR(10)
&amp; Skills!T$1 &amp; ": " &amp; I11 &amp; CHAR(10)
&amp; Skills!U$1 &amp; ": " &amp; J11 &amp; CHAR(10)
&amp; Skills!V$1 &amp; ": " &amp; K11 &amp; CHAR(10)
&amp; Skills!#REF! &amp; ": " &amp; L11 &amp; CHAR(10)
&amp; Skills!#REF! &amp; ": " &amp; M11 &amp; CHAR(10)
&amp; Skills!#REF! &amp; ": " &amp; N11 &amp; CHAR(10)
&amp; Skills!#REF! &amp; ": " &amp; O11 &amp; CHAR(10)
&amp; Skills!#REF! &amp; ": " &amp; P11 &amp; CHAR(10)
&amp; Skills!#REF! &amp; ": " &amp; Q11 &amp; CHAR(10)</f>
        <v>#REF!</v>
      </c>
      <c r="S11" s="2" t="s">
        <v>79</v>
      </c>
    </row>
    <row r="12" spans="1:19" x14ac:dyDescent="0.35">
      <c r="A12" t="s">
        <v>38</v>
      </c>
      <c r="B12" t="s">
        <v>29</v>
      </c>
      <c r="C12" s="1">
        <v>2</v>
      </c>
      <c r="D12" s="1">
        <v>5</v>
      </c>
      <c r="E12" t="s">
        <v>51</v>
      </c>
      <c r="F12" s="1"/>
      <c r="G12" s="1"/>
      <c r="H12" s="1"/>
      <c r="I12" s="1"/>
      <c r="J12" s="1"/>
      <c r="K12" s="1"/>
      <c r="L12" s="1"/>
      <c r="M12" s="1"/>
      <c r="N12" s="1"/>
      <c r="O12" s="1"/>
      <c r="P12" s="1"/>
      <c r="Q12" s="1"/>
      <c r="R12" s="2" t="e">
        <f>Skills!Q$1 &amp; ": " &amp; F12 &amp; CHAR(10)
&amp; Skills!R$1 &amp; ": " &amp; G12 &amp; CHAR(10)
&amp; Skills!S$1 &amp; ": " &amp; H12 &amp; CHAR(10)
&amp; Skills!T$1 &amp; ": " &amp; I12 &amp; CHAR(10)
&amp; Skills!U$1 &amp; ": " &amp; J12 &amp; CHAR(10)
&amp; Skills!V$1 &amp; ": " &amp; K12 &amp; CHAR(10)
&amp; Skills!#REF! &amp; ": " &amp; L12 &amp; CHAR(10)
&amp; Skills!#REF! &amp; ": " &amp; M12 &amp; CHAR(10)
&amp; Skills!#REF! &amp; ": " &amp; N12 &amp; CHAR(10)
&amp; Skills!#REF! &amp; ": " &amp; O12 &amp; CHAR(10)
&amp; Skills!#REF! &amp; ": " &amp; P12 &amp; CHAR(10)
&amp; Skills!#REF! &amp; ": " &amp; Q12 &amp; CHAR(10)</f>
        <v>#REF!</v>
      </c>
      <c r="S12" s="2" t="s">
        <v>79</v>
      </c>
    </row>
    <row r="13" spans="1:19" x14ac:dyDescent="0.35">
      <c r="A13" t="s">
        <v>31</v>
      </c>
      <c r="B13" t="s">
        <v>21</v>
      </c>
      <c r="C13" s="1">
        <v>2</v>
      </c>
      <c r="D13" s="1">
        <v>1</v>
      </c>
      <c r="E13" t="s">
        <v>52</v>
      </c>
      <c r="F13" s="1" t="s">
        <v>89</v>
      </c>
      <c r="G13" s="1" t="s">
        <v>55</v>
      </c>
      <c r="H13" s="1" t="s">
        <v>90</v>
      </c>
      <c r="I13" s="1" t="s">
        <v>55</v>
      </c>
      <c r="J13" s="1" t="s">
        <v>90</v>
      </c>
      <c r="K13" s="1" t="s">
        <v>86</v>
      </c>
      <c r="L13" s="1" t="s">
        <v>90</v>
      </c>
      <c r="M13" s="1" t="s">
        <v>88</v>
      </c>
      <c r="N13" s="1" t="s">
        <v>90</v>
      </c>
      <c r="O13" s="1" t="s">
        <v>90</v>
      </c>
      <c r="P13" s="1" t="s">
        <v>90</v>
      </c>
      <c r="Q13" s="1" t="s">
        <v>90</v>
      </c>
      <c r="R13" s="2" t="e">
        <f>Skills!Q$1 &amp; ": " &amp; F13 &amp; CHAR(10)
&amp; Skills!R$1 &amp; ": " &amp; G13 &amp; CHAR(10)
&amp; Skills!S$1 &amp; ": " &amp; H13 &amp; CHAR(10)
&amp; Skills!T$1 &amp; ": " &amp; I13 &amp; CHAR(10)
&amp; Skills!U$1 &amp; ": " &amp; J13 &amp; CHAR(10)
&amp; Skills!V$1 &amp; ": " &amp; K13 &amp; CHAR(10)
&amp; Skills!#REF! &amp; ": " &amp; L13 &amp; CHAR(10)
&amp; Skills!#REF! &amp; ": " &amp; M13 &amp; CHAR(10)
&amp; Skills!#REF! &amp; ": " &amp; N13 &amp; CHAR(10)
&amp; Skills!#REF! &amp; ": " &amp; O13 &amp; CHAR(10)
&amp; Skills!#REF! &amp; ": " &amp; P13 &amp; CHAR(10)
&amp; Skills!#REF! &amp; ": " &amp; Q13 &amp; CHAR(10)</f>
        <v>#REF!</v>
      </c>
      <c r="S13" s="2" t="s">
        <v>79</v>
      </c>
    </row>
    <row r="14" spans="1:19" x14ac:dyDescent="0.35">
      <c r="A14" t="s">
        <v>32</v>
      </c>
      <c r="B14" t="s">
        <v>21</v>
      </c>
      <c r="C14" s="1">
        <v>2</v>
      </c>
      <c r="D14" s="1">
        <v>1</v>
      </c>
      <c r="F14" s="1" t="s">
        <v>117</v>
      </c>
      <c r="G14" s="1" t="s">
        <v>117</v>
      </c>
      <c r="H14" s="1" t="s">
        <v>118</v>
      </c>
      <c r="I14" s="1" t="s">
        <v>117</v>
      </c>
      <c r="J14" s="1" t="s">
        <v>117</v>
      </c>
      <c r="K14" s="1" t="s">
        <v>117</v>
      </c>
      <c r="L14" s="1" t="s">
        <v>118</v>
      </c>
      <c r="M14" s="1" t="s">
        <v>117</v>
      </c>
      <c r="N14" s="1" t="s">
        <v>117</v>
      </c>
      <c r="O14" s="1" t="s">
        <v>118</v>
      </c>
      <c r="P14" s="1" t="s">
        <v>117</v>
      </c>
      <c r="Q14" s="1" t="s">
        <v>117</v>
      </c>
      <c r="R14" s="2" t="e">
        <f>Skills!Q$1 &amp; ": " &amp; F14 &amp; CHAR(10)
&amp; Skills!R$1 &amp; ": " &amp; G14 &amp; CHAR(10)
&amp; Skills!S$1 &amp; ": " &amp; H14 &amp; CHAR(10)
&amp; Skills!T$1 &amp; ": " &amp; I14 &amp; CHAR(10)
&amp; Skills!U$1 &amp; ": " &amp; J14 &amp; CHAR(10)
&amp; Skills!V$1 &amp; ": " &amp; K14 &amp; CHAR(10)
&amp; Skills!#REF! &amp; ": " &amp; L14 &amp; CHAR(10)
&amp; Skills!#REF! &amp; ": " &amp; M14 &amp; CHAR(10)
&amp; Skills!#REF! &amp; ": " &amp; N14 &amp; CHAR(10)
&amp; Skills!#REF! &amp; ": " &amp; O14 &amp; CHAR(10)
&amp; Skills!#REF! &amp; ": " &amp; P14 &amp; CHAR(10)
&amp; Skills!#REF! &amp; ": " &amp; Q14 &amp; CHAR(10)</f>
        <v>#REF!</v>
      </c>
      <c r="S14" s="2"/>
    </row>
    <row r="15" spans="1:19" x14ac:dyDescent="0.35">
      <c r="A15" t="s">
        <v>87</v>
      </c>
      <c r="B15" t="s">
        <v>21</v>
      </c>
      <c r="C15" s="1">
        <v>2</v>
      </c>
      <c r="D15" s="1">
        <v>1</v>
      </c>
      <c r="F15" s="1" t="s">
        <v>115</v>
      </c>
      <c r="G15" s="1" t="s">
        <v>88</v>
      </c>
      <c r="H15" s="1" t="s">
        <v>114</v>
      </c>
      <c r="I15" s="1" t="s">
        <v>114</v>
      </c>
      <c r="J15" s="1" t="s">
        <v>114</v>
      </c>
      <c r="K15" s="1" t="s">
        <v>88</v>
      </c>
      <c r="L15" s="1" t="s">
        <v>115</v>
      </c>
      <c r="M15" s="1" t="s">
        <v>90</v>
      </c>
      <c r="N15" s="1" t="s">
        <v>116</v>
      </c>
      <c r="O15" s="1" t="s">
        <v>90</v>
      </c>
      <c r="P15" s="1" t="s">
        <v>116</v>
      </c>
      <c r="Q15" s="1" t="s">
        <v>90</v>
      </c>
      <c r="R15" s="2" t="e">
        <f>Skills!Q$1 &amp; ": " &amp; F15 &amp; CHAR(10)
&amp; Skills!R$1 &amp; ": " &amp; G15 &amp; CHAR(10)
&amp; Skills!S$1 &amp; ": " &amp; H15 &amp; CHAR(10)
&amp; Skills!T$1 &amp; ": " &amp; I15 &amp; CHAR(10)
&amp; Skills!U$1 &amp; ": " &amp; J15 &amp; CHAR(10)
&amp; Skills!V$1 &amp; ": " &amp; K15 &amp; CHAR(10)
&amp; Skills!#REF! &amp; ": " &amp; L15 &amp; CHAR(10)
&amp; Skills!#REF! &amp; ": " &amp; M15 &amp; CHAR(10)
&amp; Skills!#REF! &amp; ": " &amp; N15 &amp; CHAR(10)
&amp; Skills!#REF! &amp; ": " &amp; O15 &amp; CHAR(10)
&amp; Skills!#REF! &amp; ": " &amp; P15 &amp; CHAR(10)
&amp; Skills!#REF! &amp; ": " &amp; Q15 &amp; CHAR(10)</f>
        <v>#REF!</v>
      </c>
      <c r="S15" s="2"/>
    </row>
    <row r="16" spans="1:19" x14ac:dyDescent="0.35">
      <c r="A16" t="s">
        <v>113</v>
      </c>
      <c r="B16" t="s">
        <v>21</v>
      </c>
      <c r="C16" s="1">
        <v>2</v>
      </c>
      <c r="D16" s="1">
        <v>1</v>
      </c>
      <c r="F16" s="1"/>
      <c r="G16" s="1"/>
      <c r="H16" s="1"/>
      <c r="I16" s="1"/>
      <c r="J16" s="1"/>
      <c r="K16" s="1"/>
      <c r="L16" s="1"/>
      <c r="M16" s="1"/>
      <c r="N16" s="1"/>
      <c r="O16" s="1"/>
      <c r="P16" s="1"/>
      <c r="Q16" s="1"/>
      <c r="R16" s="2" t="e">
        <f>Skills!Q$1 &amp; ": " &amp; F16 &amp; CHAR(10)
&amp; Skills!R$1 &amp; ": " &amp; G16 &amp; CHAR(10)
&amp; Skills!S$1 &amp; ": " &amp; H16 &amp; CHAR(10)
&amp; Skills!T$1 &amp; ": " &amp; I16 &amp; CHAR(10)
&amp; Skills!U$1 &amp; ": " &amp; J16 &amp; CHAR(10)
&amp; Skills!V$1 &amp; ": " &amp; K16 &amp; CHAR(10)
&amp; Skills!#REF! &amp; ": " &amp; L16 &amp; CHAR(10)
&amp; Skills!#REF! &amp; ": " &amp; M16 &amp; CHAR(10)
&amp; Skills!#REF! &amp; ": " &amp; N16 &amp; CHAR(10)
&amp; Skills!#REF! &amp; ": " &amp; O16 &amp; CHAR(10)
&amp; Skills!#REF! &amp; ": " &amp; P16 &amp; CHAR(10)
&amp; Skills!#REF! &amp; ": " &amp; Q16 &amp; CHAR(10)</f>
        <v>#REF!</v>
      </c>
      <c r="S16" s="2" t="s">
        <v>79</v>
      </c>
    </row>
    <row r="17" spans="1:19" x14ac:dyDescent="0.35">
      <c r="A17" t="s">
        <v>33</v>
      </c>
      <c r="B17" t="s">
        <v>21</v>
      </c>
      <c r="C17" s="1">
        <v>2</v>
      </c>
      <c r="D17" s="1">
        <v>2</v>
      </c>
      <c r="F17" s="1"/>
      <c r="G17" s="1"/>
      <c r="H17" s="1"/>
      <c r="I17" s="1"/>
      <c r="J17" s="1"/>
      <c r="K17" s="1"/>
      <c r="L17" s="1"/>
      <c r="M17" s="1"/>
      <c r="N17" s="1"/>
      <c r="O17" s="1"/>
      <c r="P17" s="1"/>
      <c r="Q17" s="1"/>
      <c r="R17" s="2" t="e">
        <f>Skills!Q$1 &amp; ": " &amp; F17 &amp; CHAR(10)
&amp; Skills!R$1 &amp; ": " &amp; G17 &amp; CHAR(10)
&amp; Skills!S$1 &amp; ": " &amp; H17 &amp; CHAR(10)
&amp; Skills!T$1 &amp; ": " &amp; I17 &amp; CHAR(10)
&amp; Skills!U$1 &amp; ": " &amp; J17 &amp; CHAR(10)
&amp; Skills!V$1 &amp; ": " &amp; K17 &amp; CHAR(10)
&amp; Skills!#REF! &amp; ": " &amp; L17 &amp; CHAR(10)
&amp; Skills!#REF! &amp; ": " &amp; M17 &amp; CHAR(10)
&amp; Skills!#REF! &amp; ": " &amp; N17 &amp; CHAR(10)
&amp; Skills!#REF! &amp; ": " &amp; O17 &amp; CHAR(10)
&amp; Skills!#REF! &amp; ": " &amp; P17 &amp; CHAR(10)
&amp; Skills!#REF! &amp; ": " &amp; Q17 &amp; CHAR(10)</f>
        <v>#REF!</v>
      </c>
      <c r="S17" s="2" t="s">
        <v>79</v>
      </c>
    </row>
    <row r="18" spans="1:19" x14ac:dyDescent="0.35">
      <c r="A18" t="s">
        <v>34</v>
      </c>
      <c r="B18" t="s">
        <v>21</v>
      </c>
      <c r="C18" s="1">
        <v>2</v>
      </c>
      <c r="D18" s="1">
        <v>5</v>
      </c>
      <c r="E18" t="s">
        <v>53</v>
      </c>
      <c r="F18" s="1"/>
      <c r="G18" s="1"/>
      <c r="H18" s="1"/>
      <c r="I18" s="1"/>
      <c r="J18" s="1"/>
      <c r="K18" s="1"/>
      <c r="L18" s="1"/>
      <c r="M18" s="1"/>
      <c r="N18" s="1"/>
      <c r="O18" s="1"/>
      <c r="P18" s="1"/>
      <c r="Q18" s="1"/>
      <c r="R18" s="2" t="e">
        <f>Skills!Q$1 &amp; ": " &amp; F18 &amp; CHAR(10)
&amp; Skills!R$1 &amp; ": " &amp; G18 &amp; CHAR(10)
&amp; Skills!S$1 &amp; ": " &amp; H18 &amp; CHAR(10)
&amp; Skills!T$1 &amp; ": " &amp; I18 &amp; CHAR(10)
&amp; Skills!U$1 &amp; ": " &amp; J18 &amp; CHAR(10)
&amp; Skills!V$1 &amp; ": " &amp; K18 &amp; CHAR(10)
&amp; Skills!#REF! &amp; ": " &amp; L18 &amp; CHAR(10)
&amp; Skills!#REF! &amp; ": " &amp; M18 &amp; CHAR(10)
&amp; Skills!#REF! &amp; ": " &amp; N18 &amp; CHAR(10)
&amp; Skills!#REF! &amp; ": " &amp; O18 &amp; CHAR(10)
&amp; Skills!#REF! &amp; ": " &amp; P18 &amp; CHAR(10)
&amp; Skills!#REF! &amp; ": " &amp; Q18 &amp; CHAR(10)</f>
        <v>#REF!</v>
      </c>
      <c r="S18" s="2" t="s">
        <v>112</v>
      </c>
    </row>
    <row r="19" spans="1:19" x14ac:dyDescent="0.35">
      <c r="A19" t="s">
        <v>65</v>
      </c>
      <c r="B19" t="s">
        <v>20</v>
      </c>
      <c r="C19" s="1">
        <v>2</v>
      </c>
      <c r="D19" s="1">
        <v>1</v>
      </c>
      <c r="E19" t="s">
        <v>93</v>
      </c>
      <c r="F19" s="1" t="s">
        <v>58</v>
      </c>
      <c r="G19" s="1" t="s">
        <v>59</v>
      </c>
      <c r="H19" s="1" t="s">
        <v>58</v>
      </c>
      <c r="I19" s="1" t="s">
        <v>67</v>
      </c>
      <c r="J19" s="1" t="s">
        <v>91</v>
      </c>
      <c r="K19" s="1" t="s">
        <v>70</v>
      </c>
      <c r="L19" s="1" t="s">
        <v>58</v>
      </c>
      <c r="M19" s="1" t="s">
        <v>67</v>
      </c>
      <c r="N19" s="1" t="s">
        <v>58</v>
      </c>
      <c r="O19" s="1" t="s">
        <v>70</v>
      </c>
      <c r="P19" s="1" t="s">
        <v>58</v>
      </c>
      <c r="Q19" s="1" t="s">
        <v>59</v>
      </c>
      <c r="R19" s="2" t="e">
        <f>Skills!Q$1 &amp; ": " &amp; F19 &amp; CHAR(10)
&amp; Skills!R$1 &amp; ": " &amp; G19 &amp; CHAR(10)
&amp; Skills!S$1 &amp; ": " &amp; H19 &amp; CHAR(10)
&amp; Skills!T$1 &amp; ": " &amp; I19 &amp; CHAR(10)
&amp; Skills!U$1 &amp; ": " &amp; J19 &amp; CHAR(10)
&amp; Skills!V$1 &amp; ": " &amp; K19 &amp; CHAR(10)
&amp; Skills!#REF! &amp; ": " &amp; L19 &amp; CHAR(10)
&amp; Skills!#REF! &amp; ": " &amp; M19 &amp; CHAR(10)
&amp; Skills!#REF! &amp; ": " &amp; N19 &amp; CHAR(10)
&amp; Skills!#REF! &amp; ": " &amp; O19 &amp; CHAR(10)
&amp; Skills!#REF! &amp; ": " &amp; P19 &amp; CHAR(10)
&amp; Skills!#REF! &amp; ": " &amp; Q19 &amp; CHAR(10)</f>
        <v>#REF!</v>
      </c>
      <c r="S19" s="2" t="s">
        <v>79</v>
      </c>
    </row>
    <row r="20" spans="1:19" x14ac:dyDescent="0.35">
      <c r="A20" t="s">
        <v>64</v>
      </c>
      <c r="B20" t="s">
        <v>20</v>
      </c>
      <c r="C20" s="1">
        <v>2</v>
      </c>
      <c r="D20" s="1">
        <v>1</v>
      </c>
      <c r="E20" s="2" t="s">
        <v>92</v>
      </c>
      <c r="F20" s="1" t="s">
        <v>68</v>
      </c>
      <c r="G20" s="1" t="s">
        <v>58</v>
      </c>
      <c r="H20" s="1" t="s">
        <v>68</v>
      </c>
      <c r="I20" s="1" t="s">
        <v>58</v>
      </c>
      <c r="J20" s="1" t="s">
        <v>68</v>
      </c>
      <c r="K20" s="1" t="s">
        <v>67</v>
      </c>
      <c r="L20" s="1" t="s">
        <v>68</v>
      </c>
      <c r="M20" s="1" t="s">
        <v>68</v>
      </c>
      <c r="N20" s="1" t="s">
        <v>67</v>
      </c>
      <c r="O20" s="1" t="s">
        <v>67</v>
      </c>
      <c r="P20" s="1" t="s">
        <v>68</v>
      </c>
      <c r="Q20" s="1" t="s">
        <v>67</v>
      </c>
      <c r="R20" s="2" t="e">
        <f>Skills!Q$1 &amp; ": " &amp; F20 &amp; CHAR(10)
&amp; Skills!R$1 &amp; ": " &amp; G20 &amp; CHAR(10)
&amp; Skills!S$1 &amp; ": " &amp; H20 &amp; CHAR(10)
&amp; Skills!T$1 &amp; ": " &amp; I20 &amp; CHAR(10)
&amp; Skills!U$1 &amp; ": " &amp; J20 &amp; CHAR(10)
&amp; Skills!V$1 &amp; ": " &amp; K20 &amp; CHAR(10)
&amp; Skills!#REF! &amp; ": " &amp; L20 &amp; CHAR(10)
&amp; Skills!#REF! &amp; ": " &amp; M20 &amp; CHAR(10)
&amp; Skills!#REF! &amp; ": " &amp; N20 &amp; CHAR(10)
&amp; Skills!#REF! &amp; ": " &amp; O20 &amp; CHAR(10)
&amp; Skills!#REF! &amp; ": " &amp; P20 &amp; CHAR(10)
&amp; Skills!#REF! &amp; ": " &amp; Q20 &amp; CHAR(10)</f>
        <v>#REF!</v>
      </c>
      <c r="S20" s="2" t="s">
        <v>79</v>
      </c>
    </row>
    <row r="21" spans="1:19" x14ac:dyDescent="0.35">
      <c r="A21" t="s">
        <v>69</v>
      </c>
      <c r="B21" t="s">
        <v>20</v>
      </c>
      <c r="C21" s="1">
        <v>2</v>
      </c>
      <c r="D21" s="1">
        <v>1</v>
      </c>
      <c r="F21" s="1" t="s">
        <v>62</v>
      </c>
      <c r="G21" s="1" t="s">
        <v>62</v>
      </c>
      <c r="H21" s="1" t="s">
        <v>59</v>
      </c>
      <c r="I21" s="1" t="s">
        <v>62</v>
      </c>
      <c r="J21" s="1" t="s">
        <v>62</v>
      </c>
      <c r="K21" s="1" t="s">
        <v>70</v>
      </c>
      <c r="L21" s="1" t="s">
        <v>62</v>
      </c>
      <c r="M21" s="1" t="s">
        <v>62</v>
      </c>
      <c r="N21" s="1" t="s">
        <v>68</v>
      </c>
      <c r="O21" s="1" t="s">
        <v>62</v>
      </c>
      <c r="P21" s="1" t="s">
        <v>62</v>
      </c>
      <c r="Q21" s="1" t="s">
        <v>59</v>
      </c>
      <c r="R21" s="2" t="e">
        <f>Skills!Q$1 &amp; ": " &amp; F21 &amp; CHAR(10)
&amp; Skills!R$1 &amp; ": " &amp; G21 &amp; CHAR(10)
&amp; Skills!S$1 &amp; ": " &amp; H21 &amp; CHAR(10)
&amp; Skills!T$1 &amp; ": " &amp; I21 &amp; CHAR(10)
&amp; Skills!U$1 &amp; ": " &amp; J21 &amp; CHAR(10)
&amp; Skills!V$1 &amp; ": " &amp; K21 &amp; CHAR(10)
&amp; Skills!#REF! &amp; ": " &amp; L21 &amp; CHAR(10)
&amp; Skills!#REF! &amp; ": " &amp; M21 &amp; CHAR(10)
&amp; Skills!#REF! &amp; ": " &amp; N21 &amp; CHAR(10)
&amp; Skills!#REF! &amp; ": " &amp; O21 &amp; CHAR(10)
&amp; Skills!#REF! &amp; ": " &amp; P21 &amp; CHAR(10)
&amp; Skills!#REF! &amp; ": " &amp; Q21 &amp; CHAR(10)</f>
        <v>#REF!</v>
      </c>
      <c r="S21" s="2" t="s">
        <v>79</v>
      </c>
    </row>
    <row r="22" spans="1:19" x14ac:dyDescent="0.35">
      <c r="A22" t="s">
        <v>108</v>
      </c>
      <c r="B22" t="s">
        <v>20</v>
      </c>
      <c r="C22" s="1">
        <v>2</v>
      </c>
      <c r="D22" s="1">
        <v>1</v>
      </c>
      <c r="F22" s="1"/>
      <c r="G22" s="1"/>
      <c r="H22" s="1"/>
      <c r="I22" s="1"/>
      <c r="J22" s="1"/>
      <c r="K22" s="1"/>
      <c r="L22" s="1"/>
      <c r="M22" s="1"/>
      <c r="N22" s="1"/>
      <c r="O22" s="1"/>
      <c r="P22" s="1"/>
      <c r="Q22" s="1"/>
      <c r="R22" s="2" t="e">
        <f>Skills!Q$1 &amp; ": " &amp; F22 &amp; CHAR(10)
&amp; Skills!R$1 &amp; ": " &amp; G22 &amp; CHAR(10)
&amp; Skills!S$1 &amp; ": " &amp; H22 &amp; CHAR(10)
&amp; Skills!T$1 &amp; ": " &amp; I22 &amp; CHAR(10)
&amp; Skills!U$1 &amp; ": " &amp; J22 &amp; CHAR(10)
&amp; Skills!V$1 &amp; ": " &amp; K22 &amp; CHAR(10)
&amp; Skills!#REF! &amp; ": " &amp; L22 &amp; CHAR(10)
&amp; Skills!#REF! &amp; ": " &amp; M22 &amp; CHAR(10)
&amp; Skills!#REF! &amp; ": " &amp; N22 &amp; CHAR(10)
&amp; Skills!#REF! &amp; ": " &amp; O22 &amp; CHAR(10)
&amp; Skills!#REF! &amp; ": " &amp; P22 &amp; CHAR(10)
&amp; Skills!#REF! &amp; ": " &amp; Q22 &amp; CHAR(10)</f>
        <v>#REF!</v>
      </c>
      <c r="S22" s="2" t="s">
        <v>111</v>
      </c>
    </row>
    <row r="23" spans="1:19" x14ac:dyDescent="0.35">
      <c r="A23" t="s">
        <v>66</v>
      </c>
      <c r="B23" t="s">
        <v>20</v>
      </c>
      <c r="C23" s="1">
        <v>2</v>
      </c>
      <c r="D23" s="1">
        <v>1</v>
      </c>
      <c r="E23" t="s">
        <v>39</v>
      </c>
      <c r="F23" s="1"/>
      <c r="G23" s="1"/>
      <c r="H23" s="1"/>
      <c r="I23" s="1"/>
      <c r="J23" s="1"/>
      <c r="K23" s="1"/>
      <c r="L23" s="1"/>
      <c r="M23" s="1"/>
      <c r="N23" s="1"/>
      <c r="O23" s="1"/>
      <c r="P23" s="1"/>
      <c r="Q23" s="1"/>
      <c r="R23" s="2" t="e">
        <f>Skills!Q$1 &amp; ": " &amp; F23 &amp; CHAR(10)
&amp; Skills!R$1 &amp; ": " &amp; G23 &amp; CHAR(10)
&amp; Skills!S$1 &amp; ": " &amp; H23 &amp; CHAR(10)
&amp; Skills!T$1 &amp; ": " &amp; I23 &amp; CHAR(10)
&amp; Skills!U$1 &amp; ": " &amp; J23 &amp; CHAR(10)
&amp; Skills!V$1 &amp; ": " &amp; K23 &amp; CHAR(10)
&amp; Skills!#REF! &amp; ": " &amp; L23 &amp; CHAR(10)
&amp; Skills!#REF! &amp; ": " &amp; M23 &amp; CHAR(10)
&amp; Skills!#REF! &amp; ": " &amp; N23 &amp; CHAR(10)
&amp; Skills!#REF! &amp; ": " &amp; O23 &amp; CHAR(10)
&amp; Skills!#REF! &amp; ": " &amp; P23 &amp; CHAR(10)
&amp; Skills!#REF! &amp; ": " &amp; Q23 &amp; CHAR(10)</f>
        <v>#REF!</v>
      </c>
      <c r="S23" s="2" t="s">
        <v>109</v>
      </c>
    </row>
    <row r="24" spans="1:19" x14ac:dyDescent="0.35">
      <c r="A24" t="s">
        <v>40</v>
      </c>
      <c r="B24" t="s">
        <v>20</v>
      </c>
      <c r="C24" s="1">
        <v>2</v>
      </c>
      <c r="D24" s="1">
        <v>1</v>
      </c>
      <c r="E24" t="s">
        <v>41</v>
      </c>
      <c r="F24" s="1"/>
      <c r="G24" s="1"/>
      <c r="H24" s="1"/>
      <c r="I24" s="1"/>
      <c r="J24" s="1"/>
      <c r="K24" s="1"/>
      <c r="L24" s="1"/>
      <c r="M24" s="1"/>
      <c r="N24" s="1"/>
      <c r="O24" s="1"/>
      <c r="P24" s="1"/>
      <c r="Q24" s="1"/>
      <c r="R24" s="2" t="e">
        <f>Skills!Q$1 &amp; ": " &amp; F24 &amp; CHAR(10)
&amp; Skills!R$1 &amp; ": " &amp; G24 &amp; CHAR(10)
&amp; Skills!S$1 &amp; ": " &amp; H24 &amp; CHAR(10)
&amp; Skills!T$1 &amp; ": " &amp; I24 &amp; CHAR(10)
&amp; Skills!U$1 &amp; ": " &amp; J24 &amp; CHAR(10)
&amp; Skills!V$1 &amp; ": " &amp; K24 &amp; CHAR(10)
&amp; Skills!#REF! &amp; ": " &amp; L24 &amp; CHAR(10)
&amp; Skills!#REF! &amp; ": " &amp; M24 &amp; CHAR(10)
&amp; Skills!#REF! &amp; ": " &amp; N24 &amp; CHAR(10)
&amp; Skills!#REF! &amp; ": " &amp; O24 &amp; CHAR(10)
&amp; Skills!#REF! &amp; ": " &amp; P24 &amp; CHAR(10)
&amp; Skills!#REF! &amp; ": " &amp; Q24 &amp; CHAR(10)</f>
        <v>#REF!</v>
      </c>
      <c r="S24" s="2" t="s">
        <v>110</v>
      </c>
    </row>
    <row r="25" spans="1:19" x14ac:dyDescent="0.35">
      <c r="A25" t="s">
        <v>42</v>
      </c>
      <c r="B25" t="s">
        <v>20</v>
      </c>
      <c r="C25" s="1">
        <v>2</v>
      </c>
      <c r="D25" s="1">
        <v>3</v>
      </c>
      <c r="E25" t="s">
        <v>43</v>
      </c>
      <c r="F25" s="1"/>
      <c r="G25" s="1"/>
      <c r="H25" s="1"/>
      <c r="I25" s="1"/>
      <c r="J25" s="1"/>
      <c r="K25" s="1"/>
      <c r="L25" s="1"/>
      <c r="M25" s="1"/>
      <c r="N25" s="1"/>
      <c r="O25" s="1"/>
      <c r="P25" s="1"/>
      <c r="Q25" s="1"/>
      <c r="R25" s="2" t="e">
        <f>Skills!Q$1 &amp; ": " &amp; F25 &amp; CHAR(10)
&amp; Skills!R$1 &amp; ": " &amp; G25 &amp; CHAR(10)
&amp; Skills!S$1 &amp; ": " &amp; H25 &amp; CHAR(10)
&amp; Skills!T$1 &amp; ": " &amp; I25 &amp; CHAR(10)
&amp; Skills!U$1 &amp; ": " &amp; J25 &amp; CHAR(10)
&amp; Skills!V$1 &amp; ": " &amp; K25 &amp; CHAR(10)
&amp; Skills!#REF! &amp; ": " &amp; L25 &amp; CHAR(10)
&amp; Skills!#REF! &amp; ": " &amp; M25 &amp; CHAR(10)
&amp; Skills!#REF! &amp; ": " &amp; N25 &amp; CHAR(10)
&amp; Skills!#REF! &amp; ": " &amp; O25 &amp; CHAR(10)
&amp; Skills!#REF! &amp; ": " &amp; P25 &amp; CHAR(10)
&amp; Skills!#REF! &amp; ": " &amp; Q25 &amp; CHAR(10)</f>
        <v>#REF!</v>
      </c>
      <c r="S25" s="2" t="s">
        <v>79</v>
      </c>
    </row>
    <row r="26" spans="1:19" x14ac:dyDescent="0.35">
      <c r="A26" t="s">
        <v>57</v>
      </c>
      <c r="B26" t="s">
        <v>18</v>
      </c>
      <c r="C26" s="1">
        <v>4</v>
      </c>
      <c r="D26" s="1">
        <v>0</v>
      </c>
      <c r="E26" t="s">
        <v>44</v>
      </c>
      <c r="F26" s="1" t="s">
        <v>96</v>
      </c>
      <c r="G26" s="1" t="s">
        <v>56</v>
      </c>
      <c r="H26" s="1" t="s">
        <v>94</v>
      </c>
      <c r="I26" s="1" t="s">
        <v>71</v>
      </c>
      <c r="J26" s="1" t="s">
        <v>56</v>
      </c>
      <c r="K26" s="1" t="s">
        <v>63</v>
      </c>
      <c r="L26" s="1" t="s">
        <v>96</v>
      </c>
      <c r="M26" s="1" t="s">
        <v>56</v>
      </c>
      <c r="N26" s="1" t="s">
        <v>60</v>
      </c>
      <c r="O26" s="1" t="s">
        <v>56</v>
      </c>
      <c r="P26" s="1" t="s">
        <v>95</v>
      </c>
      <c r="Q26" s="1" t="s">
        <v>56</v>
      </c>
      <c r="R26" s="2" t="e">
        <f>Skills!Q$1 &amp; ": " &amp; F26 &amp; CHAR(10)
&amp; Skills!R$1 &amp; ": " &amp; G26 &amp; CHAR(10)
&amp; Skills!S$1 &amp; ": " &amp; H26 &amp; CHAR(10)
&amp; Skills!T$1 &amp; ": " &amp; I26 &amp; CHAR(10)
&amp; Skills!U$1 &amp; ": " &amp; J26 &amp; CHAR(10)
&amp; Skills!V$1 &amp; ": " &amp; K26 &amp; CHAR(10)
&amp; Skills!#REF! &amp; ": " &amp; L26 &amp; CHAR(10)
&amp; Skills!#REF! &amp; ": " &amp; M26 &amp; CHAR(10)
&amp; Skills!#REF! &amp; ": " &amp; N26 &amp; CHAR(10)
&amp; Skills!#REF! &amp; ": " &amp; O26 &amp; CHAR(10)
&amp; Skills!#REF! &amp; ": " &amp; P26 &amp; CHAR(10)
&amp; Skills!#REF! &amp; ": " &amp; Q26 &amp; CHAR(10)</f>
        <v>#REF!</v>
      </c>
      <c r="S26" s="2" t="s">
        <v>79</v>
      </c>
    </row>
    <row r="27" spans="1:19" x14ac:dyDescent="0.35">
      <c r="A27" t="s">
        <v>61</v>
      </c>
      <c r="B27" t="s">
        <v>18</v>
      </c>
      <c r="C27" s="1">
        <v>2</v>
      </c>
      <c r="D27" s="1">
        <v>2</v>
      </c>
      <c r="F27" s="1" t="s">
        <v>120</v>
      </c>
      <c r="G27" s="1"/>
      <c r="H27" s="1"/>
      <c r="I27" s="1"/>
      <c r="J27" s="1"/>
      <c r="K27" s="1"/>
      <c r="L27" s="1"/>
      <c r="M27" s="1"/>
      <c r="N27" s="1"/>
      <c r="O27" s="1"/>
      <c r="P27" s="1"/>
      <c r="Q27" s="1"/>
      <c r="R27" s="2" t="e">
        <f>Skills!Q$1 &amp; ": " &amp; F27 &amp; CHAR(10)
&amp; Skills!R$1 &amp; ": " &amp; G27 &amp; CHAR(10)
&amp; Skills!S$1 &amp; ": " &amp; H27 &amp; CHAR(10)
&amp; Skills!T$1 &amp; ": " &amp; I27 &amp; CHAR(10)
&amp; Skills!U$1 &amp; ": " &amp; J27 &amp; CHAR(10)
&amp; Skills!V$1 &amp; ": " &amp; K27 &amp; CHAR(10)
&amp; Skills!#REF! &amp; ": " &amp; L27 &amp; CHAR(10)
&amp; Skills!#REF! &amp; ": " &amp; M27 &amp; CHAR(10)
&amp; Skills!#REF! &amp; ": " &amp; N27 &amp; CHAR(10)
&amp; Skills!#REF! &amp; ": " &amp; O27 &amp; CHAR(10)
&amp; Skills!#REF! &amp; ": " &amp; P27 &amp; CHAR(10)
&amp; Skills!#REF! &amp; ": " &amp; Q27 &amp; CHAR(10)</f>
        <v>#REF!</v>
      </c>
      <c r="S27" s="2" t="s">
        <v>79</v>
      </c>
    </row>
    <row r="28" spans="1:19" x14ac:dyDescent="0.35">
      <c r="A28" t="s">
        <v>47</v>
      </c>
      <c r="B28" t="s">
        <v>18</v>
      </c>
      <c r="C28" s="1">
        <v>2</v>
      </c>
      <c r="D28" s="1">
        <v>2</v>
      </c>
      <c r="E28" t="s">
        <v>49</v>
      </c>
      <c r="F28" s="1"/>
      <c r="G28" s="1"/>
      <c r="H28" s="1"/>
      <c r="I28" s="1"/>
      <c r="J28" s="1"/>
      <c r="K28" s="1"/>
      <c r="L28" s="1"/>
      <c r="M28" s="1"/>
      <c r="N28" s="1"/>
      <c r="O28" s="1"/>
      <c r="P28" s="1"/>
      <c r="Q28" s="1"/>
      <c r="R28" s="2" t="e">
        <f>Skills!Q$1 &amp; ": " &amp; F28 &amp; CHAR(10)
&amp; Skills!R$1 &amp; ": " &amp; G28 &amp; CHAR(10)
&amp; Skills!S$1 &amp; ": " &amp; H28 &amp; CHAR(10)
&amp; Skills!T$1 &amp; ": " &amp; I28 &amp; CHAR(10)
&amp; Skills!U$1 &amp; ": " &amp; J28 &amp; CHAR(10)
&amp; Skills!V$1 &amp; ": " &amp; K28 &amp; CHAR(10)
&amp; Skills!#REF! &amp; ": " &amp; L28 &amp; CHAR(10)
&amp; Skills!#REF! &amp; ": " &amp; M28 &amp; CHAR(10)
&amp; Skills!#REF! &amp; ": " &amp; N28 &amp; CHAR(10)
&amp; Skills!#REF! &amp; ": " &amp; O28 &amp; CHAR(10)
&amp; Skills!#REF! &amp; ": " &amp; P28 &amp; CHAR(10)
&amp; Skills!#REF! &amp; ": " &amp; Q28 &amp; CHAR(10)</f>
        <v>#REF!</v>
      </c>
      <c r="S28" s="2" t="s">
        <v>79</v>
      </c>
    </row>
    <row r="29" spans="1:19" x14ac:dyDescent="0.35">
      <c r="A29" t="s">
        <v>48</v>
      </c>
      <c r="B29" t="s">
        <v>18</v>
      </c>
      <c r="C29" s="1">
        <v>2</v>
      </c>
      <c r="D29" s="1">
        <v>2</v>
      </c>
      <c r="E29" t="s">
        <v>50</v>
      </c>
      <c r="F29" s="1"/>
      <c r="G29" s="1"/>
      <c r="H29" s="1"/>
      <c r="I29" s="1"/>
      <c r="J29" s="1"/>
      <c r="K29" s="1"/>
      <c r="L29" s="1"/>
      <c r="M29" s="1"/>
      <c r="N29" s="1"/>
      <c r="O29" s="1"/>
      <c r="P29" s="1"/>
      <c r="Q29" s="1"/>
      <c r="R29" s="2" t="e">
        <f>Skills!Q$1 &amp; ": " &amp; F29 &amp; CHAR(10)
&amp; Skills!R$1 &amp; ": " &amp; G29 &amp; CHAR(10)
&amp; Skills!S$1 &amp; ": " &amp; H29 &amp; CHAR(10)
&amp; Skills!T$1 &amp; ": " &amp; I29 &amp; CHAR(10)
&amp; Skills!U$1 &amp; ": " &amp; J29 &amp; CHAR(10)
&amp; Skills!V$1 &amp; ": " &amp; K29 &amp; CHAR(10)
&amp; Skills!#REF! &amp; ": " &amp; L29 &amp; CHAR(10)
&amp; Skills!#REF! &amp; ": " &amp; M29 &amp; CHAR(10)
&amp; Skills!#REF! &amp; ": " &amp; N29 &amp; CHAR(10)
&amp; Skills!#REF! &amp; ": " &amp; O29 &amp; CHAR(10)
&amp; Skills!#REF! &amp; ": " &amp; P29 &amp; CHAR(10)
&amp; Skills!#REF! &amp; ": " &amp; Q29 &amp; CHAR(10)</f>
        <v>#REF!</v>
      </c>
      <c r="S29" s="2" t="s">
        <v>106</v>
      </c>
    </row>
    <row r="30" spans="1:19" x14ac:dyDescent="0.35">
      <c r="A30" t="s">
        <v>45</v>
      </c>
      <c r="B30" t="s">
        <v>18</v>
      </c>
      <c r="C30" s="1">
        <v>2</v>
      </c>
      <c r="D30" s="1">
        <v>5</v>
      </c>
      <c r="E30" t="s">
        <v>46</v>
      </c>
      <c r="F30" s="1"/>
      <c r="G30" s="1"/>
      <c r="H30" s="1"/>
      <c r="I30" s="1"/>
      <c r="J30" s="1"/>
      <c r="K30" s="1"/>
      <c r="L30" s="1"/>
      <c r="M30" s="1"/>
      <c r="N30" s="1"/>
      <c r="O30" s="1"/>
      <c r="P30" s="1"/>
      <c r="Q30" s="1"/>
      <c r="R30" s="2" t="e">
        <f>Skills!Q$1 &amp; ": " &amp; F30 &amp; CHAR(10)
&amp; Skills!R$1 &amp; ": " &amp; G30 &amp; CHAR(10)
&amp; Skills!S$1 &amp; ": " &amp; H30 &amp; CHAR(10)
&amp; Skills!T$1 &amp; ": " &amp; I30 &amp; CHAR(10)
&amp; Skills!U$1 &amp; ": " &amp; J30 &amp; CHAR(10)
&amp; Skills!V$1 &amp; ": " &amp; K30 &amp; CHAR(10)
&amp; Skills!#REF! &amp; ": " &amp; L30 &amp; CHAR(10)
&amp; Skills!#REF! &amp; ": " &amp; M30 &amp; CHAR(10)
&amp; Skills!#REF! &amp; ": " &amp; N30 &amp; CHAR(10)
&amp; Skills!#REF! &amp; ": " &amp; O30 &amp; CHAR(10)
&amp; Skills!#REF! &amp; ": " &amp; P30 &amp; CHAR(10)
&amp; Skills!#REF! &amp; ": " &amp; Q30 &amp; CHAR(10)</f>
        <v>#REF!</v>
      </c>
      <c r="S30" s="2" t="s">
        <v>107</v>
      </c>
    </row>
    <row r="31" spans="1:19" x14ac:dyDescent="0.35">
      <c r="C31" s="1"/>
      <c r="D31" s="1"/>
      <c r="F31" s="1"/>
      <c r="G31" s="1"/>
      <c r="H31" s="1"/>
      <c r="I31" s="1"/>
      <c r="J31" s="1"/>
      <c r="K31" s="1"/>
      <c r="L31" s="1"/>
      <c r="M31" s="1"/>
      <c r="N31" s="1"/>
      <c r="O31" s="1"/>
      <c r="P31" s="1"/>
      <c r="Q31" s="1"/>
      <c r="R31" s="2"/>
      <c r="S31" s="2" t="s">
        <v>122</v>
      </c>
    </row>
    <row r="33" spans="1:2" x14ac:dyDescent="0.35">
      <c r="A33" s="66" t="s">
        <v>317</v>
      </c>
    </row>
    <row r="34" spans="1:2" x14ac:dyDescent="0.35">
      <c r="A34" s="36" t="s">
        <v>66</v>
      </c>
    </row>
    <row r="35" spans="1:2" x14ac:dyDescent="0.35">
      <c r="A35" s="43" t="s">
        <v>134</v>
      </c>
    </row>
    <row r="36" spans="1:2" x14ac:dyDescent="0.35">
      <c r="A36" s="46" t="s">
        <v>38</v>
      </c>
    </row>
    <row r="37" spans="1:2" x14ac:dyDescent="0.35">
      <c r="A37" s="46" t="s">
        <v>34</v>
      </c>
    </row>
    <row r="38" spans="1:2" x14ac:dyDescent="0.35">
      <c r="A38" s="52" t="s">
        <v>169</v>
      </c>
    </row>
    <row r="39" spans="1:2" x14ac:dyDescent="0.35">
      <c r="A39" s="52" t="s">
        <v>305</v>
      </c>
    </row>
    <row r="40" spans="1:2" x14ac:dyDescent="0.35">
      <c r="A40" s="62" t="s">
        <v>152</v>
      </c>
    </row>
    <row r="41" spans="1:2" x14ac:dyDescent="0.35">
      <c r="A41" s="62" t="s">
        <v>113</v>
      </c>
    </row>
    <row r="42" spans="1:2" x14ac:dyDescent="0.35">
      <c r="A42" s="72" t="s">
        <v>32</v>
      </c>
    </row>
    <row r="43" spans="1:2" x14ac:dyDescent="0.35">
      <c r="A43" s="72" t="s">
        <v>150</v>
      </c>
    </row>
    <row r="44" spans="1:2" x14ac:dyDescent="0.35">
      <c r="A44" s="125" t="s">
        <v>61</v>
      </c>
    </row>
    <row r="45" spans="1:2" x14ac:dyDescent="0.35">
      <c r="A45" s="139" t="s">
        <v>133</v>
      </c>
    </row>
    <row r="47" spans="1:2" x14ac:dyDescent="0.35">
      <c r="A47" s="66" t="s">
        <v>316</v>
      </c>
    </row>
    <row r="48" spans="1:2" x14ac:dyDescent="0.35">
      <c r="A48" t="s">
        <v>247</v>
      </c>
      <c r="B48" t="str">
        <f t="shared" ref="B48:B55" si="0">VLOOKUP(A48,Actions,2,FALSE)</f>
        <v>👊➜</v>
      </c>
    </row>
    <row r="49" spans="1:2" x14ac:dyDescent="0.35">
      <c r="A49" t="s">
        <v>234</v>
      </c>
      <c r="B49" t="str">
        <f t="shared" si="0"/>
        <v>👊👊🔊🔊🔊➜➜</v>
      </c>
    </row>
    <row r="50" spans="1:2" x14ac:dyDescent="0.35">
      <c r="A50" t="s">
        <v>214</v>
      </c>
      <c r="B50" t="str">
        <f t="shared" si="0"/>
        <v>🔓👊👊📷🔊⚠</v>
      </c>
    </row>
    <row r="51" spans="1:2" x14ac:dyDescent="0.35">
      <c r="A51" t="s">
        <v>238</v>
      </c>
      <c r="B51" t="e">
        <f t="shared" si="0"/>
        <v>#N/A</v>
      </c>
    </row>
    <row r="52" spans="1:2" x14ac:dyDescent="0.35">
      <c r="A52" t="s">
        <v>228</v>
      </c>
      <c r="B52" t="str">
        <f t="shared" si="0"/>
        <v>👊🔊➜➜</v>
      </c>
    </row>
    <row r="53" spans="1:2" x14ac:dyDescent="0.35">
      <c r="A53" t="s">
        <v>210</v>
      </c>
      <c r="B53" t="e">
        <f t="shared" si="0"/>
        <v>#N/A</v>
      </c>
    </row>
    <row r="54" spans="1:2" x14ac:dyDescent="0.35">
      <c r="A54" t="s">
        <v>204</v>
      </c>
      <c r="B54" t="str">
        <f t="shared" si="0"/>
        <v>💡💡🔊🔍</v>
      </c>
    </row>
    <row r="55" spans="1:2" x14ac:dyDescent="0.35">
      <c r="A55" t="s">
        <v>224</v>
      </c>
      <c r="B55" t="str">
        <f t="shared" si="0"/>
        <v>🔍🔍🔊</v>
      </c>
    </row>
    <row r="57" spans="1:2" x14ac:dyDescent="0.35">
      <c r="A57" s="66" t="s">
        <v>318</v>
      </c>
    </row>
    <row r="58" spans="1:2" x14ac:dyDescent="0.35">
      <c r="A58" t="s">
        <v>227</v>
      </c>
      <c r="B58" t="e">
        <f t="shared" ref="B58:B63" si="1">VLOOKUP(A58,Actions,2,FALSE)</f>
        <v>#N/A</v>
      </c>
    </row>
    <row r="59" spans="1:2" x14ac:dyDescent="0.35">
      <c r="A59" t="s">
        <v>206</v>
      </c>
      <c r="B59" t="str">
        <f t="shared" si="1"/>
        <v>🔓👊📷🔊🔊</v>
      </c>
    </row>
    <row r="60" spans="1:2" x14ac:dyDescent="0.35">
      <c r="A60" t="s">
        <v>248</v>
      </c>
      <c r="B60" t="str">
        <f t="shared" si="1"/>
        <v>👊👊👊🔊🔊</v>
      </c>
    </row>
    <row r="61" spans="1:2" x14ac:dyDescent="0.35">
      <c r="B61" t="e">
        <f t="shared" si="1"/>
        <v>#N/A</v>
      </c>
    </row>
    <row r="62" spans="1:2" x14ac:dyDescent="0.35">
      <c r="B62" t="e">
        <f t="shared" si="1"/>
        <v>#N/A</v>
      </c>
    </row>
    <row r="63" spans="1:2" x14ac:dyDescent="0.35">
      <c r="B63" t="e">
        <f t="shared" si="1"/>
        <v>#N/A</v>
      </c>
    </row>
  </sheetData>
  <pageMargins left="0.7" right="0.7" top="0.75" bottom="0.75" header="0.3" footer="0.3"/>
  <pageSetup orientation="portrait" horizontalDpi="0" verticalDpi="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3"/>
  <sheetViews>
    <sheetView workbookViewId="0">
      <selection activeCell="E7" sqref="E7"/>
    </sheetView>
  </sheetViews>
  <sheetFormatPr defaultRowHeight="14.5" x14ac:dyDescent="0.35"/>
  <cols>
    <col min="1" max="2" width="19.81640625" style="6" bestFit="1" customWidth="1"/>
    <col min="3" max="3" width="11.453125" bestFit="1" customWidth="1"/>
    <col min="4" max="4" width="34.54296875" bestFit="1" customWidth="1"/>
    <col min="5" max="5" width="38.453125" bestFit="1" customWidth="1"/>
    <col min="6" max="6" width="19.54296875" bestFit="1" customWidth="1"/>
    <col min="7" max="7" width="13.54296875" bestFit="1" customWidth="1"/>
  </cols>
  <sheetData>
    <row r="1" spans="1:7" x14ac:dyDescent="0.35">
      <c r="E1" s="66" t="s">
        <v>261</v>
      </c>
      <c r="F1" s="66" t="s">
        <v>262</v>
      </c>
      <c r="G1" s="66" t="s">
        <v>263</v>
      </c>
    </row>
    <row r="2" spans="1:7" x14ac:dyDescent="0.35">
      <c r="A2" s="7" t="s">
        <v>17</v>
      </c>
      <c r="B2" s="7" t="s">
        <v>6</v>
      </c>
      <c r="C2" s="7" t="s">
        <v>127</v>
      </c>
      <c r="D2" s="7" t="s">
        <v>139</v>
      </c>
      <c r="E2" s="7" t="s">
        <v>268</v>
      </c>
      <c r="F2" s="7" t="s">
        <v>264</v>
      </c>
      <c r="G2" s="7" t="s">
        <v>270</v>
      </c>
    </row>
    <row r="3" spans="1:7" x14ac:dyDescent="0.35">
      <c r="A3" s="7" t="s">
        <v>7</v>
      </c>
      <c r="B3" s="7" t="s">
        <v>9</v>
      </c>
      <c r="C3" s="7" t="s">
        <v>8</v>
      </c>
      <c r="D3" s="7" t="s">
        <v>140</v>
      </c>
      <c r="E3" s="7" t="s">
        <v>265</v>
      </c>
      <c r="G3" t="s">
        <v>266</v>
      </c>
    </row>
    <row r="4" spans="1:7" x14ac:dyDescent="0.35">
      <c r="A4" s="7" t="s">
        <v>11</v>
      </c>
      <c r="B4" s="7" t="s">
        <v>12</v>
      </c>
      <c r="C4" s="7" t="s">
        <v>10</v>
      </c>
      <c r="D4" s="7" t="s">
        <v>141</v>
      </c>
      <c r="E4" s="7" t="s">
        <v>273</v>
      </c>
      <c r="F4" s="7" t="s">
        <v>275</v>
      </c>
      <c r="G4" s="7" t="s">
        <v>272</v>
      </c>
    </row>
    <row r="5" spans="1:7" x14ac:dyDescent="0.35">
      <c r="A5" s="7" t="s">
        <v>13</v>
      </c>
      <c r="B5" s="7" t="s">
        <v>14</v>
      </c>
      <c r="C5" s="7" t="s">
        <v>15</v>
      </c>
      <c r="D5" s="7" t="s">
        <v>142</v>
      </c>
      <c r="E5" s="7" t="s">
        <v>274</v>
      </c>
    </row>
    <row r="6" spans="1:7" x14ac:dyDescent="0.35">
      <c r="A6" s="7" t="s">
        <v>3</v>
      </c>
      <c r="B6" s="7" t="s">
        <v>4</v>
      </c>
      <c r="C6" s="7" t="s">
        <v>5</v>
      </c>
      <c r="D6" s="7" t="s">
        <v>144</v>
      </c>
      <c r="E6" s="7" t="s">
        <v>276</v>
      </c>
      <c r="F6" s="7" t="s">
        <v>277</v>
      </c>
      <c r="G6" s="7" t="s">
        <v>271</v>
      </c>
    </row>
    <row r="7" spans="1:7" x14ac:dyDescent="0.35">
      <c r="A7" s="7" t="s">
        <v>146</v>
      </c>
      <c r="B7" s="7" t="s">
        <v>145</v>
      </c>
      <c r="C7" s="7" t="s">
        <v>37</v>
      </c>
      <c r="D7" s="7" t="s">
        <v>143</v>
      </c>
      <c r="E7" s="7" t="s">
        <v>267</v>
      </c>
      <c r="F7" s="7" t="s">
        <v>279</v>
      </c>
      <c r="G7" s="7" t="s">
        <v>278</v>
      </c>
    </row>
    <row r="13" spans="1:7" x14ac:dyDescent="0.35">
      <c r="A13" s="6" t="s">
        <v>165</v>
      </c>
    </row>
    <row r="14" spans="1:7" x14ac:dyDescent="0.35">
      <c r="A14" s="6" t="s">
        <v>166</v>
      </c>
    </row>
    <row r="15" spans="1:7" x14ac:dyDescent="0.35">
      <c r="A15" s="19" t="s">
        <v>170</v>
      </c>
    </row>
    <row r="16" spans="1:7" x14ac:dyDescent="0.35">
      <c r="A16" s="6" t="s">
        <v>157</v>
      </c>
    </row>
    <row r="17" spans="1:1" x14ac:dyDescent="0.35">
      <c r="A17" s="6" t="s">
        <v>178</v>
      </c>
    </row>
    <row r="18" spans="1:1" x14ac:dyDescent="0.35">
      <c r="A18" s="6" t="s">
        <v>179</v>
      </c>
    </row>
    <row r="19" spans="1:1" x14ac:dyDescent="0.35">
      <c r="A19" s="6" t="s">
        <v>180</v>
      </c>
    </row>
    <row r="20" spans="1:1" x14ac:dyDescent="0.35">
      <c r="A20" s="6" t="s">
        <v>181</v>
      </c>
    </row>
    <row r="21" spans="1:1" x14ac:dyDescent="0.35">
      <c r="A21" s="6" t="s">
        <v>182</v>
      </c>
    </row>
    <row r="22" spans="1:1" x14ac:dyDescent="0.35">
      <c r="A22" s="6" t="s">
        <v>183</v>
      </c>
    </row>
    <row r="23" spans="1:1" x14ac:dyDescent="0.35">
      <c r="A23" s="6" t="s">
        <v>184</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activeCell="B7" sqref="B7"/>
    </sheetView>
  </sheetViews>
  <sheetFormatPr defaultRowHeight="14.5" x14ac:dyDescent="0.35"/>
  <cols>
    <col min="1" max="1" width="9.7265625" bestFit="1" customWidth="1"/>
  </cols>
  <sheetData>
    <row r="1" spans="1:2" x14ac:dyDescent="0.35">
      <c r="A1" t="s">
        <v>167</v>
      </c>
      <c r="B1" t="s">
        <v>168</v>
      </c>
    </row>
    <row r="2" spans="1:2" x14ac:dyDescent="0.35">
      <c r="A2" t="s">
        <v>174</v>
      </c>
      <c r="B2" t="s">
        <v>189</v>
      </c>
    </row>
    <row r="3" spans="1:2" x14ac:dyDescent="0.35">
      <c r="B3" s="77" t="s">
        <v>188</v>
      </c>
    </row>
    <row r="4" spans="1:2" x14ac:dyDescent="0.35">
      <c r="B4" t="s">
        <v>190</v>
      </c>
    </row>
    <row r="5" spans="1:2" x14ac:dyDescent="0.35">
      <c r="B5" t="s">
        <v>200</v>
      </c>
    </row>
    <row r="6" spans="1:2" x14ac:dyDescent="0.35">
      <c r="B6" t="s">
        <v>201</v>
      </c>
    </row>
    <row r="7" spans="1:2" x14ac:dyDescent="0.35">
      <c r="B7" t="s">
        <v>280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election activeCell="B6" sqref="B6"/>
    </sheetView>
  </sheetViews>
  <sheetFormatPr defaultRowHeight="14.5" x14ac:dyDescent="0.35"/>
  <cols>
    <col min="1" max="1" width="28.453125" bestFit="1" customWidth="1"/>
  </cols>
  <sheetData>
    <row r="1" spans="1:2" x14ac:dyDescent="0.35">
      <c r="A1" t="s">
        <v>175</v>
      </c>
      <c r="B1" t="s">
        <v>176</v>
      </c>
    </row>
    <row r="2" spans="1:2" x14ac:dyDescent="0.35">
      <c r="A2" t="s">
        <v>197</v>
      </c>
      <c r="B2" t="s">
        <v>177</v>
      </c>
    </row>
    <row r="3" spans="1:2" x14ac:dyDescent="0.35">
      <c r="A3" t="s">
        <v>191</v>
      </c>
      <c r="B3" t="s">
        <v>192</v>
      </c>
    </row>
    <row r="4" spans="1:2" x14ac:dyDescent="0.35">
      <c r="A4" t="s">
        <v>193</v>
      </c>
      <c r="B4" t="s">
        <v>194</v>
      </c>
    </row>
    <row r="5" spans="1:2" x14ac:dyDescent="0.35">
      <c r="A5" t="s">
        <v>195</v>
      </c>
      <c r="B5" t="s">
        <v>196</v>
      </c>
    </row>
    <row r="6" spans="1:2" x14ac:dyDescent="0.35">
      <c r="A6" t="s">
        <v>198</v>
      </c>
      <c r="B6" t="s">
        <v>199</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
  <sheetViews>
    <sheetView topLeftCell="C4" workbookViewId="0">
      <selection activeCell="L4" sqref="L4"/>
    </sheetView>
  </sheetViews>
  <sheetFormatPr defaultRowHeight="14.5" x14ac:dyDescent="0.35"/>
  <cols>
    <col min="1" max="1" width="10" style="168" customWidth="1"/>
    <col min="2" max="10" width="28.1796875" style="161" customWidth="1"/>
  </cols>
  <sheetData>
    <row r="1" spans="1:10" s="162" customFormat="1" x14ac:dyDescent="0.35">
      <c r="A1" s="167"/>
      <c r="B1" s="160" t="s">
        <v>451</v>
      </c>
      <c r="C1" s="160" t="s">
        <v>441</v>
      </c>
      <c r="D1" s="160" t="s">
        <v>442</v>
      </c>
      <c r="E1" s="160" t="s">
        <v>443</v>
      </c>
      <c r="F1" s="160" t="s">
        <v>444</v>
      </c>
      <c r="G1" s="160" t="s">
        <v>445</v>
      </c>
      <c r="H1" s="160" t="s">
        <v>440</v>
      </c>
      <c r="I1" s="160" t="s">
        <v>439</v>
      </c>
      <c r="J1" s="160" t="s">
        <v>438</v>
      </c>
    </row>
    <row r="2" spans="1:10" s="164" customFormat="1" ht="145" x14ac:dyDescent="0.35">
      <c r="A2" s="168" t="s">
        <v>448</v>
      </c>
      <c r="B2" s="163"/>
      <c r="C2" s="163"/>
      <c r="E2" s="163" t="s">
        <v>456</v>
      </c>
      <c r="F2" s="163" t="s">
        <v>455</v>
      </c>
      <c r="G2" s="163" t="s">
        <v>457</v>
      </c>
      <c r="H2" s="163"/>
      <c r="I2" s="163"/>
      <c r="J2" s="163"/>
    </row>
    <row r="3" spans="1:10" s="164" customFormat="1" ht="130.5" x14ac:dyDescent="0.35">
      <c r="A3" s="168" t="s">
        <v>449</v>
      </c>
      <c r="B3" s="163"/>
      <c r="C3" s="163" t="s">
        <v>458</v>
      </c>
      <c r="D3" s="163" t="s">
        <v>447</v>
      </c>
      <c r="E3" s="163" t="s">
        <v>446</v>
      </c>
      <c r="F3" s="166" t="s">
        <v>459</v>
      </c>
      <c r="G3" s="163" t="s">
        <v>465</v>
      </c>
      <c r="H3" s="163"/>
      <c r="I3" s="163"/>
      <c r="J3" s="163"/>
    </row>
    <row r="4" spans="1:10" s="164" customFormat="1" ht="261" x14ac:dyDescent="0.35">
      <c r="A4" s="168" t="s">
        <v>450</v>
      </c>
      <c r="B4" s="163"/>
      <c r="E4" s="163" t="s">
        <v>454</v>
      </c>
      <c r="F4" s="163" t="s">
        <v>464</v>
      </c>
      <c r="G4" s="163" t="s">
        <v>452</v>
      </c>
      <c r="H4" s="163" t="s">
        <v>460</v>
      </c>
      <c r="I4" s="165" t="s">
        <v>466</v>
      </c>
      <c r="J4" s="163" t="s">
        <v>461</v>
      </c>
    </row>
    <row r="5" spans="1:10" ht="101.5" x14ac:dyDescent="0.35">
      <c r="B5" s="163" t="s">
        <v>453</v>
      </c>
    </row>
    <row r="6" spans="1:10" ht="87" x14ac:dyDescent="0.35">
      <c r="A6" s="168" t="s">
        <v>462</v>
      </c>
      <c r="B6" s="161" t="s">
        <v>463</v>
      </c>
    </row>
  </sheetData>
  <pageMargins left="0.7" right="0.7" top="0.75" bottom="0.75" header="0.3" footer="0.3"/>
  <pageSetup orientation="portrait" horizontalDpi="0" verticalDpi="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8"/>
  <sheetViews>
    <sheetView tabSelected="1" zoomScaleNormal="100" workbookViewId="0">
      <pane ySplit="1" topLeftCell="A2" activePane="bottomLeft" state="frozen"/>
      <selection pane="bottomLeft" activeCell="E9" sqref="E9"/>
    </sheetView>
  </sheetViews>
  <sheetFormatPr defaultColWidth="31.6328125" defaultRowHeight="14.5" x14ac:dyDescent="0.35"/>
  <cols>
    <col min="1" max="1" width="19.453125" bestFit="1" customWidth="1"/>
    <col min="2" max="2" width="19.453125" customWidth="1"/>
    <col min="3" max="3" width="19.81640625" bestFit="1" customWidth="1"/>
    <col min="4" max="4" width="17.54296875" bestFit="1" customWidth="1"/>
    <col min="5" max="5" width="61.6328125" bestFit="1" customWidth="1"/>
    <col min="6" max="6" width="9.36328125" bestFit="1" customWidth="1"/>
    <col min="7" max="7" width="8.26953125" bestFit="1" customWidth="1"/>
    <col min="8" max="8" width="6.1796875" style="1" bestFit="1" customWidth="1"/>
    <col min="9" max="9" width="4.81640625" style="1" bestFit="1" customWidth="1"/>
    <col min="10" max="10" width="11.36328125" style="1" bestFit="1" customWidth="1"/>
    <col min="11" max="11" width="10.90625" style="1" bestFit="1" customWidth="1"/>
    <col min="12" max="12" width="11.54296875" style="1" bestFit="1" customWidth="1"/>
    <col min="13" max="13" width="9.26953125" style="1" bestFit="1" customWidth="1"/>
    <col min="14" max="14" width="14.08984375" style="1" bestFit="1" customWidth="1"/>
    <col min="15" max="15" width="4.90625" style="1" bestFit="1" customWidth="1"/>
    <col min="16" max="16" width="11.54296875" style="1" bestFit="1" customWidth="1"/>
    <col min="17" max="17" width="11.26953125" style="1" bestFit="1" customWidth="1"/>
    <col min="18" max="18" width="7.81640625" style="1" bestFit="1" customWidth="1"/>
    <col min="19" max="19" width="7.6328125" style="1" bestFit="1" customWidth="1"/>
    <col min="20" max="20" width="5.7265625" style="1" bestFit="1" customWidth="1"/>
    <col min="21" max="21" width="13.54296875" style="1" bestFit="1" customWidth="1"/>
    <col min="22" max="22" width="8.54296875" style="1" bestFit="1" customWidth="1"/>
    <col min="23" max="23" width="7.453125" style="1" bestFit="1" customWidth="1"/>
    <col min="24" max="24" width="6.54296875" style="1" bestFit="1" customWidth="1"/>
    <col min="25" max="25" width="16.453125" style="1" bestFit="1" customWidth="1"/>
  </cols>
  <sheetData>
    <row r="1" spans="1:25" s="174" customFormat="1" ht="15" thickBot="1" x14ac:dyDescent="0.4">
      <c r="A1" s="174" t="s">
        <v>0</v>
      </c>
      <c r="B1" s="174" t="s">
        <v>832</v>
      </c>
      <c r="C1" s="174" t="s">
        <v>732</v>
      </c>
      <c r="D1" s="174" t="s">
        <v>733</v>
      </c>
      <c r="E1" s="174" t="s">
        <v>400</v>
      </c>
      <c r="F1" s="174" t="s">
        <v>781</v>
      </c>
      <c r="G1" s="174" t="s">
        <v>547</v>
      </c>
      <c r="H1" s="175" t="s">
        <v>734</v>
      </c>
      <c r="I1" s="175" t="s">
        <v>736</v>
      </c>
      <c r="J1" s="175" t="s">
        <v>754</v>
      </c>
      <c r="K1" s="175" t="s">
        <v>755</v>
      </c>
      <c r="L1" s="175" t="s">
        <v>786</v>
      </c>
      <c r="M1" s="175" t="s">
        <v>737</v>
      </c>
      <c r="N1" s="175" t="s">
        <v>398</v>
      </c>
      <c r="O1" s="175" t="s">
        <v>741</v>
      </c>
      <c r="P1" s="175" t="s">
        <v>742</v>
      </c>
      <c r="Q1" s="175" t="s">
        <v>743</v>
      </c>
      <c r="R1" s="175" t="s">
        <v>744</v>
      </c>
      <c r="S1" s="175" t="s">
        <v>423</v>
      </c>
      <c r="T1" s="175" t="s">
        <v>426</v>
      </c>
      <c r="U1" s="175" t="s">
        <v>745</v>
      </c>
      <c r="V1" s="175" t="s">
        <v>746</v>
      </c>
      <c r="W1" s="175" t="s">
        <v>747</v>
      </c>
      <c r="X1" s="175" t="s">
        <v>748</v>
      </c>
      <c r="Y1" s="175" t="s">
        <v>749</v>
      </c>
    </row>
    <row r="2" spans="1:25" ht="15" thickTop="1" x14ac:dyDescent="0.35">
      <c r="A2" t="s">
        <v>738</v>
      </c>
      <c r="B2" t="s">
        <v>150</v>
      </c>
      <c r="C2" t="s">
        <v>739</v>
      </c>
      <c r="D2" t="s">
        <v>684</v>
      </c>
      <c r="E2" t="s">
        <v>740</v>
      </c>
      <c r="F2" t="s">
        <v>782</v>
      </c>
      <c r="G2" t="s">
        <v>548</v>
      </c>
      <c r="H2" s="1">
        <v>3</v>
      </c>
      <c r="I2" s="1">
        <v>6</v>
      </c>
      <c r="M2" s="1" t="s">
        <v>735</v>
      </c>
      <c r="N2" s="1" t="s">
        <v>735</v>
      </c>
    </row>
    <row r="3" spans="1:25" x14ac:dyDescent="0.35">
      <c r="A3" t="s">
        <v>750</v>
      </c>
      <c r="B3" t="s">
        <v>833</v>
      </c>
      <c r="C3" t="s">
        <v>751</v>
      </c>
      <c r="D3" t="s">
        <v>600</v>
      </c>
      <c r="E3" t="s">
        <v>752</v>
      </c>
      <c r="F3" t="s">
        <v>782</v>
      </c>
      <c r="G3" t="s">
        <v>548</v>
      </c>
      <c r="I3" s="1">
        <v>7</v>
      </c>
      <c r="J3" s="1" t="s">
        <v>735</v>
      </c>
      <c r="Q3" s="1" t="s">
        <v>735</v>
      </c>
      <c r="W3" s="1" t="s">
        <v>735</v>
      </c>
    </row>
    <row r="4" spans="1:25" x14ac:dyDescent="0.35">
      <c r="A4" t="s">
        <v>780</v>
      </c>
      <c r="B4" t="s">
        <v>834</v>
      </c>
      <c r="C4" t="s">
        <v>787</v>
      </c>
      <c r="D4" t="s">
        <v>704</v>
      </c>
      <c r="E4" t="s">
        <v>785</v>
      </c>
      <c r="F4" t="s">
        <v>783</v>
      </c>
      <c r="G4" t="s">
        <v>548</v>
      </c>
      <c r="I4" s="1">
        <v>6</v>
      </c>
      <c r="J4" s="1" t="s">
        <v>735</v>
      </c>
      <c r="K4" s="1" t="s">
        <v>735</v>
      </c>
      <c r="O4" s="1" t="s">
        <v>735</v>
      </c>
      <c r="W4" s="1" t="s">
        <v>735</v>
      </c>
    </row>
    <row r="5" spans="1:25" x14ac:dyDescent="0.35">
      <c r="A5" t="s">
        <v>756</v>
      </c>
      <c r="B5" t="s">
        <v>150</v>
      </c>
      <c r="C5" t="s">
        <v>758</v>
      </c>
      <c r="D5" t="s">
        <v>726</v>
      </c>
      <c r="E5" t="s">
        <v>759</v>
      </c>
      <c r="F5" t="s">
        <v>784</v>
      </c>
      <c r="G5" t="s">
        <v>753</v>
      </c>
      <c r="H5" s="1">
        <v>2</v>
      </c>
      <c r="I5" s="1">
        <v>6</v>
      </c>
      <c r="O5" s="1" t="s">
        <v>735</v>
      </c>
      <c r="P5" s="1" t="s">
        <v>735</v>
      </c>
      <c r="R5" s="1" t="s">
        <v>735</v>
      </c>
    </row>
    <row r="6" spans="1:25" x14ac:dyDescent="0.35">
      <c r="A6" t="s">
        <v>760</v>
      </c>
      <c r="B6" t="s">
        <v>835</v>
      </c>
      <c r="C6" t="s">
        <v>757</v>
      </c>
      <c r="D6" t="s">
        <v>846</v>
      </c>
      <c r="E6" t="s">
        <v>761</v>
      </c>
      <c r="F6" t="s">
        <v>782</v>
      </c>
      <c r="G6" t="s">
        <v>753</v>
      </c>
      <c r="I6" s="1">
        <v>7</v>
      </c>
      <c r="J6" s="1" t="s">
        <v>735</v>
      </c>
      <c r="M6" s="1" t="s">
        <v>735</v>
      </c>
      <c r="N6" s="1" t="s">
        <v>735</v>
      </c>
      <c r="P6" s="1" t="s">
        <v>735</v>
      </c>
      <c r="Y6" s="1" t="s">
        <v>735</v>
      </c>
    </row>
    <row r="7" spans="1:25" x14ac:dyDescent="0.35">
      <c r="D7" t="s">
        <v>837</v>
      </c>
      <c r="E7" t="s">
        <v>792</v>
      </c>
      <c r="F7" t="s">
        <v>783</v>
      </c>
      <c r="G7" t="s">
        <v>753</v>
      </c>
      <c r="L7" s="1" t="s">
        <v>735</v>
      </c>
      <c r="N7" s="1" t="s">
        <v>735</v>
      </c>
      <c r="Q7" s="1" t="s">
        <v>735</v>
      </c>
      <c r="T7" s="1" t="s">
        <v>735</v>
      </c>
    </row>
    <row r="8" spans="1:25" x14ac:dyDescent="0.35">
      <c r="D8" t="s">
        <v>701</v>
      </c>
      <c r="E8" t="s">
        <v>789</v>
      </c>
      <c r="F8" t="s">
        <v>783</v>
      </c>
      <c r="G8" t="s">
        <v>753</v>
      </c>
      <c r="M8" s="1" t="s">
        <v>735</v>
      </c>
      <c r="S8" s="1" t="s">
        <v>735</v>
      </c>
    </row>
    <row r="9" spans="1:25" x14ac:dyDescent="0.35">
      <c r="D9" t="s">
        <v>838</v>
      </c>
    </row>
    <row r="10" spans="1:25" x14ac:dyDescent="0.35">
      <c r="A10" t="s">
        <v>793</v>
      </c>
      <c r="C10" t="s">
        <v>794</v>
      </c>
      <c r="D10" t="s">
        <v>729</v>
      </c>
      <c r="E10" t="s">
        <v>791</v>
      </c>
      <c r="F10" t="s">
        <v>783</v>
      </c>
      <c r="G10" t="s">
        <v>753</v>
      </c>
      <c r="K10" s="1" t="s">
        <v>735</v>
      </c>
      <c r="Q10" s="1" t="s">
        <v>735</v>
      </c>
      <c r="T10" s="1" t="s">
        <v>735</v>
      </c>
      <c r="U10" s="1" t="s">
        <v>735</v>
      </c>
    </row>
    <row r="11" spans="1:25" x14ac:dyDescent="0.35">
      <c r="A11" t="s">
        <v>836</v>
      </c>
      <c r="C11" t="s">
        <v>795</v>
      </c>
      <c r="D11" t="s">
        <v>670</v>
      </c>
      <c r="E11" t="s">
        <v>790</v>
      </c>
      <c r="F11" t="s">
        <v>783</v>
      </c>
      <c r="G11" t="s">
        <v>753</v>
      </c>
      <c r="P11" s="1" t="s">
        <v>735</v>
      </c>
      <c r="W11" s="1" t="s">
        <v>735</v>
      </c>
      <c r="X11" s="1" t="s">
        <v>735</v>
      </c>
    </row>
    <row r="12" spans="1:25" x14ac:dyDescent="0.35">
      <c r="A12" t="s">
        <v>797</v>
      </c>
      <c r="B12" t="s">
        <v>835</v>
      </c>
      <c r="C12" t="s">
        <v>796</v>
      </c>
      <c r="D12" t="s">
        <v>712</v>
      </c>
      <c r="E12" t="s">
        <v>798</v>
      </c>
      <c r="F12" t="s">
        <v>783</v>
      </c>
      <c r="G12" t="s">
        <v>765</v>
      </c>
      <c r="L12" s="1" t="s">
        <v>735</v>
      </c>
      <c r="M12" s="1" t="s">
        <v>735</v>
      </c>
      <c r="N12" s="1" t="s">
        <v>735</v>
      </c>
      <c r="P12" s="1" t="s">
        <v>735</v>
      </c>
      <c r="Q12" s="1" t="s">
        <v>735</v>
      </c>
    </row>
    <row r="13" spans="1:25" x14ac:dyDescent="0.35">
      <c r="A13" t="s">
        <v>762</v>
      </c>
      <c r="C13" t="s">
        <v>767</v>
      </c>
      <c r="D13" t="s">
        <v>686</v>
      </c>
      <c r="E13" t="s">
        <v>766</v>
      </c>
      <c r="F13" t="s">
        <v>784</v>
      </c>
      <c r="G13" t="s">
        <v>765</v>
      </c>
      <c r="I13" s="1">
        <v>10</v>
      </c>
      <c r="R13" s="1" t="s">
        <v>735</v>
      </c>
      <c r="U13" s="1" t="s">
        <v>735</v>
      </c>
    </row>
    <row r="14" spans="1:25" x14ac:dyDescent="0.35">
      <c r="A14" t="s">
        <v>763</v>
      </c>
      <c r="C14" t="s">
        <v>768</v>
      </c>
      <c r="F14" t="s">
        <v>784</v>
      </c>
      <c r="W14" s="1" t="s">
        <v>735</v>
      </c>
      <c r="X14" s="1" t="s">
        <v>735</v>
      </c>
    </row>
    <row r="15" spans="1:25" x14ac:dyDescent="0.35">
      <c r="A15" t="s">
        <v>764</v>
      </c>
      <c r="D15" t="s">
        <v>730</v>
      </c>
      <c r="F15" t="s">
        <v>783</v>
      </c>
      <c r="S15" s="1" t="s">
        <v>735</v>
      </c>
      <c r="V15" s="1" t="s">
        <v>735</v>
      </c>
    </row>
    <row r="16" spans="1:25" x14ac:dyDescent="0.35">
      <c r="A16" t="s">
        <v>770</v>
      </c>
      <c r="C16" t="s">
        <v>771</v>
      </c>
      <c r="E16" t="s">
        <v>746</v>
      </c>
      <c r="F16" t="s">
        <v>782</v>
      </c>
      <c r="G16" t="s">
        <v>753</v>
      </c>
      <c r="V16" s="1" t="s">
        <v>735</v>
      </c>
    </row>
    <row r="17" spans="1:22" x14ac:dyDescent="0.35">
      <c r="A17" t="s">
        <v>769</v>
      </c>
      <c r="F17" t="s">
        <v>783</v>
      </c>
      <c r="G17" t="s">
        <v>753</v>
      </c>
      <c r="V17" s="1" t="s">
        <v>735</v>
      </c>
    </row>
    <row r="18" spans="1:22" x14ac:dyDescent="0.35">
      <c r="A18" t="s">
        <v>788</v>
      </c>
      <c r="F18" t="s">
        <v>783</v>
      </c>
      <c r="G18" t="s">
        <v>765</v>
      </c>
      <c r="V18" s="1" t="s">
        <v>735</v>
      </c>
    </row>
  </sheetData>
  <conditionalFormatting sqref="H2:Y1048576">
    <cfRule type="notContainsBlanks" dxfId="0" priority="1">
      <formula>LEN(TRIM(H2))&gt;0</formula>
    </cfRule>
  </conditionalFormatting>
  <dataValidations count="1">
    <dataValidation type="list" allowBlank="1" showInputMessage="1" showErrorMessage="1" sqref="D2:D27">
      <formula1>Fixers</formula1>
    </dataValidation>
  </dataValidations>
  <pageMargins left="0.7" right="0.7" top="0.75" bottom="0.75" header="0.3" footer="0.3"/>
  <pageSetup orientation="portrait" horizontalDpi="0" verticalDpi="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activeCell="A3" sqref="A3:B3"/>
    </sheetView>
  </sheetViews>
  <sheetFormatPr defaultRowHeight="14.5" x14ac:dyDescent="0.35"/>
  <cols>
    <col min="1" max="1" width="23.08984375" bestFit="1" customWidth="1"/>
  </cols>
  <sheetData>
    <row r="1" spans="1:2" x14ac:dyDescent="0.35">
      <c r="A1" t="s">
        <v>582</v>
      </c>
      <c r="B1" t="s">
        <v>583</v>
      </c>
    </row>
    <row r="2" spans="1:2" x14ac:dyDescent="0.35">
      <c r="A2" t="s">
        <v>584</v>
      </c>
      <c r="B2" t="s">
        <v>671</v>
      </c>
    </row>
    <row r="3" spans="1:2" x14ac:dyDescent="0.35">
      <c r="A3" t="s">
        <v>585</v>
      </c>
      <c r="B3" t="s">
        <v>685</v>
      </c>
    </row>
    <row r="4" spans="1:2" x14ac:dyDescent="0.35">
      <c r="A4" t="s">
        <v>586</v>
      </c>
      <c r="B4" t="s">
        <v>587</v>
      </c>
    </row>
    <row r="5" spans="1:2" x14ac:dyDescent="0.35">
      <c r="A5" t="s">
        <v>588</v>
      </c>
      <c r="B5" t="s">
        <v>589</v>
      </c>
    </row>
    <row r="6" spans="1:2" x14ac:dyDescent="0.35">
      <c r="A6" t="s">
        <v>590</v>
      </c>
      <c r="B6" t="s">
        <v>591</v>
      </c>
    </row>
    <row r="7" spans="1:2" x14ac:dyDescent="0.35">
      <c r="A7" t="s">
        <v>592</v>
      </c>
      <c r="B7" t="s">
        <v>593</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
  <sheetViews>
    <sheetView workbookViewId="0">
      <pane ySplit="2" topLeftCell="A3" activePane="bottomLeft" state="frozen"/>
      <selection pane="bottomLeft" activeCell="A4" sqref="A4"/>
    </sheetView>
  </sheetViews>
  <sheetFormatPr defaultRowHeight="14.5" x14ac:dyDescent="0.35"/>
  <cols>
    <col min="1" max="1" width="9.453125" style="178" bestFit="1" customWidth="1"/>
    <col min="2" max="2" width="8.7265625" style="178"/>
    <col min="3" max="3" width="16.7265625" style="178" bestFit="1" customWidth="1"/>
    <col min="4" max="6" width="8.7265625" style="178"/>
    <col min="7" max="7" width="17.90625" style="178" bestFit="1" customWidth="1"/>
    <col min="8" max="8" width="15.7265625" style="178" bestFit="1" customWidth="1"/>
    <col min="9" max="18" width="8.7265625" style="178"/>
    <col min="19" max="16384" width="8.7265625" style="176"/>
  </cols>
  <sheetData>
    <row r="1" spans="1:19" s="179" customFormat="1" x14ac:dyDescent="0.35">
      <c r="A1" s="183" t="s">
        <v>799</v>
      </c>
      <c r="B1" s="183" t="s">
        <v>800</v>
      </c>
      <c r="C1" s="183" t="s">
        <v>801</v>
      </c>
      <c r="D1" s="183" t="s">
        <v>803</v>
      </c>
      <c r="E1" s="183" t="s">
        <v>814</v>
      </c>
      <c r="F1" s="183" t="s">
        <v>815</v>
      </c>
      <c r="G1" s="183" t="s">
        <v>817</v>
      </c>
      <c r="H1" s="183" t="s">
        <v>821</v>
      </c>
      <c r="I1" s="183"/>
      <c r="J1" s="183"/>
      <c r="K1" s="183"/>
      <c r="L1" s="183"/>
      <c r="M1" s="183"/>
      <c r="N1" s="183"/>
      <c r="O1" s="183"/>
      <c r="P1" s="183"/>
      <c r="Q1" s="183"/>
      <c r="R1" s="183" t="s">
        <v>820</v>
      </c>
      <c r="S1" s="183" t="s">
        <v>819</v>
      </c>
    </row>
    <row r="2" spans="1:19" s="181" customFormat="1" ht="15" thickBot="1" x14ac:dyDescent="0.4">
      <c r="A2" s="184"/>
      <c r="B2" s="184"/>
      <c r="C2" s="184"/>
      <c r="D2" s="184"/>
      <c r="E2" s="184"/>
      <c r="F2" s="184"/>
      <c r="G2" s="184"/>
      <c r="H2" s="180" t="s">
        <v>804</v>
      </c>
      <c r="I2" s="180" t="s">
        <v>805</v>
      </c>
      <c r="J2" s="180" t="s">
        <v>806</v>
      </c>
      <c r="K2" s="180" t="s">
        <v>808</v>
      </c>
      <c r="L2" s="180" t="s">
        <v>807</v>
      </c>
      <c r="M2" s="180" t="s">
        <v>809</v>
      </c>
      <c r="N2" s="180" t="s">
        <v>810</v>
      </c>
      <c r="O2" s="180" t="s">
        <v>811</v>
      </c>
      <c r="P2" s="180" t="s">
        <v>812</v>
      </c>
      <c r="Q2" s="180" t="s">
        <v>813</v>
      </c>
      <c r="R2" s="184"/>
      <c r="S2" s="184"/>
    </row>
    <row r="3" spans="1:19" x14ac:dyDescent="0.35">
      <c r="A3" s="177">
        <v>44035</v>
      </c>
      <c r="B3" s="178">
        <v>3</v>
      </c>
      <c r="C3" s="178" t="s">
        <v>802</v>
      </c>
      <c r="D3" s="178">
        <v>7</v>
      </c>
      <c r="E3" s="178">
        <v>28</v>
      </c>
      <c r="F3" s="178" t="s">
        <v>816</v>
      </c>
      <c r="G3" s="178" t="s">
        <v>818</v>
      </c>
      <c r="H3" s="178">
        <v>27</v>
      </c>
      <c r="I3" s="178">
        <v>16</v>
      </c>
      <c r="J3" s="178">
        <v>9</v>
      </c>
      <c r="K3" s="178">
        <v>10</v>
      </c>
      <c r="L3" s="178">
        <v>15</v>
      </c>
      <c r="M3" s="178">
        <v>7</v>
      </c>
      <c r="N3" s="178">
        <v>7</v>
      </c>
      <c r="O3" s="178">
        <v>8</v>
      </c>
      <c r="R3" s="178">
        <f>SUM(H3:Q3)</f>
        <v>99</v>
      </c>
    </row>
  </sheetData>
  <mergeCells count="10">
    <mergeCell ref="S1:S2"/>
    <mergeCell ref="G1:G2"/>
    <mergeCell ref="E1:E2"/>
    <mergeCell ref="F1:F2"/>
    <mergeCell ref="R1:R2"/>
    <mergeCell ref="H1:Q1"/>
    <mergeCell ref="A1:A2"/>
    <mergeCell ref="B1:B2"/>
    <mergeCell ref="C1:C2"/>
    <mergeCell ref="D1:D2"/>
  </mergeCells>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D23"/>
  <sheetViews>
    <sheetView zoomScaleNormal="100" workbookViewId="0">
      <pane xSplit="1" ySplit="1" topLeftCell="B2" activePane="bottomRight" state="frozen"/>
      <selection pane="topRight" activeCell="B1" sqref="B1"/>
      <selection pane="bottomLeft" activeCell="A2" sqref="A2"/>
      <selection pane="bottomRight" activeCell="AJ22" sqref="AJ22"/>
    </sheetView>
  </sheetViews>
  <sheetFormatPr defaultColWidth="9.1796875" defaultRowHeight="14.5" x14ac:dyDescent="0.35"/>
  <cols>
    <col min="1" max="1" width="14.7265625" style="4" bestFit="1" customWidth="1"/>
    <col min="2" max="2" width="4.1796875" style="3" hidden="1" customWidth="1"/>
    <col min="3" max="3" width="5.7265625" style="3" hidden="1" customWidth="1"/>
    <col min="4" max="4" width="13.81640625" style="4" hidden="1" customWidth="1"/>
    <col min="5" max="5" width="8.54296875" style="108" hidden="1" customWidth="1"/>
    <col min="6" max="6" width="13.7265625" style="89" hidden="1" customWidth="1"/>
    <col min="7" max="7" width="10.1796875" style="117" hidden="1" customWidth="1"/>
    <col min="8" max="8" width="12.1796875" style="4" hidden="1" customWidth="1"/>
    <col min="9" max="9" width="12.453125" style="108" hidden="1" customWidth="1"/>
    <col min="10" max="10" width="16.1796875" style="89" hidden="1" customWidth="1"/>
    <col min="11" max="11" width="8.1796875" style="117" hidden="1" customWidth="1"/>
    <col min="12" max="12" width="12.1796875" style="4" hidden="1" customWidth="1"/>
    <col min="13" max="13" width="10.1796875" style="108" hidden="1" customWidth="1"/>
    <col min="14" max="14" width="12.1796875" style="89" hidden="1" customWidth="1"/>
    <col min="15" max="15" width="8.54296875" style="117" hidden="1" customWidth="1"/>
    <col min="16" max="16" width="12.1796875" style="89" hidden="1" customWidth="1"/>
    <col min="17" max="17" width="25" style="3" hidden="1" customWidth="1"/>
    <col min="18" max="18" width="20" style="3" hidden="1" customWidth="1"/>
    <col min="19" max="19" width="20.7265625" style="3" hidden="1" customWidth="1"/>
    <col min="20" max="20" width="25.1796875" style="3" hidden="1" customWidth="1"/>
    <col min="21" max="21" width="20.1796875" style="3" hidden="1" customWidth="1"/>
    <col min="22" max="22" width="25.1796875" style="3" hidden="1" customWidth="1"/>
    <col min="23" max="23" width="5.1796875" style="4" hidden="1" customWidth="1"/>
    <col min="24" max="24" width="15.1796875" style="3" hidden="1" customWidth="1"/>
    <col min="25" max="25" width="14" style="4" hidden="1" customWidth="1"/>
    <col min="26" max="26" width="15.1796875" style="3" hidden="1" customWidth="1"/>
    <col min="27" max="27" width="14" style="4" hidden="1" customWidth="1"/>
    <col min="28" max="28" width="3.26953125" style="3" bestFit="1" customWidth="1"/>
    <col min="29" max="29" width="3.1796875" style="3" bestFit="1" customWidth="1"/>
    <col min="30" max="30" width="3.26953125" style="3" bestFit="1" customWidth="1"/>
    <col min="31" max="31" width="3.1796875" style="3" bestFit="1" customWidth="1"/>
    <col min="32" max="32" width="3.7265625" style="3" bestFit="1" customWidth="1"/>
    <col min="33" max="34" width="3.7265625" style="3" customWidth="1"/>
    <col min="35" max="35" width="3.26953125" style="6" bestFit="1" customWidth="1"/>
    <col min="36" max="36" width="34.453125" style="6" bestFit="1" customWidth="1"/>
    <col min="37" max="37" width="23.81640625" style="6" bestFit="1" customWidth="1"/>
    <col min="38" max="38" width="24.54296875" style="6" bestFit="1" customWidth="1"/>
    <col min="39" max="39" width="15.81640625" style="6" bestFit="1" customWidth="1"/>
    <col min="40" max="56" width="9.1796875" style="146"/>
    <col min="57" max="16384" width="9.1796875" style="6"/>
  </cols>
  <sheetData>
    <row r="1" spans="1:56" s="90" customFormat="1" ht="15" thickBot="1" x14ac:dyDescent="0.4">
      <c r="A1" s="93" t="s">
        <v>0</v>
      </c>
      <c r="B1" s="91" t="s">
        <v>1</v>
      </c>
      <c r="C1" s="91" t="s">
        <v>2</v>
      </c>
      <c r="D1" s="91" t="s">
        <v>159</v>
      </c>
      <c r="E1" s="96" t="s">
        <v>202</v>
      </c>
      <c r="F1" s="92" t="s">
        <v>203</v>
      </c>
      <c r="G1" s="109" t="s">
        <v>251</v>
      </c>
      <c r="H1" s="91" t="s">
        <v>252</v>
      </c>
      <c r="I1" s="96" t="s">
        <v>253</v>
      </c>
      <c r="J1" s="92" t="s">
        <v>254</v>
      </c>
      <c r="K1" s="109" t="s">
        <v>255</v>
      </c>
      <c r="L1" s="91" t="s">
        <v>256</v>
      </c>
      <c r="M1" s="96" t="s">
        <v>257</v>
      </c>
      <c r="N1" s="92" t="s">
        <v>258</v>
      </c>
      <c r="O1" s="109" t="s">
        <v>259</v>
      </c>
      <c r="P1" s="92" t="s">
        <v>260</v>
      </c>
      <c r="Q1" s="91">
        <v>1</v>
      </c>
      <c r="R1" s="91">
        <v>2</v>
      </c>
      <c r="S1" s="91">
        <v>3</v>
      </c>
      <c r="T1" s="91">
        <v>4</v>
      </c>
      <c r="U1" s="91">
        <v>5</v>
      </c>
      <c r="V1" s="91">
        <v>6</v>
      </c>
      <c r="W1" s="91" t="s">
        <v>54</v>
      </c>
      <c r="X1" s="91" t="s">
        <v>129</v>
      </c>
      <c r="Y1" s="93" t="s">
        <v>131</v>
      </c>
      <c r="Z1" s="91" t="s">
        <v>130</v>
      </c>
      <c r="AA1" s="93" t="s">
        <v>132</v>
      </c>
      <c r="AB1" s="94" t="s">
        <v>105</v>
      </c>
      <c r="AC1" s="94" t="s">
        <v>100</v>
      </c>
      <c r="AD1" s="94" t="s">
        <v>101</v>
      </c>
      <c r="AE1" s="94" t="s">
        <v>102</v>
      </c>
      <c r="AF1" s="94" t="s">
        <v>104</v>
      </c>
      <c r="AG1" s="94" t="s">
        <v>98</v>
      </c>
      <c r="AH1" s="94" t="s">
        <v>126</v>
      </c>
      <c r="AI1" s="95" t="s">
        <v>151</v>
      </c>
      <c r="AJ1" s="90" t="s">
        <v>284</v>
      </c>
      <c r="AK1" s="90" t="s">
        <v>294</v>
      </c>
      <c r="AL1" s="90" t="s">
        <v>285</v>
      </c>
      <c r="AM1" s="90" t="s">
        <v>289</v>
      </c>
      <c r="AN1" s="144"/>
      <c r="AO1" s="144"/>
      <c r="AP1" s="144"/>
      <c r="AQ1" s="144"/>
      <c r="AR1" s="144"/>
      <c r="AS1" s="144"/>
      <c r="AT1" s="144"/>
      <c r="AU1" s="144"/>
      <c r="AV1" s="144"/>
      <c r="AW1" s="144"/>
      <c r="AX1" s="144"/>
      <c r="AY1" s="144"/>
      <c r="AZ1" s="144"/>
      <c r="BA1" s="144"/>
      <c r="BB1" s="144"/>
      <c r="BC1" s="144"/>
      <c r="BD1" s="144"/>
    </row>
    <row r="2" spans="1:56" s="36" customFormat="1" ht="15" thickTop="1" x14ac:dyDescent="0.35">
      <c r="A2" s="38" t="s">
        <v>124</v>
      </c>
      <c r="B2" s="37">
        <v>2</v>
      </c>
      <c r="C2" s="37">
        <v>1</v>
      </c>
      <c r="D2" s="36" t="s">
        <v>124</v>
      </c>
      <c r="E2" s="97" t="s">
        <v>212</v>
      </c>
      <c r="F2" s="78" t="str">
        <f t="shared" ref="F2:F19" si="0">VLOOKUP(E2,Actions,2,FALSE)</f>
        <v>👊🔊🔊➜</v>
      </c>
      <c r="G2" s="110" t="s">
        <v>324</v>
      </c>
      <c r="H2" s="38" t="str">
        <f t="shared" ref="H2:H19" si="1">VLOOKUP(G2,Actions,2,FALSE)</f>
        <v>📷🔊🔊➜</v>
      </c>
      <c r="I2" s="97" t="s">
        <v>42</v>
      </c>
      <c r="J2" s="78" t="str">
        <f t="shared" ref="J2:J19" si="2">VLOOKUP(I2,Actions,2,FALSE)</f>
        <v>💡🔍🔊</v>
      </c>
      <c r="K2" s="110" t="s">
        <v>212</v>
      </c>
      <c r="L2" s="38" t="str">
        <f t="shared" ref="L2:L19" si="3">VLOOKUP(K2,Actions,2,FALSE)</f>
        <v>👊🔊🔊➜</v>
      </c>
      <c r="M2" s="97" t="s">
        <v>324</v>
      </c>
      <c r="N2" s="78" t="str">
        <f t="shared" ref="N2:N19" si="4">VLOOKUP(M2,Actions,2,FALSE)</f>
        <v>📷🔊🔊➜</v>
      </c>
      <c r="O2" s="110" t="s">
        <v>325</v>
      </c>
      <c r="P2" s="78" t="str">
        <f t="shared" ref="P2:P19" si="5">VLOOKUP(O2,Actions,2,FALSE)</f>
        <v>💰🔊</v>
      </c>
      <c r="Q2" s="37" t="str">
        <f>E2&amp;"%n"&amp;F2</f>
        <v>Punch%n👊🔊🔊➜</v>
      </c>
      <c r="R2" s="39" t="str">
        <f>G2&amp;"%n"&amp;H2</f>
        <v>Smash%n📷🔊🔊➜</v>
      </c>
      <c r="S2" s="39" t="str">
        <f t="shared" ref="S2:S19" si="6">I2&amp;"%n"&amp;J2</f>
        <v>Observe%n💡🔍🔊</v>
      </c>
      <c r="T2" s="37" t="str">
        <f>K2&amp;"%n"&amp;L2</f>
        <v>Punch%n👊🔊🔊➜</v>
      </c>
      <c r="U2" s="37" t="str">
        <f>M2&amp;"%n"&amp;N2</f>
        <v>Smash%n📷🔊🔊➜</v>
      </c>
      <c r="V2" s="37" t="str">
        <f>O2&amp;"%n"&amp;P2</f>
        <v>Grab%n💰🔊</v>
      </c>
      <c r="W2" s="40" t="str">
        <f>Q2 &amp; "/"
&amp; R2 &amp; "/"
&amp; S2 &amp; "/"
&amp; T2 &amp; "/"
&amp; U2 &amp; "/"
&amp; V2</f>
        <v>Punch%n👊🔊🔊➜/Smash%n📷🔊🔊➜/Observe%n💡🔍🔊/Punch%n👊🔊🔊➜/Smash%n📷🔊🔊➜/Grab%n💰🔊</v>
      </c>
      <c r="X2" s="37" t="s">
        <v>152</v>
      </c>
      <c r="Y2" s="38" t="str">
        <f t="shared" ref="Y2:Y19" si="7">IF(X2="(none)","",VLOOKUP(X2,$A$2:$W$19,23,FALSE))</f>
        <v>Flip%n👊🔊➜/Disable%n📷🔊➜/Recon%n💡💡🔊🔍/Punch%n👊🔊🔊➜/Smash%n📷🔊🔊➜/Ransack%n💰💰🔊</v>
      </c>
      <c r="Z2" s="37" t="s">
        <v>328</v>
      </c>
      <c r="AA2" s="40" t="str">
        <f t="shared" ref="AA2:AA19" si="8">IF(Z2="(none)","",VLOOKUP(Z2,$A$2:$W$19,23,FALSE))</f>
        <v>Punch%n👊🔊🔊➜/Rewire%n📷📷🔊➜/Key In%n🔍🔓🔊/Flip%n👊🔊➜/Disable%n📷🔊➜/Grab%n💰🔊</v>
      </c>
      <c r="AB2" s="37">
        <f t="shared" ref="AB2:AB19" si="9">(LEN($W2)-LEN(SUBSTITUTE($W2,AB$1,"")))/LEN(AB$1)</f>
        <v>1</v>
      </c>
      <c r="AC2" s="37">
        <f t="shared" ref="AC2:AI17" si="10">(LEN($W2)-LEN(SUBSTITUTE($W2,AC$1,"")))/LEN(AC$1)</f>
        <v>10</v>
      </c>
      <c r="AD2" s="37">
        <f t="shared" si="10"/>
        <v>4</v>
      </c>
      <c r="AE2" s="37">
        <f t="shared" si="10"/>
        <v>2</v>
      </c>
      <c r="AF2" s="37">
        <f t="shared" si="10"/>
        <v>2</v>
      </c>
      <c r="AG2" s="37">
        <f t="shared" si="10"/>
        <v>0</v>
      </c>
      <c r="AH2" s="37">
        <f t="shared" si="10"/>
        <v>1</v>
      </c>
      <c r="AI2" s="37">
        <f t="shared" si="10"/>
        <v>1</v>
      </c>
      <c r="AJ2" s="36" t="s">
        <v>296</v>
      </c>
      <c r="AK2" s="36" t="s">
        <v>295</v>
      </c>
      <c r="AL2" s="36" t="s">
        <v>150</v>
      </c>
      <c r="AM2" s="36" t="s">
        <v>290</v>
      </c>
      <c r="AN2" s="146"/>
      <c r="AO2" s="146"/>
      <c r="AP2" s="146"/>
      <c r="AQ2" s="146"/>
      <c r="AR2" s="146"/>
      <c r="AS2" s="146"/>
      <c r="AT2" s="146"/>
      <c r="AU2" s="146"/>
      <c r="AV2" s="146"/>
      <c r="AW2" s="146"/>
      <c r="AX2" s="146"/>
      <c r="AY2" s="146"/>
      <c r="AZ2" s="146"/>
      <c r="BA2" s="146"/>
      <c r="BB2" s="146"/>
      <c r="BC2" s="146"/>
      <c r="BD2" s="146"/>
    </row>
    <row r="3" spans="1:56" s="36" customFormat="1" x14ac:dyDescent="0.35">
      <c r="A3" s="33" t="s">
        <v>125</v>
      </c>
      <c r="B3" s="35">
        <v>2</v>
      </c>
      <c r="C3" s="35">
        <v>1</v>
      </c>
      <c r="D3" s="33" t="s">
        <v>125</v>
      </c>
      <c r="E3" s="99" t="s">
        <v>205</v>
      </c>
      <c r="F3" s="80" t="str">
        <f t="shared" si="0"/>
        <v>🔊🔊➜➜</v>
      </c>
      <c r="G3" s="112" t="s">
        <v>231</v>
      </c>
      <c r="H3" s="33" t="str">
        <f t="shared" si="1"/>
        <v>🔓🔊</v>
      </c>
      <c r="I3" s="100" t="s">
        <v>205</v>
      </c>
      <c r="J3" s="80" t="str">
        <f t="shared" si="2"/>
        <v>🔊🔊➜➜</v>
      </c>
      <c r="K3" s="118" t="s">
        <v>42</v>
      </c>
      <c r="L3" s="33" t="str">
        <f t="shared" si="3"/>
        <v>💡🔍🔊</v>
      </c>
      <c r="M3" s="100" t="s">
        <v>240</v>
      </c>
      <c r="N3" s="80" t="str">
        <f t="shared" si="4"/>
        <v>🔊🔊➜➜➜</v>
      </c>
      <c r="O3" s="112" t="s">
        <v>209</v>
      </c>
      <c r="P3" s="80" t="str">
        <f t="shared" si="5"/>
        <v>💡💡💡🔊</v>
      </c>
      <c r="Q3" s="35" t="str">
        <f t="shared" ref="Q3:Q19" si="11">E3&amp;"%n"&amp;F3</f>
        <v>Run%n🔊🔊➜➜</v>
      </c>
      <c r="R3" s="35" t="str">
        <f t="shared" ref="R3:R19" si="12">G3&amp;"%n"&amp;H3</f>
        <v>Pick%n🔓🔊</v>
      </c>
      <c r="S3" s="35" t="str">
        <f t="shared" si="6"/>
        <v>Run%n🔊🔊➜➜</v>
      </c>
      <c r="T3" s="34" t="str">
        <f t="shared" ref="T3:T19" si="13">K3&amp;"%n"&amp;L3</f>
        <v>Observe%n💡🔍🔊</v>
      </c>
      <c r="U3" s="35" t="str">
        <f t="shared" ref="U3:U19" si="14">M3&amp;"%n"&amp;N3</f>
        <v>Sprint%n🔊🔊➜➜➜</v>
      </c>
      <c r="V3" s="35" t="str">
        <f t="shared" ref="V3:V19" si="15">O3&amp;"%n"&amp;P3</f>
        <v>Examine%n💡💡💡🔊</v>
      </c>
      <c r="W3" s="32" t="str">
        <f t="shared" ref="W3:W19" si="16">Q3 &amp; "/"
&amp; R3 &amp; "/"
&amp; S3 &amp; "/"
&amp; T3 &amp; "/"
&amp; U3 &amp; "/"
&amp; V3</f>
        <v>Run%n🔊🔊➜➜/Pick%n🔓🔊/Run%n🔊🔊➜➜/Observe%n💡🔍🔊/Sprint%n🔊🔊➜➜➜/Examine%n💡💡💡🔊</v>
      </c>
      <c r="X3" s="35" t="s">
        <v>34</v>
      </c>
      <c r="Y3" s="33" t="str">
        <f t="shared" si="7"/>
        <v>Dash%n🔊➜➜/Pick%n🔓🔊/Sleeper Hold%n👊➜/Observe%n💡🔍🔊/Sprint%n🔊🔊➜➜➜/Examine%n💡💡💡🔊</v>
      </c>
      <c r="Z3" s="35" t="s">
        <v>66</v>
      </c>
      <c r="AA3" s="32" t="str">
        <f t="shared" si="8"/>
        <v>Dash%n🔊➜➜/Pick%n🔓🔊/Sneak%n📷🔊➜➜/Study%n💡💡/Sprint%n🔊🔊➜➜➜/Examine%n💡💡💡🔊</v>
      </c>
      <c r="AB3" s="37">
        <f t="shared" si="9"/>
        <v>4</v>
      </c>
      <c r="AC3" s="37">
        <f t="shared" si="10"/>
        <v>9</v>
      </c>
      <c r="AD3" s="37">
        <f t="shared" si="10"/>
        <v>7</v>
      </c>
      <c r="AE3" s="37">
        <f t="shared" si="10"/>
        <v>0</v>
      </c>
      <c r="AF3" s="37">
        <f t="shared" si="10"/>
        <v>0</v>
      </c>
      <c r="AG3" s="37">
        <f t="shared" si="10"/>
        <v>1</v>
      </c>
      <c r="AH3" s="37">
        <f t="shared" si="10"/>
        <v>1</v>
      </c>
      <c r="AI3" s="37">
        <f t="shared" si="10"/>
        <v>0</v>
      </c>
      <c r="AJ3" s="30" t="s">
        <v>288</v>
      </c>
      <c r="AK3" s="30" t="s">
        <v>296</v>
      </c>
      <c r="AL3" s="30" t="s">
        <v>287</v>
      </c>
      <c r="AM3" s="30" t="s">
        <v>303</v>
      </c>
      <c r="AN3" s="146"/>
      <c r="AO3" s="146"/>
      <c r="AP3" s="146"/>
      <c r="AQ3" s="146"/>
      <c r="AR3" s="146"/>
      <c r="AS3" s="146"/>
      <c r="AT3" s="146"/>
      <c r="AU3" s="146"/>
      <c r="AV3" s="146"/>
      <c r="AW3" s="146"/>
      <c r="AX3" s="146"/>
      <c r="AY3" s="146"/>
      <c r="AZ3" s="146"/>
      <c r="BA3" s="146"/>
      <c r="BB3" s="146"/>
      <c r="BC3" s="146"/>
      <c r="BD3" s="146"/>
    </row>
    <row r="4" spans="1:56" s="36" customFormat="1" x14ac:dyDescent="0.35">
      <c r="A4" s="48" t="s">
        <v>332</v>
      </c>
      <c r="B4" s="47">
        <v>2</v>
      </c>
      <c r="C4" s="47">
        <v>1</v>
      </c>
      <c r="D4" s="48" t="s">
        <v>332</v>
      </c>
      <c r="E4" s="101" t="s">
        <v>224</v>
      </c>
      <c r="F4" s="82" t="str">
        <f t="shared" si="0"/>
        <v>🔍🔍🔊</v>
      </c>
      <c r="G4" s="113" t="s">
        <v>292</v>
      </c>
      <c r="H4" s="48" t="str">
        <f t="shared" si="1"/>
        <v>🔓👊🔊🔊➜</v>
      </c>
      <c r="I4" s="102" t="s">
        <v>312</v>
      </c>
      <c r="J4" s="82" t="str">
        <f t="shared" si="2"/>
        <v>🔓📷🔊🔊➜</v>
      </c>
      <c r="K4" s="120" t="s">
        <v>293</v>
      </c>
      <c r="L4" s="48" t="str">
        <f t="shared" si="3"/>
        <v>👊📷🔊🔊➜</v>
      </c>
      <c r="M4" s="102" t="s">
        <v>325</v>
      </c>
      <c r="N4" s="82" t="str">
        <f t="shared" si="4"/>
        <v>💰🔊</v>
      </c>
      <c r="O4" s="113" t="s">
        <v>368</v>
      </c>
      <c r="P4" s="82" t="str">
        <f t="shared" si="5"/>
        <v>🔊🔊🔊➜➜</v>
      </c>
      <c r="Q4" s="47" t="str">
        <f t="shared" si="11"/>
        <v>Discover%n🔍🔍🔊</v>
      </c>
      <c r="R4" s="49" t="str">
        <f t="shared" si="12"/>
        <v>Strongarm%n🔓👊🔊🔊➜</v>
      </c>
      <c r="S4" s="49" t="str">
        <f t="shared" si="6"/>
        <v>Short%n🔓📷🔊🔊➜</v>
      </c>
      <c r="T4" s="47" t="str">
        <f t="shared" si="13"/>
        <v>Zap%n👊📷🔊🔊➜</v>
      </c>
      <c r="U4" s="47" t="str">
        <f t="shared" si="14"/>
        <v>Grab%n💰🔊</v>
      </c>
      <c r="V4" s="47" t="str">
        <f t="shared" si="15"/>
        <v>Scamper%n🔊🔊🔊➜➜</v>
      </c>
      <c r="W4" s="50" t="str">
        <f t="shared" si="16"/>
        <v>Discover%n🔍🔍🔊/Strongarm%n🔓👊🔊🔊➜/Short%n🔓📷🔊🔊➜/Zap%n👊📷🔊🔊➜/Grab%n💰🔊/Scamper%n🔊🔊🔊➜➜</v>
      </c>
      <c r="X4" s="47" t="s">
        <v>169</v>
      </c>
      <c r="Y4" s="48" t="str">
        <f t="shared" si="7"/>
        <v>Study%n💡💡/Spy Stuff%n🔓👊🔊/Short%n🔓📷🔊🔊➜/Zap%n👊📷🔊🔊➜/Grab%n💰🔊/Run%n🔊🔊➜➜</v>
      </c>
      <c r="Z4" s="47" t="s">
        <v>123</v>
      </c>
      <c r="AA4" s="50" t="str">
        <f t="shared" si="8"/>
        <v>Redirect%n🔓👊📷🔊🔊/Strongarm%n🔓👊🔊🔊➜/Short%n🔓📷🔊🔊➜/Zap%n👊📷🔊🔊➜/Grab%n💰🔊/Dash%n🔊➜➜</v>
      </c>
      <c r="AB4" s="37">
        <f t="shared" si="9"/>
        <v>0</v>
      </c>
      <c r="AC4" s="37">
        <f t="shared" si="10"/>
        <v>11</v>
      </c>
      <c r="AD4" s="37">
        <f t="shared" si="10"/>
        <v>5</v>
      </c>
      <c r="AE4" s="37">
        <f t="shared" si="10"/>
        <v>2</v>
      </c>
      <c r="AF4" s="37">
        <f t="shared" si="10"/>
        <v>2</v>
      </c>
      <c r="AG4" s="37">
        <f t="shared" si="10"/>
        <v>2</v>
      </c>
      <c r="AH4" s="37">
        <f t="shared" si="10"/>
        <v>2</v>
      </c>
      <c r="AI4" s="37">
        <f t="shared" si="10"/>
        <v>1</v>
      </c>
      <c r="AJ4" s="51" t="s">
        <v>297</v>
      </c>
      <c r="AK4" s="51" t="s">
        <v>156</v>
      </c>
      <c r="AL4" s="51" t="s">
        <v>298</v>
      </c>
      <c r="AM4" s="51" t="s">
        <v>290</v>
      </c>
      <c r="AN4" s="146"/>
      <c r="AO4" s="146"/>
      <c r="AP4" s="146"/>
      <c r="AQ4" s="146"/>
      <c r="AR4" s="146"/>
      <c r="AS4" s="146"/>
      <c r="AT4" s="146"/>
      <c r="AU4" s="146"/>
      <c r="AV4" s="146"/>
      <c r="AW4" s="146"/>
      <c r="AX4" s="146"/>
      <c r="AY4" s="146"/>
      <c r="AZ4" s="146"/>
      <c r="BA4" s="146"/>
      <c r="BB4" s="146"/>
      <c r="BC4" s="146"/>
      <c r="BD4" s="146"/>
    </row>
    <row r="5" spans="1:56" s="30" customFormat="1" x14ac:dyDescent="0.35">
      <c r="A5" s="59" t="s">
        <v>299</v>
      </c>
      <c r="B5" s="58">
        <v>2</v>
      </c>
      <c r="C5" s="58">
        <v>1</v>
      </c>
      <c r="D5" s="59" t="s">
        <v>299</v>
      </c>
      <c r="E5" s="103" t="s">
        <v>373</v>
      </c>
      <c r="F5" s="84" t="str">
        <f t="shared" si="0"/>
        <v>👊🔊</v>
      </c>
      <c r="G5" s="114" t="s">
        <v>205</v>
      </c>
      <c r="H5" s="59" t="str">
        <f t="shared" si="1"/>
        <v>🔊🔊➜➜</v>
      </c>
      <c r="I5" s="104" t="s">
        <v>216</v>
      </c>
      <c r="J5" s="84" t="str">
        <f t="shared" si="2"/>
        <v>👊👊🔊</v>
      </c>
      <c r="K5" s="122" t="s">
        <v>205</v>
      </c>
      <c r="L5" s="59" t="str">
        <f t="shared" si="3"/>
        <v>🔊🔊➜➜</v>
      </c>
      <c r="M5" s="104" t="s">
        <v>373</v>
      </c>
      <c r="N5" s="84" t="str">
        <f t="shared" si="4"/>
        <v>👊🔊</v>
      </c>
      <c r="O5" s="114" t="s">
        <v>42</v>
      </c>
      <c r="P5" s="84" t="str">
        <f t="shared" si="5"/>
        <v>💡🔍🔊</v>
      </c>
      <c r="Q5" s="58" t="str">
        <f t="shared" si="11"/>
        <v>Hit%n👊🔊</v>
      </c>
      <c r="R5" s="58" t="str">
        <f t="shared" si="12"/>
        <v>Run%n🔊🔊➜➜</v>
      </c>
      <c r="S5" s="58" t="str">
        <f t="shared" si="6"/>
        <v>Bash%n👊👊🔊</v>
      </c>
      <c r="T5" s="58" t="str">
        <f t="shared" si="13"/>
        <v>Run%n🔊🔊➜➜</v>
      </c>
      <c r="U5" s="58" t="str">
        <f t="shared" si="14"/>
        <v>Hit%n👊🔊</v>
      </c>
      <c r="V5" s="58" t="str">
        <f t="shared" si="15"/>
        <v>Observe%n💡🔍🔊</v>
      </c>
      <c r="W5" s="60" t="str">
        <f t="shared" si="16"/>
        <v>Hit%n👊🔊/Run%n🔊🔊➜➜/Bash%n👊👊🔊/Run%n🔊🔊➜➜/Hit%n👊🔊/Observe%n💡🔍🔊</v>
      </c>
      <c r="X5" s="58" t="s">
        <v>113</v>
      </c>
      <c r="Y5" s="59" t="str">
        <f t="shared" si="7"/>
        <v>Bash%n👊👊🔊/Run%n🔊🔊➜➜/Rampage%n👊👊🔊🔊🔊➜➜/Run%n🔊🔊➜➜/Strongarm%n🔓👊🔊🔊➜/Observe%n💡🔍🔊</v>
      </c>
      <c r="Z5" s="58" t="s">
        <v>341</v>
      </c>
      <c r="AA5" s="60" t="str">
        <f t="shared" si="8"/>
        <v>Bash%n👊👊🔊/Run%n🔊🔊➜➜/Detonate%n🔓👊👊📷🔊⚠/Run%n🔊🔊➜➜/Bash%n👊👊🔊/Observe%n💡🔍🔊</v>
      </c>
      <c r="AB5" s="37">
        <f t="shared" si="9"/>
        <v>1</v>
      </c>
      <c r="AC5" s="37">
        <f t="shared" si="10"/>
        <v>8</v>
      </c>
      <c r="AD5" s="37">
        <f t="shared" si="10"/>
        <v>4</v>
      </c>
      <c r="AE5" s="37">
        <f t="shared" si="10"/>
        <v>0</v>
      </c>
      <c r="AF5" s="37">
        <f t="shared" si="10"/>
        <v>4</v>
      </c>
      <c r="AG5" s="37">
        <f t="shared" si="10"/>
        <v>0</v>
      </c>
      <c r="AH5" s="37">
        <f t="shared" si="10"/>
        <v>1</v>
      </c>
      <c r="AI5" s="37">
        <f t="shared" si="10"/>
        <v>0</v>
      </c>
      <c r="AJ5" s="61" t="s">
        <v>301</v>
      </c>
      <c r="AK5" s="61" t="s">
        <v>302</v>
      </c>
      <c r="AL5" s="61" t="s">
        <v>156</v>
      </c>
      <c r="AM5" s="61" t="s">
        <v>303</v>
      </c>
      <c r="AN5" s="146"/>
      <c r="AO5" s="146"/>
      <c r="AP5" s="146"/>
      <c r="AQ5" s="146"/>
      <c r="AR5" s="146"/>
      <c r="AS5" s="146"/>
      <c r="AT5" s="146"/>
      <c r="AU5" s="146"/>
      <c r="AV5" s="146"/>
      <c r="AW5" s="146"/>
      <c r="AX5" s="146"/>
      <c r="AY5" s="146"/>
      <c r="AZ5" s="146"/>
      <c r="BA5" s="146"/>
      <c r="BB5" s="146"/>
      <c r="BC5" s="146"/>
      <c r="BD5" s="146"/>
    </row>
    <row r="6" spans="1:56" s="30" customFormat="1" x14ac:dyDescent="0.35">
      <c r="A6" s="68" t="s">
        <v>128</v>
      </c>
      <c r="B6" s="67">
        <v>2</v>
      </c>
      <c r="C6" s="67">
        <v>1</v>
      </c>
      <c r="D6" s="68" t="s">
        <v>128</v>
      </c>
      <c r="E6" s="105" t="s">
        <v>343</v>
      </c>
      <c r="F6" s="86" t="str">
        <f t="shared" si="0"/>
        <v>🔓🔓🔊🔊➜</v>
      </c>
      <c r="G6" s="115" t="s">
        <v>208</v>
      </c>
      <c r="H6" s="68" t="str">
        <f t="shared" si="1"/>
        <v>💡💡</v>
      </c>
      <c r="I6" s="106" t="s">
        <v>231</v>
      </c>
      <c r="J6" s="86" t="str">
        <f t="shared" si="2"/>
        <v>🔓🔊</v>
      </c>
      <c r="K6" s="123" t="s">
        <v>240</v>
      </c>
      <c r="L6" s="68" t="str">
        <f t="shared" si="3"/>
        <v>🔊🔊➜➜➜</v>
      </c>
      <c r="M6" s="106" t="s">
        <v>205</v>
      </c>
      <c r="N6" s="86" t="str">
        <f t="shared" si="4"/>
        <v>🔊🔊➜➜</v>
      </c>
      <c r="O6" s="115" t="s">
        <v>231</v>
      </c>
      <c r="P6" s="86" t="str">
        <f t="shared" si="5"/>
        <v>🔓🔊</v>
      </c>
      <c r="Q6" s="67" t="str">
        <f t="shared" si="11"/>
        <v>Bump%n🔓🔓🔊🔊➜</v>
      </c>
      <c r="R6" s="67" t="str">
        <f t="shared" si="12"/>
        <v>Study%n💡💡</v>
      </c>
      <c r="S6" s="69" t="str">
        <f t="shared" si="6"/>
        <v>Pick%n🔓🔊</v>
      </c>
      <c r="T6" s="67" t="str">
        <f t="shared" si="13"/>
        <v>Sprint%n🔊🔊➜➜➜</v>
      </c>
      <c r="U6" s="69" t="str">
        <f t="shared" si="14"/>
        <v>Run%n🔊🔊➜➜</v>
      </c>
      <c r="V6" s="69" t="str">
        <f t="shared" si="15"/>
        <v>Pick%n🔓🔊</v>
      </c>
      <c r="W6" s="70" t="str">
        <f t="shared" si="16"/>
        <v>Bump%n🔓🔓🔊🔊➜/Study%n💡💡/Pick%n🔓🔊/Sprint%n🔊🔊➜➜➜/Run%n🔊🔊➜➜/Pick%n🔓🔊</v>
      </c>
      <c r="X6" s="69" t="s">
        <v>347</v>
      </c>
      <c r="Y6" s="68" t="str">
        <f t="shared" si="7"/>
        <v>Rake%n🔓🔓🔊➜/Recon%n💡💡🔊🔍/Swipe%n🔓💰🔊/Sprint%n🔊🔊➜➜➜/Dash%n🔊➜➜/Pick%n🔓🔊</v>
      </c>
      <c r="Z6" s="69" t="s">
        <v>134</v>
      </c>
      <c r="AA6" s="70" t="str">
        <f t="shared" si="8"/>
        <v>Rake%n🔓🔓🔊➜/Study%n💡💡/Spy Stuff%n🔓👊🔊/Sprint%n🔊🔊➜➜➜/Dash%n🔊➜➜/Short%n🔓📷🔊🔊➜</v>
      </c>
      <c r="AB6" s="37">
        <f t="shared" si="9"/>
        <v>2</v>
      </c>
      <c r="AC6" s="37">
        <f t="shared" si="10"/>
        <v>8</v>
      </c>
      <c r="AD6" s="37">
        <f t="shared" si="10"/>
        <v>6</v>
      </c>
      <c r="AE6" s="37">
        <f t="shared" si="10"/>
        <v>0</v>
      </c>
      <c r="AF6" s="37">
        <f t="shared" si="10"/>
        <v>0</v>
      </c>
      <c r="AG6" s="37">
        <f t="shared" si="10"/>
        <v>4</v>
      </c>
      <c r="AH6" s="37">
        <f t="shared" si="10"/>
        <v>0</v>
      </c>
      <c r="AI6" s="37">
        <f t="shared" si="10"/>
        <v>0</v>
      </c>
      <c r="AJ6" s="71" t="s">
        <v>306</v>
      </c>
      <c r="AK6" s="71" t="s">
        <v>307</v>
      </c>
      <c r="AL6" s="71" t="s">
        <v>156</v>
      </c>
      <c r="AM6" s="71" t="s">
        <v>290</v>
      </c>
      <c r="AN6" s="146"/>
      <c r="AO6" s="146"/>
      <c r="AP6" s="146"/>
      <c r="AQ6" s="146"/>
      <c r="AR6" s="146"/>
      <c r="AS6" s="146"/>
      <c r="AT6" s="146"/>
      <c r="AU6" s="146"/>
      <c r="AV6" s="146"/>
      <c r="AW6" s="146"/>
      <c r="AX6" s="146"/>
      <c r="AY6" s="146"/>
      <c r="AZ6" s="146"/>
      <c r="BA6" s="146"/>
      <c r="BB6" s="146"/>
      <c r="BC6" s="146"/>
      <c r="BD6" s="146"/>
    </row>
    <row r="7" spans="1:56" s="46" customFormat="1" x14ac:dyDescent="0.35">
      <c r="A7" s="127" t="s">
        <v>57</v>
      </c>
      <c r="B7" s="126">
        <v>2</v>
      </c>
      <c r="C7" s="126">
        <v>1</v>
      </c>
      <c r="D7" s="127" t="s">
        <v>57</v>
      </c>
      <c r="E7" s="128" t="s">
        <v>308</v>
      </c>
      <c r="F7" s="129" t="str">
        <f t="shared" si="0"/>
        <v>📷📷🔊🔊➜</v>
      </c>
      <c r="G7" s="130" t="s">
        <v>240</v>
      </c>
      <c r="H7" s="127" t="str">
        <f t="shared" si="1"/>
        <v>🔊🔊➜➜➜</v>
      </c>
      <c r="I7" s="131" t="s">
        <v>324</v>
      </c>
      <c r="J7" s="129" t="str">
        <f t="shared" si="2"/>
        <v>📷🔊🔊➜</v>
      </c>
      <c r="K7" s="132" t="s">
        <v>224</v>
      </c>
      <c r="L7" s="127" t="str">
        <f t="shared" si="3"/>
        <v>🔍🔍🔊</v>
      </c>
      <c r="M7" s="131" t="s">
        <v>209</v>
      </c>
      <c r="N7" s="129" t="str">
        <f t="shared" si="4"/>
        <v>💡💡💡🔊</v>
      </c>
      <c r="O7" s="130" t="s">
        <v>324</v>
      </c>
      <c r="P7" s="129" t="str">
        <f t="shared" si="5"/>
        <v>📷🔊🔊➜</v>
      </c>
      <c r="Q7" s="126" t="str">
        <f t="shared" si="11"/>
        <v>Shatter%n📷📷🔊🔊➜</v>
      </c>
      <c r="R7" s="126" t="str">
        <f t="shared" si="12"/>
        <v>Sprint%n🔊🔊➜➜➜</v>
      </c>
      <c r="S7" s="126" t="str">
        <f t="shared" si="6"/>
        <v>Smash%n📷🔊🔊➜</v>
      </c>
      <c r="T7" s="126" t="str">
        <f t="shared" si="13"/>
        <v>Discover%n🔍🔍🔊</v>
      </c>
      <c r="U7" s="133" t="str">
        <f t="shared" si="14"/>
        <v>Examine%n💡💡💡🔊</v>
      </c>
      <c r="V7" s="133" t="str">
        <f t="shared" si="15"/>
        <v>Smash%n📷🔊🔊➜</v>
      </c>
      <c r="W7" s="134" t="str">
        <f t="shared" si="16"/>
        <v>Shatter%n📷📷🔊🔊➜/Sprint%n🔊🔊➜➜➜/Smash%n📷🔊🔊➜/Discover%n🔍🔍🔊/Examine%n💡💡💡🔊/Smash%n📷🔊🔊➜</v>
      </c>
      <c r="X7" s="133" t="s">
        <v>61</v>
      </c>
      <c r="Y7" s="127" t="str">
        <f t="shared" si="7"/>
        <v>Rewire%n📷📷🔊➜/Sprint%n🔊🔊➜➜➜/Disable%n📷🔊➜/Recon%n💡💡🔊🔍/Examine%n💡💡💡🔊/Disable%n📷🔊➜</v>
      </c>
      <c r="Z7" s="133" t="s">
        <v>597</v>
      </c>
      <c r="AA7" s="134" t="str">
        <f t="shared" si="8"/>
        <v>Rewire%n📷📷🔊➜/Stride%n🔊➜🔍/Disable%n📷🔊➜/Stride%n🔊➜🔍/Eyeball%n💡🔊🔊➜/Disable%n📷🔊➜</v>
      </c>
      <c r="AB7" s="37">
        <f t="shared" si="9"/>
        <v>3</v>
      </c>
      <c r="AC7" s="37">
        <f t="shared" si="10"/>
        <v>10</v>
      </c>
      <c r="AD7" s="37">
        <f t="shared" si="10"/>
        <v>6</v>
      </c>
      <c r="AE7" s="37">
        <f t="shared" si="10"/>
        <v>4</v>
      </c>
      <c r="AF7" s="37">
        <f t="shared" si="10"/>
        <v>0</v>
      </c>
      <c r="AG7" s="37">
        <f t="shared" si="10"/>
        <v>0</v>
      </c>
      <c r="AH7" s="37">
        <f t="shared" si="10"/>
        <v>2</v>
      </c>
      <c r="AI7" s="37">
        <f t="shared" si="10"/>
        <v>0</v>
      </c>
      <c r="AJ7" s="135" t="s">
        <v>350</v>
      </c>
      <c r="AK7" s="135" t="s">
        <v>310</v>
      </c>
      <c r="AL7" s="135" t="s">
        <v>163</v>
      </c>
      <c r="AM7" s="135" t="s">
        <v>290</v>
      </c>
      <c r="AN7" s="147"/>
      <c r="AO7" s="147"/>
      <c r="AP7" s="147"/>
      <c r="AQ7" s="147"/>
      <c r="AR7" s="147"/>
      <c r="AS7" s="147"/>
      <c r="AT7" s="147"/>
      <c r="AU7" s="147"/>
      <c r="AV7" s="147"/>
      <c r="AW7" s="147"/>
      <c r="AX7" s="147"/>
      <c r="AY7" s="147"/>
      <c r="AZ7" s="147"/>
      <c r="BA7" s="147"/>
      <c r="BB7" s="147"/>
      <c r="BC7" s="147"/>
      <c r="BD7" s="147"/>
    </row>
    <row r="8" spans="1:56" s="51" customFormat="1" x14ac:dyDescent="0.35">
      <c r="A8" s="40" t="s">
        <v>152</v>
      </c>
      <c r="B8" s="39">
        <v>2</v>
      </c>
      <c r="C8" s="39">
        <v>2</v>
      </c>
      <c r="D8" s="40" t="s">
        <v>124</v>
      </c>
      <c r="E8" s="98" t="s">
        <v>322</v>
      </c>
      <c r="F8" s="79" t="str">
        <f t="shared" si="0"/>
        <v>👊🔊➜</v>
      </c>
      <c r="G8" s="111" t="s">
        <v>222</v>
      </c>
      <c r="H8" s="40" t="str">
        <f t="shared" si="1"/>
        <v>📷🔊➜</v>
      </c>
      <c r="I8" s="98" t="s">
        <v>204</v>
      </c>
      <c r="J8" s="79" t="str">
        <f t="shared" si="2"/>
        <v>💡💡🔊🔍</v>
      </c>
      <c r="K8" s="111" t="s">
        <v>212</v>
      </c>
      <c r="L8" s="40" t="str">
        <f t="shared" si="3"/>
        <v>👊🔊🔊➜</v>
      </c>
      <c r="M8" s="98" t="s">
        <v>324</v>
      </c>
      <c r="N8" s="79" t="str">
        <f t="shared" si="4"/>
        <v>📷🔊🔊➜</v>
      </c>
      <c r="O8" s="111" t="s">
        <v>327</v>
      </c>
      <c r="P8" s="79" t="str">
        <f t="shared" si="5"/>
        <v>💰💰🔊</v>
      </c>
      <c r="Q8" s="37" t="str">
        <f t="shared" si="11"/>
        <v>Flip%n👊🔊➜</v>
      </c>
      <c r="R8" s="39" t="str">
        <f t="shared" si="12"/>
        <v>Disable%n📷🔊➜</v>
      </c>
      <c r="S8" s="39" t="str">
        <f t="shared" si="6"/>
        <v>Recon%n💡💡🔊🔍</v>
      </c>
      <c r="T8" s="39" t="str">
        <f t="shared" si="13"/>
        <v>Punch%n👊🔊🔊➜</v>
      </c>
      <c r="U8" s="39" t="str">
        <f t="shared" si="14"/>
        <v>Smash%n📷🔊🔊➜</v>
      </c>
      <c r="V8" s="39" t="str">
        <f t="shared" si="15"/>
        <v>Ransack%n💰💰🔊</v>
      </c>
      <c r="W8" s="41" t="str">
        <f t="shared" si="16"/>
        <v>Flip%n👊🔊➜/Disable%n📷🔊➜/Recon%n💡💡🔊🔍/Punch%n👊🔊🔊➜/Smash%n📷🔊🔊➜/Ransack%n💰💰🔊</v>
      </c>
      <c r="X8" s="39" t="s">
        <v>135</v>
      </c>
      <c r="Y8" s="42" t="str">
        <f t="shared" si="7"/>
        <v/>
      </c>
      <c r="Z8" s="39" t="s">
        <v>135</v>
      </c>
      <c r="AA8" s="40" t="str">
        <f t="shared" si="8"/>
        <v/>
      </c>
      <c r="AB8" s="37">
        <f t="shared" si="9"/>
        <v>2</v>
      </c>
      <c r="AC8" s="37">
        <f t="shared" si="10"/>
        <v>8</v>
      </c>
      <c r="AD8" s="37">
        <f t="shared" si="10"/>
        <v>4</v>
      </c>
      <c r="AE8" s="37">
        <f t="shared" si="10"/>
        <v>2</v>
      </c>
      <c r="AF8" s="37">
        <f t="shared" si="10"/>
        <v>2</v>
      </c>
      <c r="AG8" s="37">
        <f t="shared" si="10"/>
        <v>0</v>
      </c>
      <c r="AH8" s="37">
        <f t="shared" si="10"/>
        <v>1</v>
      </c>
      <c r="AI8" s="37">
        <f t="shared" si="10"/>
        <v>2</v>
      </c>
      <c r="AJ8" s="141" t="s">
        <v>320</v>
      </c>
      <c r="AK8" s="141" t="s">
        <v>321</v>
      </c>
      <c r="AL8" s="141" t="s">
        <v>336</v>
      </c>
      <c r="AM8" s="141" t="s">
        <v>303</v>
      </c>
      <c r="AN8" s="146"/>
      <c r="AO8" s="146"/>
      <c r="AP8" s="146"/>
      <c r="AQ8" s="146"/>
      <c r="AR8" s="146"/>
      <c r="AS8" s="146"/>
      <c r="AT8" s="146"/>
      <c r="AU8" s="146"/>
      <c r="AV8" s="146"/>
      <c r="AW8" s="146"/>
      <c r="AX8" s="146"/>
      <c r="AY8" s="146"/>
      <c r="AZ8" s="146"/>
      <c r="BA8" s="146"/>
      <c r="BB8" s="146"/>
      <c r="BC8" s="146"/>
      <c r="BD8" s="146"/>
    </row>
    <row r="9" spans="1:56" s="55" customFormat="1" x14ac:dyDescent="0.35">
      <c r="A9" s="41" t="s">
        <v>328</v>
      </c>
      <c r="B9" s="44">
        <v>2</v>
      </c>
      <c r="C9" s="44">
        <v>2</v>
      </c>
      <c r="D9" s="40" t="s">
        <v>124</v>
      </c>
      <c r="E9" s="98" t="s">
        <v>212</v>
      </c>
      <c r="F9" s="79" t="str">
        <f t="shared" si="0"/>
        <v>👊🔊🔊➜</v>
      </c>
      <c r="G9" s="111" t="s">
        <v>596</v>
      </c>
      <c r="H9" s="40" t="str">
        <f t="shared" si="1"/>
        <v>📷📷🔊➜</v>
      </c>
      <c r="I9" s="98" t="s">
        <v>246</v>
      </c>
      <c r="J9" s="79" t="str">
        <f t="shared" si="2"/>
        <v>🔍🔓🔊</v>
      </c>
      <c r="K9" s="111" t="s">
        <v>322</v>
      </c>
      <c r="L9" s="40" t="str">
        <f t="shared" si="3"/>
        <v>👊🔊➜</v>
      </c>
      <c r="M9" s="98" t="s">
        <v>222</v>
      </c>
      <c r="N9" s="79" t="str">
        <f t="shared" si="4"/>
        <v>📷🔊➜</v>
      </c>
      <c r="O9" s="111" t="s">
        <v>325</v>
      </c>
      <c r="P9" s="79" t="str">
        <f t="shared" si="5"/>
        <v>💰🔊</v>
      </c>
      <c r="Q9" s="45" t="str">
        <f t="shared" si="11"/>
        <v>Punch%n👊🔊🔊➜</v>
      </c>
      <c r="R9" s="44" t="str">
        <f t="shared" si="12"/>
        <v>Rewire%n📷📷🔊➜</v>
      </c>
      <c r="S9" s="44" t="str">
        <f t="shared" si="6"/>
        <v>Key In%n🔍🔓🔊</v>
      </c>
      <c r="T9" s="45" t="str">
        <f t="shared" si="13"/>
        <v>Flip%n👊🔊➜</v>
      </c>
      <c r="U9" s="45" t="str">
        <f t="shared" si="14"/>
        <v>Disable%n📷🔊➜</v>
      </c>
      <c r="V9" s="45" t="str">
        <f t="shared" si="15"/>
        <v>Grab%n💰🔊</v>
      </c>
      <c r="W9" s="41" t="str">
        <f t="shared" si="16"/>
        <v>Punch%n👊🔊🔊➜/Rewire%n📷📷🔊➜/Key In%n🔍🔓🔊/Flip%n👊🔊➜/Disable%n📷🔊➜/Grab%n💰🔊</v>
      </c>
      <c r="X9" s="44" t="s">
        <v>135</v>
      </c>
      <c r="Y9" s="41" t="str">
        <f t="shared" si="7"/>
        <v/>
      </c>
      <c r="Z9" s="44" t="s">
        <v>135</v>
      </c>
      <c r="AA9" s="40" t="str">
        <f t="shared" si="8"/>
        <v/>
      </c>
      <c r="AB9" s="37">
        <f t="shared" si="9"/>
        <v>0</v>
      </c>
      <c r="AC9" s="37">
        <f t="shared" si="10"/>
        <v>7</v>
      </c>
      <c r="AD9" s="37">
        <f t="shared" si="10"/>
        <v>4</v>
      </c>
      <c r="AE9" s="37">
        <f t="shared" si="10"/>
        <v>3</v>
      </c>
      <c r="AF9" s="37">
        <f t="shared" si="10"/>
        <v>2</v>
      </c>
      <c r="AG9" s="37">
        <f t="shared" si="10"/>
        <v>1</v>
      </c>
      <c r="AH9" s="37">
        <f t="shared" si="10"/>
        <v>1</v>
      </c>
      <c r="AI9" s="37">
        <f t="shared" si="10"/>
        <v>1</v>
      </c>
      <c r="AJ9" s="43" t="s">
        <v>326</v>
      </c>
      <c r="AK9" s="43" t="s">
        <v>288</v>
      </c>
      <c r="AL9" s="43" t="s">
        <v>337</v>
      </c>
      <c r="AM9" s="43" t="s">
        <v>291</v>
      </c>
      <c r="AN9" s="147"/>
      <c r="AO9" s="147"/>
      <c r="AP9" s="147"/>
      <c r="AQ9" s="147"/>
      <c r="AR9" s="147"/>
      <c r="AS9" s="147"/>
      <c r="AT9" s="147"/>
      <c r="AU9" s="147"/>
      <c r="AV9" s="147"/>
      <c r="AW9" s="147"/>
      <c r="AX9" s="147"/>
      <c r="AY9" s="147"/>
      <c r="AZ9" s="147"/>
      <c r="BA9" s="147"/>
      <c r="BB9" s="147"/>
      <c r="BC9" s="147"/>
      <c r="BD9" s="147"/>
    </row>
    <row r="10" spans="1:56" s="52" customFormat="1" x14ac:dyDescent="0.35">
      <c r="A10" s="33" t="s">
        <v>34</v>
      </c>
      <c r="B10" s="34">
        <v>2</v>
      </c>
      <c r="C10" s="34">
        <v>2</v>
      </c>
      <c r="D10" s="31" t="s">
        <v>125</v>
      </c>
      <c r="E10" s="100" t="s">
        <v>219</v>
      </c>
      <c r="F10" s="81" t="str">
        <f t="shared" si="0"/>
        <v>🔊➜➜</v>
      </c>
      <c r="G10" s="112" t="s">
        <v>231</v>
      </c>
      <c r="H10" s="31" t="str">
        <f t="shared" si="1"/>
        <v>🔓🔊</v>
      </c>
      <c r="I10" s="100" t="s">
        <v>247</v>
      </c>
      <c r="J10" s="81" t="str">
        <f t="shared" si="2"/>
        <v>👊➜</v>
      </c>
      <c r="K10" s="112" t="s">
        <v>42</v>
      </c>
      <c r="L10" s="31" t="str">
        <f t="shared" si="3"/>
        <v>💡🔍🔊</v>
      </c>
      <c r="M10" s="100" t="s">
        <v>240</v>
      </c>
      <c r="N10" s="81" t="str">
        <f t="shared" si="4"/>
        <v>🔊🔊➜➜➜</v>
      </c>
      <c r="O10" s="112" t="s">
        <v>209</v>
      </c>
      <c r="P10" s="81" t="str">
        <f t="shared" si="5"/>
        <v>💡💡💡🔊</v>
      </c>
      <c r="Q10" s="34" t="str">
        <f t="shared" si="11"/>
        <v>Dash%n🔊➜➜</v>
      </c>
      <c r="R10" s="34" t="str">
        <f t="shared" si="12"/>
        <v>Pick%n🔓🔊</v>
      </c>
      <c r="S10" s="34" t="str">
        <f t="shared" si="6"/>
        <v>Sleeper Hold%n👊➜</v>
      </c>
      <c r="T10" s="35" t="str">
        <f t="shared" si="13"/>
        <v>Observe%n💡🔍🔊</v>
      </c>
      <c r="U10" s="35" t="str">
        <f t="shared" si="14"/>
        <v>Sprint%n🔊🔊➜➜➜</v>
      </c>
      <c r="V10" s="35" t="str">
        <f t="shared" si="15"/>
        <v>Examine%n💡💡💡🔊</v>
      </c>
      <c r="W10" s="32" t="str">
        <f t="shared" si="16"/>
        <v>Dash%n🔊➜➜/Pick%n🔓🔊/Sleeper Hold%n👊➜/Observe%n💡🔍🔊/Sprint%n🔊🔊➜➜➜/Examine%n💡💡💡🔊</v>
      </c>
      <c r="X10" s="34" t="s">
        <v>135</v>
      </c>
      <c r="Y10" s="32" t="str">
        <f t="shared" si="7"/>
        <v/>
      </c>
      <c r="Z10" s="34" t="s">
        <v>135</v>
      </c>
      <c r="AA10" s="32" t="str">
        <f t="shared" si="8"/>
        <v/>
      </c>
      <c r="AB10" s="37">
        <f t="shared" si="9"/>
        <v>4</v>
      </c>
      <c r="AC10" s="37">
        <f t="shared" si="10"/>
        <v>6</v>
      </c>
      <c r="AD10" s="37">
        <f t="shared" si="10"/>
        <v>6</v>
      </c>
      <c r="AE10" s="37">
        <f t="shared" si="10"/>
        <v>0</v>
      </c>
      <c r="AF10" s="37">
        <f t="shared" si="10"/>
        <v>1</v>
      </c>
      <c r="AG10" s="37">
        <f t="shared" si="10"/>
        <v>1</v>
      </c>
      <c r="AH10" s="37">
        <f t="shared" si="10"/>
        <v>1</v>
      </c>
      <c r="AI10" s="37">
        <f t="shared" si="10"/>
        <v>0</v>
      </c>
      <c r="AJ10" s="143" t="s">
        <v>330</v>
      </c>
      <c r="AK10" s="143" t="s">
        <v>329</v>
      </c>
      <c r="AL10" s="143" t="s">
        <v>287</v>
      </c>
      <c r="AM10" s="143" t="s">
        <v>291</v>
      </c>
      <c r="AN10" s="147"/>
      <c r="AO10" s="147"/>
      <c r="AP10" s="147"/>
      <c r="AQ10" s="147"/>
      <c r="AR10" s="147"/>
      <c r="AS10" s="147"/>
      <c r="AT10" s="147"/>
      <c r="AU10" s="147"/>
      <c r="AV10" s="147"/>
      <c r="AW10" s="147"/>
      <c r="AX10" s="147"/>
      <c r="AY10" s="147"/>
      <c r="AZ10" s="147"/>
      <c r="BA10" s="147"/>
      <c r="BB10" s="147"/>
      <c r="BC10" s="147"/>
      <c r="BD10" s="147"/>
    </row>
    <row r="11" spans="1:56" s="61" customFormat="1" x14ac:dyDescent="0.35">
      <c r="A11" s="31" t="s">
        <v>66</v>
      </c>
      <c r="B11" s="34">
        <v>2</v>
      </c>
      <c r="C11" s="34">
        <v>2</v>
      </c>
      <c r="D11" s="32" t="s">
        <v>125</v>
      </c>
      <c r="E11" s="100" t="s">
        <v>219</v>
      </c>
      <c r="F11" s="81" t="str">
        <f t="shared" si="0"/>
        <v>🔊➜➜</v>
      </c>
      <c r="G11" s="112" t="s">
        <v>231</v>
      </c>
      <c r="H11" s="32" t="str">
        <f t="shared" si="1"/>
        <v>🔓🔊</v>
      </c>
      <c r="I11" s="100" t="s">
        <v>207</v>
      </c>
      <c r="J11" s="81" t="str">
        <f t="shared" si="2"/>
        <v>📷🔊➜➜</v>
      </c>
      <c r="K11" s="119" t="s">
        <v>208</v>
      </c>
      <c r="L11" s="32" t="str">
        <f t="shared" si="3"/>
        <v>💡💡</v>
      </c>
      <c r="M11" s="100" t="s">
        <v>240</v>
      </c>
      <c r="N11" s="81" t="str">
        <f t="shared" si="4"/>
        <v>🔊🔊➜➜➜</v>
      </c>
      <c r="O11" s="112" t="s">
        <v>209</v>
      </c>
      <c r="P11" s="81" t="str">
        <f t="shared" si="5"/>
        <v>💡💡💡🔊</v>
      </c>
      <c r="Q11" s="35" t="str">
        <f t="shared" si="11"/>
        <v>Dash%n🔊➜➜</v>
      </c>
      <c r="R11" s="35" t="str">
        <f t="shared" si="12"/>
        <v>Pick%n🔓🔊</v>
      </c>
      <c r="S11" s="34" t="str">
        <f t="shared" si="6"/>
        <v>Sneak%n📷🔊➜➜</v>
      </c>
      <c r="T11" s="35" t="str">
        <f t="shared" si="13"/>
        <v>Study%n💡💡</v>
      </c>
      <c r="U11" s="35" t="str">
        <f t="shared" si="14"/>
        <v>Sprint%n🔊🔊➜➜➜</v>
      </c>
      <c r="V11" s="34" t="str">
        <f t="shared" si="15"/>
        <v>Examine%n💡💡💡🔊</v>
      </c>
      <c r="W11" s="32" t="str">
        <f t="shared" si="16"/>
        <v>Dash%n🔊➜➜/Pick%n🔓🔊/Sneak%n📷🔊➜➜/Study%n💡💡/Sprint%n🔊🔊➜➜➜/Examine%n💡💡💡🔊</v>
      </c>
      <c r="X11" s="34" t="s">
        <v>135</v>
      </c>
      <c r="Y11" s="32" t="str">
        <f t="shared" si="7"/>
        <v/>
      </c>
      <c r="Z11" s="34" t="s">
        <v>135</v>
      </c>
      <c r="AA11" s="32" t="str">
        <f t="shared" si="8"/>
        <v/>
      </c>
      <c r="AB11" s="37">
        <f t="shared" si="9"/>
        <v>5</v>
      </c>
      <c r="AC11" s="37">
        <f t="shared" si="10"/>
        <v>6</v>
      </c>
      <c r="AD11" s="37">
        <f t="shared" si="10"/>
        <v>7</v>
      </c>
      <c r="AE11" s="37">
        <f t="shared" si="10"/>
        <v>1</v>
      </c>
      <c r="AF11" s="37">
        <f t="shared" si="10"/>
        <v>0</v>
      </c>
      <c r="AG11" s="37">
        <f t="shared" si="10"/>
        <v>1</v>
      </c>
      <c r="AH11" s="37">
        <f t="shared" si="10"/>
        <v>0</v>
      </c>
      <c r="AI11" s="37">
        <f t="shared" si="10"/>
        <v>0</v>
      </c>
      <c r="AJ11" s="143" t="s">
        <v>331</v>
      </c>
      <c r="AK11" s="142" t="s">
        <v>162</v>
      </c>
      <c r="AL11" s="142" t="s">
        <v>287</v>
      </c>
      <c r="AM11" s="142" t="s">
        <v>291</v>
      </c>
      <c r="AN11" s="146"/>
      <c r="AO11" s="146"/>
      <c r="AP11" s="146"/>
      <c r="AQ11" s="146"/>
      <c r="AR11" s="146"/>
      <c r="AS11" s="146"/>
      <c r="AT11" s="146"/>
      <c r="AU11" s="146"/>
      <c r="AV11" s="146"/>
      <c r="AW11" s="146"/>
      <c r="AX11" s="146"/>
      <c r="AY11" s="146"/>
      <c r="AZ11" s="146"/>
      <c r="BA11" s="146"/>
      <c r="BB11" s="146"/>
      <c r="BC11" s="146"/>
      <c r="BD11" s="146"/>
    </row>
    <row r="12" spans="1:56" s="61" customFormat="1" x14ac:dyDescent="0.35">
      <c r="A12" s="50" t="s">
        <v>169</v>
      </c>
      <c r="B12" s="49">
        <v>2</v>
      </c>
      <c r="C12" s="49">
        <v>2</v>
      </c>
      <c r="D12" s="50" t="s">
        <v>332</v>
      </c>
      <c r="E12" s="102" t="s">
        <v>208</v>
      </c>
      <c r="F12" s="83" t="str">
        <f t="shared" si="0"/>
        <v>💡💡</v>
      </c>
      <c r="G12" s="113" t="s">
        <v>249</v>
      </c>
      <c r="H12" s="50" t="str">
        <f t="shared" si="1"/>
        <v>🔓👊🔊</v>
      </c>
      <c r="I12" s="102" t="s">
        <v>312</v>
      </c>
      <c r="J12" s="83" t="str">
        <f t="shared" si="2"/>
        <v>🔓📷🔊🔊➜</v>
      </c>
      <c r="K12" s="113" t="s">
        <v>293</v>
      </c>
      <c r="L12" s="50" t="str">
        <f t="shared" si="3"/>
        <v>👊📷🔊🔊➜</v>
      </c>
      <c r="M12" s="102" t="s">
        <v>325</v>
      </c>
      <c r="N12" s="83" t="str">
        <f t="shared" si="4"/>
        <v>💰🔊</v>
      </c>
      <c r="O12" s="113" t="s">
        <v>205</v>
      </c>
      <c r="P12" s="83" t="str">
        <f t="shared" si="5"/>
        <v>🔊🔊➜➜</v>
      </c>
      <c r="Q12" s="49" t="str">
        <f t="shared" si="11"/>
        <v>Study%n💡💡</v>
      </c>
      <c r="R12" s="49" t="str">
        <f t="shared" si="12"/>
        <v>Spy Stuff%n🔓👊🔊</v>
      </c>
      <c r="S12" s="47" t="str">
        <f t="shared" si="6"/>
        <v>Short%n🔓📷🔊🔊➜</v>
      </c>
      <c r="T12" s="49" t="str">
        <f t="shared" si="13"/>
        <v>Zap%n👊📷🔊🔊➜</v>
      </c>
      <c r="U12" s="47" t="str">
        <f t="shared" si="14"/>
        <v>Grab%n💰🔊</v>
      </c>
      <c r="V12" s="49" t="str">
        <f t="shared" si="15"/>
        <v>Run%n🔊🔊➜➜</v>
      </c>
      <c r="W12" s="53" t="str">
        <f t="shared" si="16"/>
        <v>Study%n💡💡/Spy Stuff%n🔓👊🔊/Short%n🔓📷🔊🔊➜/Zap%n👊📷🔊🔊➜/Grab%n💰🔊/Run%n🔊🔊➜➜</v>
      </c>
      <c r="X12" s="49" t="s">
        <v>135</v>
      </c>
      <c r="Y12" s="54" t="str">
        <f t="shared" si="7"/>
        <v/>
      </c>
      <c r="Z12" s="49" t="s">
        <v>135</v>
      </c>
      <c r="AA12" s="53" t="str">
        <f t="shared" si="8"/>
        <v/>
      </c>
      <c r="AB12" s="37">
        <f t="shared" si="9"/>
        <v>2</v>
      </c>
      <c r="AC12" s="37">
        <f t="shared" si="10"/>
        <v>8</v>
      </c>
      <c r="AD12" s="37">
        <f t="shared" si="10"/>
        <v>4</v>
      </c>
      <c r="AE12" s="37">
        <f t="shared" si="10"/>
        <v>2</v>
      </c>
      <c r="AF12" s="37">
        <f t="shared" si="10"/>
        <v>2</v>
      </c>
      <c r="AG12" s="37">
        <f t="shared" si="10"/>
        <v>2</v>
      </c>
      <c r="AH12" s="37">
        <f t="shared" si="10"/>
        <v>0</v>
      </c>
      <c r="AI12" s="37">
        <f t="shared" si="10"/>
        <v>1</v>
      </c>
      <c r="AJ12" s="51" t="s">
        <v>333</v>
      </c>
      <c r="AK12" s="51" t="s">
        <v>163</v>
      </c>
      <c r="AL12" s="51" t="s">
        <v>338</v>
      </c>
      <c r="AM12" s="51" t="s">
        <v>303</v>
      </c>
      <c r="AN12" s="146"/>
      <c r="AO12" s="146"/>
      <c r="AP12" s="146"/>
      <c r="AQ12" s="146"/>
      <c r="AR12" s="146"/>
      <c r="AS12" s="146"/>
      <c r="AT12" s="146"/>
      <c r="AU12" s="146"/>
      <c r="AV12" s="146"/>
      <c r="AW12" s="146"/>
      <c r="AX12" s="146"/>
      <c r="AY12" s="146"/>
      <c r="AZ12" s="146"/>
      <c r="BA12" s="146"/>
      <c r="BB12" s="146"/>
      <c r="BC12" s="146"/>
      <c r="BD12" s="146"/>
    </row>
    <row r="13" spans="1:56" s="61" customFormat="1" x14ac:dyDescent="0.35">
      <c r="A13" s="50" t="s">
        <v>123</v>
      </c>
      <c r="B13" s="56">
        <v>2</v>
      </c>
      <c r="C13" s="56">
        <v>2</v>
      </c>
      <c r="D13" s="53" t="s">
        <v>332</v>
      </c>
      <c r="E13" s="102" t="s">
        <v>206</v>
      </c>
      <c r="F13" s="83" t="str">
        <f t="shared" si="0"/>
        <v>🔓👊📷🔊🔊</v>
      </c>
      <c r="G13" s="113" t="s">
        <v>292</v>
      </c>
      <c r="H13" s="53" t="str">
        <f t="shared" si="1"/>
        <v>🔓👊🔊🔊➜</v>
      </c>
      <c r="I13" s="102" t="s">
        <v>312</v>
      </c>
      <c r="J13" s="83" t="str">
        <f t="shared" si="2"/>
        <v>🔓📷🔊🔊➜</v>
      </c>
      <c r="K13" s="121" t="s">
        <v>293</v>
      </c>
      <c r="L13" s="53" t="str">
        <f t="shared" si="3"/>
        <v>👊📷🔊🔊➜</v>
      </c>
      <c r="M13" s="102" t="s">
        <v>325</v>
      </c>
      <c r="N13" s="83" t="str">
        <f t="shared" si="4"/>
        <v>💰🔊</v>
      </c>
      <c r="O13" s="113" t="s">
        <v>219</v>
      </c>
      <c r="P13" s="83" t="str">
        <f t="shared" si="5"/>
        <v>🔊➜➜</v>
      </c>
      <c r="Q13" s="57" t="str">
        <f t="shared" si="11"/>
        <v>Redirect%n🔓👊📷🔊🔊</v>
      </c>
      <c r="R13" s="56" t="str">
        <f t="shared" si="12"/>
        <v>Strongarm%n🔓👊🔊🔊➜</v>
      </c>
      <c r="S13" s="56" t="str">
        <f t="shared" si="6"/>
        <v>Short%n🔓📷🔊🔊➜</v>
      </c>
      <c r="T13" s="56" t="str">
        <f t="shared" si="13"/>
        <v>Zap%n👊📷🔊🔊➜</v>
      </c>
      <c r="U13" s="57" t="str">
        <f t="shared" si="14"/>
        <v>Grab%n💰🔊</v>
      </c>
      <c r="V13" s="57" t="str">
        <f t="shared" si="15"/>
        <v>Dash%n🔊➜➜</v>
      </c>
      <c r="W13" s="53" t="str">
        <f t="shared" si="16"/>
        <v>Redirect%n🔓👊📷🔊🔊/Strongarm%n🔓👊🔊🔊➜/Short%n🔓📷🔊🔊➜/Zap%n👊📷🔊🔊➜/Grab%n💰🔊/Dash%n🔊➜➜</v>
      </c>
      <c r="X13" s="56" t="s">
        <v>135</v>
      </c>
      <c r="Y13" s="54" t="str">
        <f t="shared" si="7"/>
        <v/>
      </c>
      <c r="Z13" s="56" t="s">
        <v>135</v>
      </c>
      <c r="AA13" s="53" t="str">
        <f t="shared" si="8"/>
        <v/>
      </c>
      <c r="AB13" s="37">
        <f t="shared" si="9"/>
        <v>0</v>
      </c>
      <c r="AC13" s="37">
        <f t="shared" si="10"/>
        <v>10</v>
      </c>
      <c r="AD13" s="37">
        <f t="shared" si="10"/>
        <v>5</v>
      </c>
      <c r="AE13" s="37">
        <f t="shared" si="10"/>
        <v>3</v>
      </c>
      <c r="AF13" s="37">
        <f t="shared" si="10"/>
        <v>3</v>
      </c>
      <c r="AG13" s="37">
        <f t="shared" si="10"/>
        <v>3</v>
      </c>
      <c r="AH13" s="37">
        <f t="shared" si="10"/>
        <v>0</v>
      </c>
      <c r="AI13" s="37">
        <f t="shared" si="10"/>
        <v>1</v>
      </c>
      <c r="AJ13" s="51" t="s">
        <v>297</v>
      </c>
      <c r="AK13" s="51" t="s">
        <v>311</v>
      </c>
      <c r="AL13" s="51" t="s">
        <v>338</v>
      </c>
      <c r="AM13" s="51" t="s">
        <v>303</v>
      </c>
      <c r="AN13" s="146"/>
      <c r="AO13" s="146"/>
      <c r="AP13" s="146"/>
      <c r="AQ13" s="146"/>
      <c r="AR13" s="146"/>
      <c r="AS13" s="146"/>
      <c r="AT13" s="146"/>
      <c r="AU13" s="146"/>
      <c r="AV13" s="146"/>
      <c r="AW13" s="146"/>
      <c r="AX13" s="146"/>
      <c r="AY13" s="146"/>
      <c r="AZ13" s="146"/>
      <c r="BA13" s="146"/>
      <c r="BB13" s="146"/>
      <c r="BC13" s="146"/>
      <c r="BD13" s="146"/>
    </row>
    <row r="14" spans="1:56" s="71" customFormat="1" x14ac:dyDescent="0.35">
      <c r="A14" s="60" t="s">
        <v>113</v>
      </c>
      <c r="B14" s="63">
        <v>2</v>
      </c>
      <c r="C14" s="63">
        <v>2</v>
      </c>
      <c r="D14" s="60" t="s">
        <v>299</v>
      </c>
      <c r="E14" s="104" t="s">
        <v>216</v>
      </c>
      <c r="F14" s="85" t="str">
        <f t="shared" si="0"/>
        <v>👊👊🔊</v>
      </c>
      <c r="G14" s="114" t="s">
        <v>205</v>
      </c>
      <c r="H14" s="60" t="str">
        <f t="shared" si="1"/>
        <v>🔊🔊➜➜</v>
      </c>
      <c r="I14" s="104" t="s">
        <v>234</v>
      </c>
      <c r="J14" s="85" t="str">
        <f t="shared" si="2"/>
        <v>👊👊🔊🔊🔊➜➜</v>
      </c>
      <c r="K14" s="114" t="s">
        <v>205</v>
      </c>
      <c r="L14" s="60" t="str">
        <f t="shared" si="3"/>
        <v>🔊🔊➜➜</v>
      </c>
      <c r="M14" s="104" t="s">
        <v>292</v>
      </c>
      <c r="N14" s="85" t="str">
        <f t="shared" si="4"/>
        <v>🔓👊🔊🔊➜</v>
      </c>
      <c r="O14" s="114" t="s">
        <v>42</v>
      </c>
      <c r="P14" s="85" t="str">
        <f t="shared" si="5"/>
        <v>💡🔍🔊</v>
      </c>
      <c r="Q14" s="63" t="str">
        <f t="shared" si="11"/>
        <v>Bash%n👊👊🔊</v>
      </c>
      <c r="R14" s="64" t="str">
        <f t="shared" si="12"/>
        <v>Run%n🔊🔊➜➜</v>
      </c>
      <c r="S14" s="64" t="str">
        <f t="shared" si="6"/>
        <v>Rampage%n👊👊🔊🔊🔊➜➜</v>
      </c>
      <c r="T14" s="58" t="str">
        <f t="shared" si="13"/>
        <v>Run%n🔊🔊➜➜</v>
      </c>
      <c r="U14" s="63" t="str">
        <f t="shared" si="14"/>
        <v>Strongarm%n🔓👊🔊🔊➜</v>
      </c>
      <c r="V14" s="64" t="str">
        <f t="shared" si="15"/>
        <v>Observe%n💡🔍🔊</v>
      </c>
      <c r="W14" s="65" t="str">
        <f t="shared" si="16"/>
        <v>Bash%n👊👊🔊/Run%n🔊🔊➜➜/Rampage%n👊👊🔊🔊🔊➜➜/Run%n🔊🔊➜➜/Strongarm%n🔓👊🔊🔊➜/Observe%n💡🔍🔊</v>
      </c>
      <c r="X14" s="63" t="s">
        <v>135</v>
      </c>
      <c r="Y14" s="60" t="str">
        <f t="shared" si="7"/>
        <v/>
      </c>
      <c r="Z14" s="63" t="s">
        <v>135</v>
      </c>
      <c r="AA14" s="60" t="str">
        <f t="shared" si="8"/>
        <v/>
      </c>
      <c r="AB14" s="37">
        <f t="shared" si="9"/>
        <v>1</v>
      </c>
      <c r="AC14" s="37">
        <f t="shared" si="10"/>
        <v>11</v>
      </c>
      <c r="AD14" s="37">
        <f t="shared" si="10"/>
        <v>7</v>
      </c>
      <c r="AE14" s="37">
        <f t="shared" si="10"/>
        <v>0</v>
      </c>
      <c r="AF14" s="37">
        <f t="shared" si="10"/>
        <v>5</v>
      </c>
      <c r="AG14" s="37">
        <f t="shared" si="10"/>
        <v>1</v>
      </c>
      <c r="AH14" s="37">
        <f t="shared" si="10"/>
        <v>1</v>
      </c>
      <c r="AI14" s="37">
        <f t="shared" si="10"/>
        <v>0</v>
      </c>
      <c r="AJ14" s="61" t="s">
        <v>301</v>
      </c>
      <c r="AK14" s="61" t="s">
        <v>329</v>
      </c>
      <c r="AL14" s="61" t="s">
        <v>340</v>
      </c>
      <c r="AM14" s="61" t="s">
        <v>303</v>
      </c>
      <c r="AN14" s="146"/>
      <c r="AO14" s="146"/>
      <c r="AP14" s="146"/>
      <c r="AQ14" s="146"/>
      <c r="AR14" s="146"/>
      <c r="AS14" s="146"/>
      <c r="AT14" s="146"/>
      <c r="AU14" s="146"/>
      <c r="AV14" s="146"/>
      <c r="AW14" s="146"/>
      <c r="AX14" s="146"/>
      <c r="AY14" s="146"/>
      <c r="AZ14" s="146"/>
      <c r="BA14" s="146"/>
      <c r="BB14" s="146"/>
      <c r="BC14" s="146"/>
      <c r="BD14" s="146"/>
    </row>
    <row r="15" spans="1:56" s="71" customFormat="1" x14ac:dyDescent="0.35">
      <c r="A15" s="60" t="s">
        <v>341</v>
      </c>
      <c r="B15" s="63">
        <v>2</v>
      </c>
      <c r="C15" s="63">
        <v>2</v>
      </c>
      <c r="D15" s="60" t="s">
        <v>299</v>
      </c>
      <c r="E15" s="104" t="s">
        <v>216</v>
      </c>
      <c r="F15" s="85" t="str">
        <f t="shared" si="0"/>
        <v>👊👊🔊</v>
      </c>
      <c r="G15" s="114" t="s">
        <v>205</v>
      </c>
      <c r="H15" s="60" t="str">
        <f t="shared" si="1"/>
        <v>🔊🔊➜➜</v>
      </c>
      <c r="I15" s="104" t="s">
        <v>214</v>
      </c>
      <c r="J15" s="85" t="str">
        <f>VLOOKUP(I15,Actions,2,FALSE)</f>
        <v>🔓👊👊📷🔊⚠</v>
      </c>
      <c r="K15" s="114" t="s">
        <v>205</v>
      </c>
      <c r="L15" s="60" t="str">
        <f t="shared" si="3"/>
        <v>🔊🔊➜➜</v>
      </c>
      <c r="M15" s="104" t="s">
        <v>216</v>
      </c>
      <c r="N15" s="85" t="str">
        <f t="shared" si="4"/>
        <v>👊👊🔊</v>
      </c>
      <c r="O15" s="114" t="s">
        <v>42</v>
      </c>
      <c r="P15" s="85" t="str">
        <f t="shared" si="5"/>
        <v>💡🔍🔊</v>
      </c>
      <c r="Q15" s="63" t="str">
        <f t="shared" si="11"/>
        <v>Bash%n👊👊🔊</v>
      </c>
      <c r="R15" s="58" t="str">
        <f t="shared" si="12"/>
        <v>Run%n🔊🔊➜➜</v>
      </c>
      <c r="S15" s="63" t="str">
        <f t="shared" si="6"/>
        <v>Detonate%n🔓👊👊📷🔊⚠</v>
      </c>
      <c r="T15" s="63" t="str">
        <f t="shared" si="13"/>
        <v>Run%n🔊🔊➜➜</v>
      </c>
      <c r="U15" s="63" t="str">
        <f t="shared" si="14"/>
        <v>Bash%n👊👊🔊</v>
      </c>
      <c r="V15" s="64" t="str">
        <f t="shared" si="15"/>
        <v>Observe%n💡🔍🔊</v>
      </c>
      <c r="W15" s="65" t="str">
        <f t="shared" si="16"/>
        <v>Bash%n👊👊🔊/Run%n🔊🔊➜➜/Detonate%n🔓👊👊📷🔊⚠/Run%n🔊🔊➜➜/Bash%n👊👊🔊/Observe%n💡🔍🔊</v>
      </c>
      <c r="X15" s="63" t="s">
        <v>135</v>
      </c>
      <c r="Y15" s="60" t="str">
        <f t="shared" si="7"/>
        <v/>
      </c>
      <c r="Z15" s="63" t="s">
        <v>135</v>
      </c>
      <c r="AA15" s="60" t="str">
        <f t="shared" si="8"/>
        <v/>
      </c>
      <c r="AB15" s="37">
        <f t="shared" si="9"/>
        <v>1</v>
      </c>
      <c r="AC15" s="37">
        <f t="shared" si="10"/>
        <v>8</v>
      </c>
      <c r="AD15" s="37">
        <f t="shared" si="10"/>
        <v>4</v>
      </c>
      <c r="AE15" s="37">
        <f t="shared" si="10"/>
        <v>1</v>
      </c>
      <c r="AF15" s="37">
        <f t="shared" si="10"/>
        <v>6</v>
      </c>
      <c r="AG15" s="37">
        <f t="shared" si="10"/>
        <v>1</v>
      </c>
      <c r="AH15" s="37">
        <f t="shared" si="10"/>
        <v>1</v>
      </c>
      <c r="AI15" s="37">
        <f t="shared" si="10"/>
        <v>0</v>
      </c>
      <c r="AJ15" s="61" t="s">
        <v>301</v>
      </c>
      <c r="AK15" s="61"/>
      <c r="AL15" s="61" t="s">
        <v>339</v>
      </c>
      <c r="AM15" s="61" t="s">
        <v>342</v>
      </c>
      <c r="AN15" s="146"/>
      <c r="AO15" s="146"/>
      <c r="AP15" s="146"/>
      <c r="AQ15" s="146"/>
      <c r="AR15" s="146"/>
      <c r="AS15" s="146"/>
      <c r="AT15" s="146"/>
      <c r="AU15" s="146"/>
      <c r="AV15" s="146"/>
      <c r="AW15" s="146"/>
      <c r="AX15" s="146"/>
      <c r="AY15" s="146"/>
      <c r="AZ15" s="146"/>
      <c r="BA15" s="146"/>
      <c r="BB15" s="146"/>
      <c r="BC15" s="146"/>
      <c r="BD15" s="146"/>
    </row>
    <row r="16" spans="1:56" s="71" customFormat="1" x14ac:dyDescent="0.35">
      <c r="A16" s="74" t="s">
        <v>347</v>
      </c>
      <c r="B16" s="73">
        <v>2</v>
      </c>
      <c r="C16" s="73">
        <v>2</v>
      </c>
      <c r="D16" s="74" t="s">
        <v>128</v>
      </c>
      <c r="E16" s="105" t="s">
        <v>213</v>
      </c>
      <c r="F16" s="86" t="str">
        <f t="shared" si="0"/>
        <v>🔓🔓🔊➜</v>
      </c>
      <c r="G16" s="115" t="s">
        <v>204</v>
      </c>
      <c r="H16" s="74" t="str">
        <f t="shared" si="1"/>
        <v>💡💡🔊🔍</v>
      </c>
      <c r="I16" s="106" t="s">
        <v>346</v>
      </c>
      <c r="J16" s="86" t="str">
        <f t="shared" si="2"/>
        <v>🔓💰🔊</v>
      </c>
      <c r="K16" s="124" t="s">
        <v>240</v>
      </c>
      <c r="L16" s="74" t="str">
        <f t="shared" si="3"/>
        <v>🔊🔊➜➜➜</v>
      </c>
      <c r="M16" s="106" t="s">
        <v>219</v>
      </c>
      <c r="N16" s="86" t="str">
        <f t="shared" si="4"/>
        <v>🔊➜➜</v>
      </c>
      <c r="O16" s="115" t="s">
        <v>231</v>
      </c>
      <c r="P16" s="86" t="str">
        <f t="shared" si="5"/>
        <v>🔓🔊</v>
      </c>
      <c r="Q16" s="69" t="str">
        <f t="shared" si="11"/>
        <v>Rake%n🔓🔓🔊➜</v>
      </c>
      <c r="R16" s="67" t="str">
        <f t="shared" si="12"/>
        <v>Recon%n💡💡🔊🔍</v>
      </c>
      <c r="S16" s="67" t="str">
        <f t="shared" si="6"/>
        <v>Swipe%n🔓💰🔊</v>
      </c>
      <c r="T16" s="73" t="str">
        <f t="shared" si="13"/>
        <v>Sprint%n🔊🔊➜➜➜</v>
      </c>
      <c r="U16" s="73" t="str">
        <f t="shared" si="14"/>
        <v>Dash%n🔊➜➜</v>
      </c>
      <c r="V16" s="73" t="str">
        <f t="shared" si="15"/>
        <v>Pick%n🔓🔊</v>
      </c>
      <c r="W16" s="75" t="str">
        <f t="shared" si="16"/>
        <v>Rake%n🔓🔓🔊➜/Recon%n💡💡🔊🔍/Swipe%n🔓💰🔊/Sprint%n🔊🔊➜➜➜/Dash%n🔊➜➜/Pick%n🔓🔊</v>
      </c>
      <c r="X16" s="69" t="s">
        <v>135</v>
      </c>
      <c r="Y16" s="74" t="str">
        <f t="shared" si="7"/>
        <v/>
      </c>
      <c r="Z16" s="69" t="s">
        <v>135</v>
      </c>
      <c r="AA16" s="75" t="str">
        <f t="shared" si="8"/>
        <v/>
      </c>
      <c r="AB16" s="37">
        <f t="shared" si="9"/>
        <v>2</v>
      </c>
      <c r="AC16" s="37">
        <f t="shared" si="10"/>
        <v>7</v>
      </c>
      <c r="AD16" s="37">
        <f t="shared" si="10"/>
        <v>6</v>
      </c>
      <c r="AE16" s="37">
        <f t="shared" si="10"/>
        <v>0</v>
      </c>
      <c r="AF16" s="37">
        <f t="shared" si="10"/>
        <v>0</v>
      </c>
      <c r="AG16" s="37">
        <f t="shared" si="10"/>
        <v>4</v>
      </c>
      <c r="AH16" s="37">
        <f t="shared" si="10"/>
        <v>1</v>
      </c>
      <c r="AI16" s="37">
        <f t="shared" si="10"/>
        <v>1</v>
      </c>
      <c r="AJ16" s="71" t="s">
        <v>306</v>
      </c>
      <c r="AK16" s="71" t="s">
        <v>307</v>
      </c>
      <c r="AL16" s="71" t="s">
        <v>348</v>
      </c>
      <c r="AM16" s="71" t="s">
        <v>303</v>
      </c>
      <c r="AN16" s="146"/>
      <c r="AO16" s="146"/>
      <c r="AP16" s="146"/>
      <c r="AQ16" s="146"/>
      <c r="AR16" s="146"/>
      <c r="AS16" s="146"/>
      <c r="AT16" s="146"/>
      <c r="AU16" s="146"/>
      <c r="AV16" s="146"/>
      <c r="AW16" s="146"/>
      <c r="AX16" s="146"/>
      <c r="AY16" s="146"/>
      <c r="AZ16" s="146"/>
      <c r="BA16" s="146"/>
      <c r="BB16" s="146"/>
      <c r="BC16" s="146"/>
      <c r="BD16" s="146"/>
    </row>
    <row r="17" spans="1:56" s="135" customFormat="1" x14ac:dyDescent="0.35">
      <c r="A17" s="70" t="s">
        <v>134</v>
      </c>
      <c r="B17" s="69">
        <v>2</v>
      </c>
      <c r="C17" s="69">
        <v>2</v>
      </c>
      <c r="D17" s="70" t="s">
        <v>128</v>
      </c>
      <c r="E17" s="106" t="s">
        <v>213</v>
      </c>
      <c r="F17" s="87" t="str">
        <f t="shared" si="0"/>
        <v>🔓🔓🔊➜</v>
      </c>
      <c r="G17" s="115" t="s">
        <v>208</v>
      </c>
      <c r="H17" s="70" t="str">
        <f t="shared" si="1"/>
        <v>💡💡</v>
      </c>
      <c r="I17" s="106" t="s">
        <v>249</v>
      </c>
      <c r="J17" s="87" t="str">
        <f t="shared" si="2"/>
        <v>🔓👊🔊</v>
      </c>
      <c r="K17" s="115" t="s">
        <v>240</v>
      </c>
      <c r="L17" s="70" t="str">
        <f t="shared" si="3"/>
        <v>🔊🔊➜➜➜</v>
      </c>
      <c r="M17" s="106" t="s">
        <v>219</v>
      </c>
      <c r="N17" s="87" t="str">
        <f t="shared" si="4"/>
        <v>🔊➜➜</v>
      </c>
      <c r="O17" s="115" t="s">
        <v>312</v>
      </c>
      <c r="P17" s="87" t="str">
        <f t="shared" si="5"/>
        <v>🔓📷🔊🔊➜</v>
      </c>
      <c r="Q17" s="69" t="str">
        <f t="shared" si="11"/>
        <v>Rake%n🔓🔓🔊➜</v>
      </c>
      <c r="R17" s="69" t="str">
        <f t="shared" si="12"/>
        <v>Study%n💡💡</v>
      </c>
      <c r="S17" s="67" t="str">
        <f t="shared" si="6"/>
        <v>Spy Stuff%n🔓👊🔊</v>
      </c>
      <c r="T17" s="67" t="str">
        <f t="shared" si="13"/>
        <v>Sprint%n🔊🔊➜➜➜</v>
      </c>
      <c r="U17" s="76" t="str">
        <f t="shared" si="14"/>
        <v>Dash%n🔊➜➜</v>
      </c>
      <c r="V17" s="67" t="str">
        <f t="shared" si="15"/>
        <v>Short%n🔓📷🔊🔊➜</v>
      </c>
      <c r="W17" s="75" t="str">
        <f t="shared" si="16"/>
        <v>Rake%n🔓🔓🔊➜/Study%n💡💡/Spy Stuff%n🔓👊🔊/Sprint%n🔊🔊➜➜➜/Dash%n🔊➜➜/Short%n🔓📷🔊🔊➜</v>
      </c>
      <c r="X17" s="69" t="s">
        <v>135</v>
      </c>
      <c r="Y17" s="70" t="str">
        <f t="shared" si="7"/>
        <v/>
      </c>
      <c r="Z17" s="69" t="s">
        <v>135</v>
      </c>
      <c r="AA17" s="70" t="str">
        <f t="shared" si="8"/>
        <v/>
      </c>
      <c r="AB17" s="37">
        <f t="shared" si="9"/>
        <v>2</v>
      </c>
      <c r="AC17" s="37">
        <f t="shared" si="10"/>
        <v>7</v>
      </c>
      <c r="AD17" s="37">
        <f t="shared" si="10"/>
        <v>7</v>
      </c>
      <c r="AE17" s="37">
        <f t="shared" si="10"/>
        <v>1</v>
      </c>
      <c r="AF17" s="37">
        <f t="shared" si="10"/>
        <v>1</v>
      </c>
      <c r="AG17" s="37">
        <f t="shared" si="10"/>
        <v>4</v>
      </c>
      <c r="AH17" s="37">
        <f t="shared" si="10"/>
        <v>0</v>
      </c>
      <c r="AI17" s="37">
        <f t="shared" si="10"/>
        <v>0</v>
      </c>
      <c r="AJ17" s="71" t="s">
        <v>306</v>
      </c>
      <c r="AK17" s="71" t="s">
        <v>345</v>
      </c>
      <c r="AL17" s="71" t="s">
        <v>349</v>
      </c>
      <c r="AM17" s="71" t="s">
        <v>303</v>
      </c>
      <c r="AN17" s="147"/>
      <c r="AO17" s="147"/>
      <c r="AP17" s="147"/>
      <c r="AQ17" s="147"/>
      <c r="AR17" s="147"/>
      <c r="AS17" s="147"/>
      <c r="AT17" s="147"/>
      <c r="AU17" s="147"/>
      <c r="AV17" s="147"/>
      <c r="AW17" s="147"/>
      <c r="AX17" s="147"/>
      <c r="AY17" s="147"/>
      <c r="AZ17" s="147"/>
      <c r="BA17" s="147"/>
      <c r="BB17" s="147"/>
      <c r="BC17" s="147"/>
      <c r="BD17" s="147"/>
    </row>
    <row r="18" spans="1:56" s="135" customFormat="1" x14ac:dyDescent="0.35">
      <c r="A18" s="134" t="s">
        <v>61</v>
      </c>
      <c r="B18" s="133">
        <v>2</v>
      </c>
      <c r="C18" s="133">
        <v>2</v>
      </c>
      <c r="D18" s="134" t="s">
        <v>57</v>
      </c>
      <c r="E18" s="131" t="s">
        <v>596</v>
      </c>
      <c r="F18" s="136" t="str">
        <f t="shared" si="0"/>
        <v>📷📷🔊➜</v>
      </c>
      <c r="G18" s="130" t="s">
        <v>240</v>
      </c>
      <c r="H18" s="134" t="str">
        <f t="shared" si="1"/>
        <v>🔊🔊➜➜➜</v>
      </c>
      <c r="I18" s="131" t="s">
        <v>222</v>
      </c>
      <c r="J18" s="136" t="str">
        <f t="shared" si="2"/>
        <v>📷🔊➜</v>
      </c>
      <c r="K18" s="130" t="s">
        <v>204</v>
      </c>
      <c r="L18" s="134" t="str">
        <f t="shared" si="3"/>
        <v>💡💡🔊🔍</v>
      </c>
      <c r="M18" s="131" t="s">
        <v>209</v>
      </c>
      <c r="N18" s="136" t="str">
        <f t="shared" si="4"/>
        <v>💡💡💡🔊</v>
      </c>
      <c r="O18" s="130" t="s">
        <v>222</v>
      </c>
      <c r="P18" s="136" t="str">
        <f t="shared" si="5"/>
        <v>📷🔊➜</v>
      </c>
      <c r="Q18" s="126" t="str">
        <f t="shared" si="11"/>
        <v>Rewire%n📷📷🔊➜</v>
      </c>
      <c r="R18" s="126" t="str">
        <f t="shared" si="12"/>
        <v>Sprint%n🔊🔊➜➜➜</v>
      </c>
      <c r="S18" s="126" t="str">
        <f t="shared" si="6"/>
        <v>Disable%n📷🔊➜</v>
      </c>
      <c r="T18" s="126" t="str">
        <f t="shared" si="13"/>
        <v>Recon%n💡💡🔊🔍</v>
      </c>
      <c r="U18" s="126" t="str">
        <f t="shared" si="14"/>
        <v>Examine%n💡💡💡🔊</v>
      </c>
      <c r="V18" s="133" t="str">
        <f t="shared" si="15"/>
        <v>Disable%n📷🔊➜</v>
      </c>
      <c r="W18" s="137" t="str">
        <f t="shared" si="16"/>
        <v>Rewire%n📷📷🔊➜/Sprint%n🔊🔊➜➜➜/Disable%n📷🔊➜/Recon%n💡💡🔊🔍/Examine%n💡💡💡🔊/Disable%n📷🔊➜</v>
      </c>
      <c r="X18" s="133" t="s">
        <v>135</v>
      </c>
      <c r="Y18" s="138" t="str">
        <f t="shared" si="7"/>
        <v/>
      </c>
      <c r="Z18" s="133" t="s">
        <v>135</v>
      </c>
      <c r="AA18" s="137" t="str">
        <f t="shared" si="8"/>
        <v/>
      </c>
      <c r="AB18" s="37">
        <f t="shared" si="9"/>
        <v>5</v>
      </c>
      <c r="AC18" s="37">
        <f t="shared" ref="AC18:AI19" si="17">(LEN($W18)-LEN(SUBSTITUTE($W18,AC$1,"")))/LEN(AC$1)</f>
        <v>7</v>
      </c>
      <c r="AD18" s="37">
        <f t="shared" si="17"/>
        <v>6</v>
      </c>
      <c r="AE18" s="37">
        <f t="shared" si="17"/>
        <v>4</v>
      </c>
      <c r="AF18" s="37">
        <f t="shared" si="17"/>
        <v>0</v>
      </c>
      <c r="AG18" s="37">
        <f t="shared" si="17"/>
        <v>0</v>
      </c>
      <c r="AH18" s="37">
        <f t="shared" si="17"/>
        <v>1</v>
      </c>
      <c r="AI18" s="37">
        <f t="shared" si="17"/>
        <v>0</v>
      </c>
      <c r="AJ18" s="135" t="s">
        <v>351</v>
      </c>
      <c r="AK18" s="135" t="s">
        <v>310</v>
      </c>
      <c r="AM18" s="135" t="s">
        <v>291</v>
      </c>
      <c r="AN18" s="147"/>
      <c r="AO18" s="147"/>
      <c r="AP18" s="147"/>
      <c r="AQ18" s="147"/>
      <c r="AR18" s="147"/>
      <c r="AS18" s="147"/>
      <c r="AT18" s="147"/>
      <c r="AU18" s="147"/>
      <c r="AV18" s="147"/>
      <c r="AW18" s="147"/>
      <c r="AX18" s="147"/>
      <c r="AY18" s="147"/>
      <c r="AZ18" s="147"/>
      <c r="BA18" s="147"/>
      <c r="BB18" s="147"/>
      <c r="BC18" s="147"/>
      <c r="BD18" s="147"/>
    </row>
    <row r="19" spans="1:56" s="135" customFormat="1" x14ac:dyDescent="0.35">
      <c r="A19" s="134" t="s">
        <v>597</v>
      </c>
      <c r="B19" s="133">
        <v>2</v>
      </c>
      <c r="C19" s="133">
        <v>2</v>
      </c>
      <c r="D19" s="134" t="s">
        <v>57</v>
      </c>
      <c r="E19" s="131" t="s">
        <v>596</v>
      </c>
      <c r="F19" s="136" t="str">
        <f t="shared" si="0"/>
        <v>📷📷🔊➜</v>
      </c>
      <c r="G19" s="130" t="s">
        <v>281</v>
      </c>
      <c r="H19" s="134" t="str">
        <f t="shared" si="1"/>
        <v>🔊➜🔍</v>
      </c>
      <c r="I19" s="131" t="s">
        <v>222</v>
      </c>
      <c r="J19" s="136" t="str">
        <f t="shared" si="2"/>
        <v>📷🔊➜</v>
      </c>
      <c r="K19" s="130" t="s">
        <v>281</v>
      </c>
      <c r="L19" s="134" t="str">
        <f t="shared" si="3"/>
        <v>🔊➜🔍</v>
      </c>
      <c r="M19" s="131" t="s">
        <v>528</v>
      </c>
      <c r="N19" s="136" t="str">
        <f t="shared" si="4"/>
        <v>💡🔊🔊➜</v>
      </c>
      <c r="O19" s="130" t="s">
        <v>222</v>
      </c>
      <c r="P19" s="136" t="str">
        <f t="shared" si="5"/>
        <v>📷🔊➜</v>
      </c>
      <c r="Q19" s="140" t="str">
        <f t="shared" si="11"/>
        <v>Rewire%n📷📷🔊➜</v>
      </c>
      <c r="R19" s="126" t="str">
        <f t="shared" si="12"/>
        <v>Stride%n🔊➜🔍</v>
      </c>
      <c r="S19" s="126" t="str">
        <f t="shared" si="6"/>
        <v>Disable%n📷🔊➜</v>
      </c>
      <c r="T19" s="126" t="str">
        <f t="shared" si="13"/>
        <v>Stride%n🔊➜🔍</v>
      </c>
      <c r="U19" s="126" t="str">
        <f t="shared" si="14"/>
        <v>Eyeball%n💡🔊🔊➜</v>
      </c>
      <c r="V19" s="126" t="str">
        <f t="shared" si="15"/>
        <v>Disable%n📷🔊➜</v>
      </c>
      <c r="W19" s="137" t="str">
        <f t="shared" si="16"/>
        <v>Rewire%n📷📷🔊➜/Stride%n🔊➜🔍/Disable%n📷🔊➜/Stride%n🔊➜🔍/Eyeball%n💡🔊🔊➜/Disable%n📷🔊➜</v>
      </c>
      <c r="X19" s="133" t="s">
        <v>135</v>
      </c>
      <c r="Y19" s="134" t="str">
        <f t="shared" si="7"/>
        <v/>
      </c>
      <c r="Z19" s="133" t="s">
        <v>135</v>
      </c>
      <c r="AA19" s="134" t="str">
        <f t="shared" si="8"/>
        <v/>
      </c>
      <c r="AB19" s="37">
        <f t="shared" si="9"/>
        <v>1</v>
      </c>
      <c r="AC19" s="37">
        <f t="shared" si="17"/>
        <v>7</v>
      </c>
      <c r="AD19" s="37">
        <f t="shared" si="17"/>
        <v>6</v>
      </c>
      <c r="AE19" s="37">
        <f t="shared" si="17"/>
        <v>4</v>
      </c>
      <c r="AF19" s="37">
        <f t="shared" si="17"/>
        <v>0</v>
      </c>
      <c r="AG19" s="37">
        <f t="shared" si="17"/>
        <v>0</v>
      </c>
      <c r="AH19" s="37">
        <f t="shared" si="17"/>
        <v>2</v>
      </c>
      <c r="AI19" s="37">
        <f t="shared" si="17"/>
        <v>0</v>
      </c>
      <c r="AJ19" s="135" t="s">
        <v>350</v>
      </c>
      <c r="AK19" s="135" t="s">
        <v>310</v>
      </c>
      <c r="AL19" s="135" t="s">
        <v>352</v>
      </c>
      <c r="AM19" s="135" t="s">
        <v>291</v>
      </c>
      <c r="AN19" s="147"/>
      <c r="AO19" s="147"/>
      <c r="AP19" s="147"/>
      <c r="AQ19" s="147"/>
      <c r="AR19" s="147"/>
      <c r="AS19" s="147"/>
      <c r="AT19" s="147"/>
      <c r="AU19" s="147"/>
      <c r="AV19" s="147"/>
      <c r="AW19" s="147"/>
      <c r="AX19" s="147"/>
      <c r="AY19" s="147"/>
      <c r="AZ19" s="147"/>
      <c r="BA19" s="147"/>
      <c r="BB19" s="147"/>
      <c r="BC19" s="147"/>
      <c r="BD19" s="147"/>
    </row>
    <row r="20" spans="1:56" s="8" customFormat="1" x14ac:dyDescent="0.35">
      <c r="A20" s="5"/>
      <c r="B20" s="9"/>
      <c r="C20" s="9"/>
      <c r="D20" s="5"/>
      <c r="E20" s="107"/>
      <c r="F20" s="88"/>
      <c r="G20" s="116"/>
      <c r="H20" s="5"/>
      <c r="I20" s="107"/>
      <c r="J20" s="88"/>
      <c r="K20" s="116"/>
      <c r="L20" s="5"/>
      <c r="M20" s="107"/>
      <c r="N20" s="88"/>
      <c r="O20" s="116"/>
      <c r="P20" s="88"/>
      <c r="Q20" s="9"/>
      <c r="R20" s="9"/>
      <c r="S20" s="9"/>
      <c r="T20" s="9"/>
      <c r="U20" s="9"/>
      <c r="V20" s="9"/>
      <c r="W20" s="5"/>
      <c r="X20" s="9"/>
      <c r="Y20" s="5"/>
      <c r="Z20" s="9"/>
      <c r="AA20" s="5"/>
      <c r="AB20" s="9"/>
      <c r="AC20" s="9"/>
      <c r="AD20" s="9"/>
      <c r="AE20" s="9"/>
      <c r="AF20" s="9"/>
      <c r="AG20" s="9"/>
      <c r="AH20" s="9"/>
      <c r="AN20" s="145"/>
      <c r="AO20" s="145"/>
      <c r="AP20" s="145"/>
      <c r="AQ20" s="145"/>
      <c r="AR20" s="145"/>
      <c r="AS20" s="145"/>
      <c r="AT20" s="145"/>
      <c r="AU20" s="145"/>
      <c r="AV20" s="145"/>
      <c r="AW20" s="145"/>
      <c r="AX20" s="145"/>
      <c r="AY20" s="145"/>
      <c r="AZ20" s="145"/>
      <c r="BA20" s="145"/>
      <c r="BB20" s="145"/>
      <c r="BC20" s="145"/>
      <c r="BD20" s="145"/>
    </row>
    <row r="23" spans="1:56" x14ac:dyDescent="0.35">
      <c r="K23" s="117" t="s">
        <v>79</v>
      </c>
    </row>
  </sheetData>
  <sortState ref="A2:AJ19">
    <sortCondition ref="C2:C19"/>
    <sortCondition ref="D2:D19"/>
  </sortState>
  <conditionalFormatting sqref="AB2:AI19">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horizontalDpi="0" verticalDpi="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
  <sheetViews>
    <sheetView workbookViewId="0">
      <selection activeCell="F9" sqref="F9"/>
    </sheetView>
  </sheetViews>
  <sheetFormatPr defaultRowHeight="14.5" x14ac:dyDescent="0.35"/>
  <cols>
    <col min="3" max="3" width="10.36328125" bestFit="1" customWidth="1"/>
  </cols>
  <sheetData>
    <row r="1" spans="1:6" s="182" customFormat="1" ht="15" thickBot="1" x14ac:dyDescent="0.4">
      <c r="A1" s="182" t="s">
        <v>799</v>
      </c>
      <c r="B1" s="182" t="s">
        <v>822</v>
      </c>
      <c r="C1" s="182" t="s">
        <v>825</v>
      </c>
      <c r="D1" s="182" t="s">
        <v>823</v>
      </c>
      <c r="E1" s="182" t="s">
        <v>824</v>
      </c>
      <c r="F1" s="182" t="s">
        <v>819</v>
      </c>
    </row>
  </sheetData>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3"/>
  <sheetViews>
    <sheetView zoomScaleNormal="100" workbookViewId="0">
      <selection activeCell="C26" sqref="C26"/>
    </sheetView>
  </sheetViews>
  <sheetFormatPr defaultRowHeight="14.5" x14ac:dyDescent="0.35"/>
  <cols>
    <col min="1" max="1" width="23.26953125" bestFit="1" customWidth="1"/>
    <col min="2" max="2" width="3.81640625" style="1" bestFit="1" customWidth="1"/>
    <col min="3" max="3" width="6.1796875" style="1" bestFit="1" customWidth="1"/>
    <col min="4" max="4" width="84.453125" customWidth="1"/>
    <col min="5" max="5" width="129.1796875" bestFit="1" customWidth="1"/>
  </cols>
  <sheetData>
    <row r="1" spans="1:5" s="66" customFormat="1" x14ac:dyDescent="0.35">
      <c r="A1" s="66" t="s">
        <v>0</v>
      </c>
      <c r="B1" s="154" t="s">
        <v>1</v>
      </c>
      <c r="C1" s="154" t="s">
        <v>390</v>
      </c>
      <c r="D1" s="66" t="s">
        <v>400</v>
      </c>
      <c r="E1" s="66" t="s">
        <v>25</v>
      </c>
    </row>
    <row r="2" spans="1:5" x14ac:dyDescent="0.35">
      <c r="A2" t="s">
        <v>576</v>
      </c>
      <c r="B2" s="1">
        <v>1</v>
      </c>
      <c r="C2" s="1">
        <v>1</v>
      </c>
      <c r="D2" t="s">
        <v>575</v>
      </c>
      <c r="E2" t="s">
        <v>577</v>
      </c>
    </row>
    <row r="3" spans="1:5" x14ac:dyDescent="0.35">
      <c r="A3" t="s">
        <v>392</v>
      </c>
      <c r="B3" s="1">
        <v>1</v>
      </c>
      <c r="C3" s="1">
        <v>2</v>
      </c>
      <c r="D3" s="171" t="s">
        <v>504</v>
      </c>
      <c r="E3" t="s">
        <v>549</v>
      </c>
    </row>
    <row r="4" spans="1:5" x14ac:dyDescent="0.35">
      <c r="A4" t="s">
        <v>386</v>
      </c>
      <c r="B4" s="1">
        <v>1</v>
      </c>
      <c r="C4" s="1">
        <v>3</v>
      </c>
      <c r="D4" t="s">
        <v>402</v>
      </c>
      <c r="E4" t="s">
        <v>550</v>
      </c>
    </row>
    <row r="5" spans="1:5" x14ac:dyDescent="0.35">
      <c r="A5" t="s">
        <v>387</v>
      </c>
      <c r="B5" s="1">
        <v>1</v>
      </c>
      <c r="C5" s="1">
        <v>4</v>
      </c>
      <c r="D5" t="s">
        <v>505</v>
      </c>
      <c r="E5" t="s">
        <v>640</v>
      </c>
    </row>
    <row r="6" spans="1:5" x14ac:dyDescent="0.35">
      <c r="A6" t="s">
        <v>603</v>
      </c>
      <c r="B6" s="1">
        <v>1</v>
      </c>
      <c r="C6" s="1">
        <v>5</v>
      </c>
      <c r="D6" t="s">
        <v>602</v>
      </c>
      <c r="E6" t="s">
        <v>639</v>
      </c>
    </row>
    <row r="7" spans="1:5" x14ac:dyDescent="0.35">
      <c r="A7" t="s">
        <v>614</v>
      </c>
      <c r="B7" s="1">
        <v>1</v>
      </c>
      <c r="C7" s="1">
        <v>6</v>
      </c>
      <c r="D7" t="s">
        <v>567</v>
      </c>
      <c r="E7" t="s">
        <v>568</v>
      </c>
    </row>
    <row r="8" spans="1:5" x14ac:dyDescent="0.35">
      <c r="A8" t="s">
        <v>559</v>
      </c>
      <c r="B8" s="1">
        <v>1</v>
      </c>
      <c r="C8" s="1">
        <v>7</v>
      </c>
      <c r="D8" t="s">
        <v>560</v>
      </c>
      <c r="E8" t="s">
        <v>558</v>
      </c>
    </row>
    <row r="9" spans="1:5" x14ac:dyDescent="0.35">
      <c r="A9" t="s">
        <v>605</v>
      </c>
      <c r="B9" s="1">
        <v>1</v>
      </c>
      <c r="C9" s="1">
        <v>8</v>
      </c>
      <c r="D9" t="s">
        <v>615</v>
      </c>
      <c r="E9" t="s">
        <v>604</v>
      </c>
    </row>
    <row r="10" spans="1:5" x14ac:dyDescent="0.35">
      <c r="A10" t="s">
        <v>579</v>
      </c>
      <c r="B10" s="1">
        <v>1</v>
      </c>
      <c r="C10" s="1">
        <v>9</v>
      </c>
      <c r="D10" t="s">
        <v>580</v>
      </c>
      <c r="E10" t="s">
        <v>619</v>
      </c>
    </row>
    <row r="11" spans="1:5" x14ac:dyDescent="0.35">
      <c r="A11" t="s">
        <v>410</v>
      </c>
      <c r="B11" s="1">
        <v>1</v>
      </c>
      <c r="C11" s="1">
        <v>10</v>
      </c>
      <c r="D11" t="s">
        <v>406</v>
      </c>
      <c r="E11" t="s">
        <v>551</v>
      </c>
    </row>
    <row r="12" spans="1:5" x14ac:dyDescent="0.35">
      <c r="A12" t="s">
        <v>616</v>
      </c>
      <c r="B12" s="1">
        <v>1</v>
      </c>
      <c r="C12" s="1">
        <v>11</v>
      </c>
      <c r="D12" t="s">
        <v>617</v>
      </c>
      <c r="E12" t="s">
        <v>641</v>
      </c>
    </row>
    <row r="13" spans="1:5" x14ac:dyDescent="0.35">
      <c r="A13" t="s">
        <v>414</v>
      </c>
      <c r="B13" s="1">
        <v>1</v>
      </c>
      <c r="C13" s="1">
        <v>12</v>
      </c>
      <c r="D13" t="s">
        <v>403</v>
      </c>
      <c r="E13" t="s">
        <v>618</v>
      </c>
    </row>
    <row r="14" spans="1:5" x14ac:dyDescent="0.35">
      <c r="A14" t="s">
        <v>563</v>
      </c>
      <c r="B14" s="1">
        <v>1</v>
      </c>
      <c r="C14" s="1">
        <v>13</v>
      </c>
      <c r="D14" t="s">
        <v>569</v>
      </c>
      <c r="E14" t="s">
        <v>599</v>
      </c>
    </row>
    <row r="15" spans="1:5" x14ac:dyDescent="0.35">
      <c r="A15" t="s">
        <v>552</v>
      </c>
      <c r="B15" s="1">
        <v>1</v>
      </c>
      <c r="C15" s="1">
        <v>14</v>
      </c>
      <c r="D15" t="s">
        <v>561</v>
      </c>
      <c r="E15" t="s">
        <v>562</v>
      </c>
    </row>
    <row r="16" spans="1:5" x14ac:dyDescent="0.35">
      <c r="A16" t="s">
        <v>388</v>
      </c>
      <c r="B16" s="1">
        <v>1</v>
      </c>
      <c r="C16" s="1">
        <v>15</v>
      </c>
      <c r="D16" t="s">
        <v>536</v>
      </c>
      <c r="E16" t="s">
        <v>630</v>
      </c>
    </row>
    <row r="17" spans="1:5" x14ac:dyDescent="0.35">
      <c r="A17" t="s">
        <v>631</v>
      </c>
      <c r="B17" s="1">
        <v>1</v>
      </c>
      <c r="C17" s="1">
        <v>16</v>
      </c>
      <c r="D17" t="s">
        <v>406</v>
      </c>
      <c r="E17" t="s">
        <v>632</v>
      </c>
    </row>
    <row r="18" spans="1:5" x14ac:dyDescent="0.35">
      <c r="A18" t="s">
        <v>553</v>
      </c>
      <c r="B18" s="1">
        <v>1</v>
      </c>
      <c r="C18" s="1">
        <v>17</v>
      </c>
      <c r="D18" t="s">
        <v>554</v>
      </c>
      <c r="E18" t="s">
        <v>555</v>
      </c>
    </row>
    <row r="19" spans="1:5" x14ac:dyDescent="0.35">
      <c r="A19" t="s">
        <v>570</v>
      </c>
      <c r="B19" s="1">
        <v>1</v>
      </c>
      <c r="C19" s="1">
        <v>18</v>
      </c>
      <c r="D19" t="s">
        <v>574</v>
      </c>
      <c r="E19" t="s">
        <v>622</v>
      </c>
    </row>
    <row r="20" spans="1:5" x14ac:dyDescent="0.35">
      <c r="A20" t="s">
        <v>389</v>
      </c>
      <c r="B20" s="1">
        <v>1</v>
      </c>
      <c r="C20" s="1">
        <v>19</v>
      </c>
      <c r="D20" t="s">
        <v>506</v>
      </c>
      <c r="E20" t="s">
        <v>620</v>
      </c>
    </row>
    <row r="21" spans="1:5" x14ac:dyDescent="0.35">
      <c r="A21" t="s">
        <v>621</v>
      </c>
      <c r="B21" s="1">
        <v>1</v>
      </c>
      <c r="C21" s="1">
        <v>20</v>
      </c>
      <c r="D21" t="s">
        <v>626</v>
      </c>
      <c r="E21" t="s">
        <v>633</v>
      </c>
    </row>
    <row r="22" spans="1:5" x14ac:dyDescent="0.35">
      <c r="A22" t="s">
        <v>629</v>
      </c>
      <c r="B22" s="1">
        <v>1</v>
      </c>
      <c r="C22" s="1">
        <v>21</v>
      </c>
      <c r="D22" t="s">
        <v>628</v>
      </c>
      <c r="E22" t="s">
        <v>627</v>
      </c>
    </row>
    <row r="23" spans="1:5" x14ac:dyDescent="0.35">
      <c r="A23" t="s">
        <v>642</v>
      </c>
      <c r="B23" s="1">
        <v>1</v>
      </c>
      <c r="C23" s="1">
        <v>22</v>
      </c>
      <c r="D23" t="s">
        <v>557</v>
      </c>
      <c r="E23" t="s">
        <v>634</v>
      </c>
    </row>
    <row r="24" spans="1:5" x14ac:dyDescent="0.35">
      <c r="A24" t="s">
        <v>397</v>
      </c>
      <c r="B24" s="1">
        <v>1</v>
      </c>
      <c r="C24" s="1">
        <v>23</v>
      </c>
      <c r="D24" t="s">
        <v>407</v>
      </c>
      <c r="E24" t="s">
        <v>396</v>
      </c>
    </row>
    <row r="25" spans="1:5" x14ac:dyDescent="0.35">
      <c r="A25" t="s">
        <v>623</v>
      </c>
      <c r="B25" s="1">
        <v>1</v>
      </c>
      <c r="C25" s="1">
        <v>24</v>
      </c>
      <c r="D25" t="s">
        <v>625</v>
      </c>
      <c r="E25" t="s">
        <v>624</v>
      </c>
    </row>
    <row r="26" spans="1:5" x14ac:dyDescent="0.35">
      <c r="A26" t="s">
        <v>635</v>
      </c>
      <c r="B26" s="1">
        <v>1</v>
      </c>
      <c r="C26" s="1" t="s">
        <v>643</v>
      </c>
      <c r="D26" t="s">
        <v>409</v>
      </c>
      <c r="E26" t="s">
        <v>620</v>
      </c>
    </row>
    <row r="27" spans="1:5" x14ac:dyDescent="0.35">
      <c r="A27" t="s">
        <v>606</v>
      </c>
      <c r="B27" s="1">
        <v>1</v>
      </c>
      <c r="C27" s="1" t="s">
        <v>652</v>
      </c>
      <c r="D27" t="s">
        <v>607</v>
      </c>
      <c r="E27" t="s">
        <v>657</v>
      </c>
    </row>
    <row r="28" spans="1:5" x14ac:dyDescent="0.35">
      <c r="A28" t="s">
        <v>397</v>
      </c>
      <c r="B28" s="1">
        <v>1</v>
      </c>
      <c r="C28" s="1" t="s">
        <v>656</v>
      </c>
      <c r="D28" t="s">
        <v>407</v>
      </c>
      <c r="E28" t="s">
        <v>396</v>
      </c>
    </row>
    <row r="29" spans="1:5" x14ac:dyDescent="0.35">
      <c r="A29" t="s">
        <v>717</v>
      </c>
      <c r="B29" s="1">
        <v>1</v>
      </c>
      <c r="C29" s="1" t="s">
        <v>656</v>
      </c>
      <c r="D29" t="s">
        <v>718</v>
      </c>
      <c r="E29" t="s">
        <v>719</v>
      </c>
    </row>
    <row r="30" spans="1:5" x14ac:dyDescent="0.35">
      <c r="A30" t="s">
        <v>608</v>
      </c>
      <c r="B30" s="1">
        <v>1</v>
      </c>
      <c r="C30" s="1" t="s">
        <v>655</v>
      </c>
      <c r="D30" t="s">
        <v>609</v>
      </c>
      <c r="E30" t="s">
        <v>610</v>
      </c>
    </row>
    <row r="31" spans="1:5" x14ac:dyDescent="0.35">
      <c r="A31" t="s">
        <v>566</v>
      </c>
      <c r="B31" s="1">
        <v>1</v>
      </c>
      <c r="C31" s="1" t="s">
        <v>653</v>
      </c>
      <c r="D31" t="s">
        <v>613</v>
      </c>
      <c r="E31" t="s">
        <v>612</v>
      </c>
    </row>
    <row r="32" spans="1:5" x14ac:dyDescent="0.35">
      <c r="A32" t="s">
        <v>636</v>
      </c>
      <c r="B32" s="1">
        <v>1</v>
      </c>
      <c r="C32" s="1" t="s">
        <v>654</v>
      </c>
      <c r="D32" t="s">
        <v>637</v>
      </c>
      <c r="E32" t="s">
        <v>638</v>
      </c>
    </row>
    <row r="33" spans="1:5" x14ac:dyDescent="0.35">
      <c r="A33" t="s">
        <v>498</v>
      </c>
      <c r="B33" s="1">
        <v>1</v>
      </c>
      <c r="C33" s="1" t="s">
        <v>650</v>
      </c>
      <c r="D33" t="s">
        <v>502</v>
      </c>
      <c r="E33" t="s">
        <v>500</v>
      </c>
    </row>
    <row r="34" spans="1:5" x14ac:dyDescent="0.35">
      <c r="A34" t="s">
        <v>499</v>
      </c>
      <c r="B34" s="1">
        <v>1</v>
      </c>
      <c r="C34" s="1" t="s">
        <v>651</v>
      </c>
      <c r="D34" t="s">
        <v>503</v>
      </c>
      <c r="E34" t="s">
        <v>501</v>
      </c>
    </row>
    <row r="35" spans="1:5" x14ac:dyDescent="0.35">
      <c r="A35" t="s">
        <v>395</v>
      </c>
      <c r="B35" s="1">
        <v>1</v>
      </c>
      <c r="C35" s="1" t="s">
        <v>644</v>
      </c>
      <c r="D35" t="s">
        <v>405</v>
      </c>
      <c r="E35" t="s">
        <v>658</v>
      </c>
    </row>
    <row r="36" spans="1:5" x14ac:dyDescent="0.35">
      <c r="A36" t="s">
        <v>556</v>
      </c>
      <c r="B36" s="1">
        <v>1</v>
      </c>
      <c r="C36" s="1" t="s">
        <v>645</v>
      </c>
      <c r="D36" t="s">
        <v>404</v>
      </c>
      <c r="E36" t="s">
        <v>535</v>
      </c>
    </row>
    <row r="37" spans="1:5" x14ac:dyDescent="0.35">
      <c r="A37" t="s">
        <v>659</v>
      </c>
      <c r="B37" s="1">
        <v>1</v>
      </c>
      <c r="C37" s="1" t="s">
        <v>646</v>
      </c>
      <c r="D37" t="s">
        <v>660</v>
      </c>
      <c r="E37" t="s">
        <v>661</v>
      </c>
    </row>
    <row r="38" spans="1:5" x14ac:dyDescent="0.35">
      <c r="A38" t="s">
        <v>564</v>
      </c>
      <c r="B38" s="1">
        <v>1</v>
      </c>
      <c r="C38" s="1" t="s">
        <v>647</v>
      </c>
      <c r="D38" t="s">
        <v>565</v>
      </c>
      <c r="E38" t="s">
        <v>598</v>
      </c>
    </row>
    <row r="39" spans="1:5" x14ac:dyDescent="0.35">
      <c r="A39" t="s">
        <v>393</v>
      </c>
      <c r="B39" s="1">
        <v>1</v>
      </c>
      <c r="C39" s="1" t="s">
        <v>648</v>
      </c>
      <c r="D39" t="s">
        <v>405</v>
      </c>
      <c r="E39" t="s">
        <v>663</v>
      </c>
    </row>
    <row r="40" spans="1:5" x14ac:dyDescent="0.35">
      <c r="A40" t="s">
        <v>395</v>
      </c>
      <c r="B40" s="1">
        <v>1</v>
      </c>
      <c r="C40" s="1" t="s">
        <v>649</v>
      </c>
      <c r="D40" t="s">
        <v>404</v>
      </c>
      <c r="E40" t="s">
        <v>662</v>
      </c>
    </row>
    <row r="41" spans="1:5" x14ac:dyDescent="0.35">
      <c r="A41" t="s">
        <v>714</v>
      </c>
      <c r="B41" s="1">
        <v>1</v>
      </c>
      <c r="C41" s="1" t="s">
        <v>687</v>
      </c>
      <c r="D41" t="s">
        <v>691</v>
      </c>
      <c r="E41" t="s">
        <v>693</v>
      </c>
    </row>
    <row r="42" spans="1:5" x14ac:dyDescent="0.35">
      <c r="A42" t="s">
        <v>694</v>
      </c>
      <c r="B42" s="1">
        <v>1</v>
      </c>
      <c r="C42" s="1" t="s">
        <v>688</v>
      </c>
      <c r="D42" t="s">
        <v>696</v>
      </c>
      <c r="E42" t="s">
        <v>695</v>
      </c>
    </row>
    <row r="43" spans="1:5" x14ac:dyDescent="0.35">
      <c r="A43" t="s">
        <v>690</v>
      </c>
      <c r="B43" s="1">
        <v>1</v>
      </c>
      <c r="C43" s="1" t="s">
        <v>689</v>
      </c>
      <c r="D43" t="s">
        <v>697</v>
      </c>
      <c r="E43" t="s">
        <v>692</v>
      </c>
    </row>
  </sheetData>
  <sortState ref="A2:E42">
    <sortCondition ref="C2:C42"/>
  </sortState>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
  <sheetViews>
    <sheetView zoomScale="130" zoomScaleNormal="130" workbookViewId="0">
      <selection activeCell="D34" sqref="D34"/>
    </sheetView>
  </sheetViews>
  <sheetFormatPr defaultRowHeight="14.5" x14ac:dyDescent="0.35"/>
  <cols>
    <col min="1" max="1" width="19" bestFit="1" customWidth="1"/>
    <col min="2" max="2" width="2.7265625" style="1" bestFit="1" customWidth="1"/>
    <col min="3" max="3" width="3.81640625" bestFit="1" customWidth="1"/>
    <col min="4" max="4" width="61.54296875" bestFit="1" customWidth="1"/>
    <col min="5" max="5" width="33.1796875" customWidth="1"/>
  </cols>
  <sheetData>
    <row r="1" spans="1:5" s="66" customFormat="1" x14ac:dyDescent="0.35">
      <c r="A1" s="66" t="s">
        <v>0</v>
      </c>
      <c r="B1" s="154" t="s">
        <v>578</v>
      </c>
      <c r="C1" s="154" t="s">
        <v>1</v>
      </c>
      <c r="D1" s="66" t="s">
        <v>400</v>
      </c>
      <c r="E1" s="66" t="s">
        <v>25</v>
      </c>
    </row>
    <row r="2" spans="1:5" x14ac:dyDescent="0.35">
      <c r="A2" t="s">
        <v>398</v>
      </c>
      <c r="B2" s="1" t="s">
        <v>772</v>
      </c>
      <c r="C2" s="1">
        <v>1</v>
      </c>
      <c r="D2" t="s">
        <v>413</v>
      </c>
      <c r="E2" t="s">
        <v>495</v>
      </c>
    </row>
    <row r="3" spans="1:5" x14ac:dyDescent="0.35">
      <c r="A3" t="s">
        <v>412</v>
      </c>
      <c r="B3" s="1" t="s">
        <v>773</v>
      </c>
      <c r="C3" s="1">
        <v>2</v>
      </c>
      <c r="D3" t="s">
        <v>411</v>
      </c>
      <c r="E3" t="s">
        <v>611</v>
      </c>
    </row>
    <row r="4" spans="1:5" x14ac:dyDescent="0.35">
      <c r="A4" t="s">
        <v>418</v>
      </c>
      <c r="B4" s="1" t="s">
        <v>774</v>
      </c>
      <c r="C4" s="1">
        <v>2</v>
      </c>
      <c r="D4" t="s">
        <v>419</v>
      </c>
      <c r="E4" t="s">
        <v>420</v>
      </c>
    </row>
    <row r="5" spans="1:5" x14ac:dyDescent="0.35">
      <c r="A5" t="s">
        <v>401</v>
      </c>
      <c r="B5" s="1" t="s">
        <v>775</v>
      </c>
      <c r="C5" s="1">
        <v>1</v>
      </c>
      <c r="D5" t="s">
        <v>493</v>
      </c>
      <c r="E5" t="s">
        <v>494</v>
      </c>
    </row>
    <row r="6" spans="1:5" x14ac:dyDescent="0.35">
      <c r="A6" t="s">
        <v>436</v>
      </c>
      <c r="B6" s="1" t="s">
        <v>776</v>
      </c>
      <c r="C6" s="1">
        <v>1</v>
      </c>
      <c r="D6" t="s">
        <v>437</v>
      </c>
      <c r="E6" t="s">
        <v>779</v>
      </c>
    </row>
    <row r="7" spans="1:5" x14ac:dyDescent="0.35">
      <c r="A7" t="s">
        <v>496</v>
      </c>
      <c r="B7" s="1" t="s">
        <v>777</v>
      </c>
      <c r="C7" s="1">
        <v>1</v>
      </c>
      <c r="D7" t="s">
        <v>497</v>
      </c>
      <c r="E7" t="s">
        <v>831</v>
      </c>
    </row>
    <row r="8" spans="1:5" x14ac:dyDescent="0.35">
      <c r="A8" t="s">
        <v>715</v>
      </c>
      <c r="B8" s="1" t="s">
        <v>778</v>
      </c>
      <c r="C8" s="1">
        <v>1</v>
      </c>
      <c r="D8" t="s">
        <v>716</v>
      </c>
      <c r="E8" t="s">
        <v>720</v>
      </c>
    </row>
    <row r="9" spans="1:5" x14ac:dyDescent="0.35">
      <c r="A9" t="s">
        <v>394</v>
      </c>
      <c r="B9" s="1" t="s">
        <v>826</v>
      </c>
      <c r="C9" s="1">
        <v>1</v>
      </c>
      <c r="D9" t="s">
        <v>408</v>
      </c>
      <c r="E9" t="s">
        <v>391</v>
      </c>
    </row>
    <row r="10" spans="1:5" x14ac:dyDescent="0.35">
      <c r="A10" t="s">
        <v>829</v>
      </c>
      <c r="B10" s="1" t="s">
        <v>827</v>
      </c>
      <c r="C10" s="1">
        <v>1</v>
      </c>
      <c r="D10" t="s">
        <v>830</v>
      </c>
      <c r="E10" t="s">
        <v>828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workbookViewId="0">
      <selection activeCell="F6" sqref="F6"/>
    </sheetView>
  </sheetViews>
  <sheetFormatPr defaultRowHeight="14.5" x14ac:dyDescent="0.35"/>
  <cols>
    <col min="1" max="1" width="17" bestFit="1" customWidth="1"/>
    <col min="2" max="2" width="4.1796875" style="1" bestFit="1" customWidth="1"/>
    <col min="3" max="3" width="15.81640625" bestFit="1" customWidth="1"/>
    <col min="4" max="4" width="16.54296875" bestFit="1" customWidth="1"/>
    <col min="5" max="5" width="16.36328125" bestFit="1" customWidth="1"/>
    <col min="6" max="6" width="114.90625" style="155" bestFit="1" customWidth="1"/>
  </cols>
  <sheetData>
    <row r="1" spans="1:7" s="66" customFormat="1" x14ac:dyDescent="0.35">
      <c r="A1" s="66" t="s">
        <v>0</v>
      </c>
      <c r="B1" s="154" t="s">
        <v>1</v>
      </c>
      <c r="C1" s="66" t="s">
        <v>136</v>
      </c>
      <c r="D1" s="66" t="s">
        <v>137</v>
      </c>
      <c r="E1" s="66" t="s">
        <v>399</v>
      </c>
      <c r="F1" s="156" t="s">
        <v>25</v>
      </c>
      <c r="G1" s="66" t="s">
        <v>723</v>
      </c>
    </row>
    <row r="2" spans="1:7" x14ac:dyDescent="0.35">
      <c r="A2" t="s">
        <v>422</v>
      </c>
      <c r="B2" s="1">
        <v>1</v>
      </c>
      <c r="C2" t="s">
        <v>530</v>
      </c>
      <c r="D2" t="s">
        <v>840</v>
      </c>
      <c r="E2" t="s">
        <v>154</v>
      </c>
      <c r="F2" s="155" t="s">
        <v>533</v>
      </c>
      <c r="G2" t="s">
        <v>724</v>
      </c>
    </row>
    <row r="3" spans="1:7" x14ac:dyDescent="0.35">
      <c r="A3" t="s">
        <v>421</v>
      </c>
      <c r="B3" s="1">
        <v>1</v>
      </c>
      <c r="C3" t="s">
        <v>353</v>
      </c>
      <c r="D3" t="s">
        <v>531</v>
      </c>
      <c r="E3" t="s">
        <v>138</v>
      </c>
      <c r="F3" s="155" t="s">
        <v>534</v>
      </c>
      <c r="G3" t="s">
        <v>725</v>
      </c>
    </row>
    <row r="4" spans="1:7" ht="29" x14ac:dyDescent="0.35">
      <c r="A4" t="s">
        <v>423</v>
      </c>
      <c r="B4" s="1">
        <v>1</v>
      </c>
      <c r="C4" t="s">
        <v>530</v>
      </c>
      <c r="D4" t="s">
        <v>532</v>
      </c>
      <c r="E4" t="s">
        <v>840</v>
      </c>
      <c r="F4" s="155" t="s">
        <v>841</v>
      </c>
      <c r="G4" t="s">
        <v>724</v>
      </c>
    </row>
    <row r="5" spans="1:7" ht="29" x14ac:dyDescent="0.35">
      <c r="A5" t="s">
        <v>424</v>
      </c>
      <c r="B5" s="1">
        <v>1</v>
      </c>
      <c r="C5" t="s">
        <v>353</v>
      </c>
      <c r="D5" t="s">
        <v>531</v>
      </c>
      <c r="E5" t="s">
        <v>138</v>
      </c>
      <c r="F5" s="155" t="s">
        <v>841</v>
      </c>
      <c r="G5" t="s">
        <v>725</v>
      </c>
    </row>
    <row r="6" spans="1:7" x14ac:dyDescent="0.35">
      <c r="A6" t="s">
        <v>426</v>
      </c>
      <c r="B6" s="1">
        <v>1</v>
      </c>
      <c r="C6" t="s">
        <v>283</v>
      </c>
      <c r="D6" t="s">
        <v>121</v>
      </c>
      <c r="E6" t="s">
        <v>844</v>
      </c>
      <c r="F6" s="155" t="s">
        <v>843</v>
      </c>
      <c r="G6" t="s">
        <v>724</v>
      </c>
    </row>
    <row r="7" spans="1:7" x14ac:dyDescent="0.35">
      <c r="A7" t="s">
        <v>427</v>
      </c>
      <c r="B7" s="1">
        <v>1</v>
      </c>
      <c r="C7" t="s">
        <v>353</v>
      </c>
      <c r="D7" t="s">
        <v>121</v>
      </c>
      <c r="E7" t="s">
        <v>425</v>
      </c>
      <c r="F7" s="155" t="s">
        <v>842</v>
      </c>
      <c r="G7" t="s">
        <v>725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workbookViewId="0">
      <selection activeCell="B10" sqref="B10"/>
    </sheetView>
  </sheetViews>
  <sheetFormatPr defaultRowHeight="14.5" x14ac:dyDescent="0.35"/>
  <cols>
    <col min="1" max="1" width="4.7265625" style="1" bestFit="1" customWidth="1"/>
  </cols>
  <sheetData>
    <row r="1" spans="1:4" x14ac:dyDescent="0.35">
      <c r="A1" s="1" t="s">
        <v>97</v>
      </c>
      <c r="B1" t="s">
        <v>25</v>
      </c>
    </row>
    <row r="2" spans="1:4" x14ac:dyDescent="0.35">
      <c r="A2" s="1" t="s">
        <v>101</v>
      </c>
      <c r="B2" t="s">
        <v>173</v>
      </c>
    </row>
    <row r="3" spans="1:4" x14ac:dyDescent="0.35">
      <c r="A3" s="1" t="s">
        <v>98</v>
      </c>
      <c r="B3" t="s">
        <v>313</v>
      </c>
      <c r="D3" s="2"/>
    </row>
    <row r="4" spans="1:4" x14ac:dyDescent="0.35">
      <c r="A4" s="1" t="s">
        <v>104</v>
      </c>
      <c r="B4" t="s">
        <v>172</v>
      </c>
      <c r="D4" s="2"/>
    </row>
    <row r="5" spans="1:4" x14ac:dyDescent="0.35">
      <c r="A5" s="1" t="s">
        <v>102</v>
      </c>
      <c r="B5" t="s">
        <v>164</v>
      </c>
      <c r="D5" s="2"/>
    </row>
    <row r="6" spans="1:4" x14ac:dyDescent="0.35">
      <c r="A6" s="1" t="s">
        <v>105</v>
      </c>
      <c r="B6" t="s">
        <v>315</v>
      </c>
    </row>
    <row r="7" spans="1:4" x14ac:dyDescent="0.35">
      <c r="A7" s="1" t="s">
        <v>126</v>
      </c>
      <c r="B7" t="s">
        <v>171</v>
      </c>
    </row>
    <row r="8" spans="1:4" x14ac:dyDescent="0.35">
      <c r="A8" s="1" t="s">
        <v>151</v>
      </c>
      <c r="B8" t="s">
        <v>314</v>
      </c>
    </row>
    <row r="9" spans="1:4" x14ac:dyDescent="0.35">
      <c r="A9" s="1" t="s">
        <v>100</v>
      </c>
      <c r="B9" t="s">
        <v>155</v>
      </c>
    </row>
    <row r="10" spans="1:4" x14ac:dyDescent="0.35">
      <c r="A10" s="1" t="s">
        <v>103</v>
      </c>
      <c r="B10" t="s">
        <v>722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
  <sheetViews>
    <sheetView workbookViewId="0">
      <selection activeCell="B13" sqref="B13"/>
    </sheetView>
  </sheetViews>
  <sheetFormatPr defaultRowHeight="14.5" x14ac:dyDescent="0.35"/>
  <cols>
    <col min="1" max="1" width="19.26953125" bestFit="1" customWidth="1"/>
    <col min="2" max="2" width="155.81640625" bestFit="1" customWidth="1"/>
  </cols>
  <sheetData>
    <row r="1" spans="1:2" s="66" customFormat="1" x14ac:dyDescent="0.35">
      <c r="A1" s="66" t="s">
        <v>0</v>
      </c>
      <c r="B1" s="66" t="s">
        <v>25</v>
      </c>
    </row>
    <row r="2" spans="1:2" x14ac:dyDescent="0.35">
      <c r="A2" t="s">
        <v>581</v>
      </c>
      <c r="B2" t="s">
        <v>721</v>
      </c>
    </row>
    <row r="3" spans="1:2" x14ac:dyDescent="0.35">
      <c r="A3" t="s">
        <v>684</v>
      </c>
      <c r="B3" t="s">
        <v>698</v>
      </c>
    </row>
    <row r="4" spans="1:2" x14ac:dyDescent="0.35">
      <c r="A4" t="s">
        <v>846</v>
      </c>
      <c r="B4" t="s">
        <v>710</v>
      </c>
    </row>
    <row r="5" spans="1:2" x14ac:dyDescent="0.35">
      <c r="A5" t="s">
        <v>704</v>
      </c>
      <c r="B5" t="s">
        <v>705</v>
      </c>
    </row>
    <row r="6" spans="1:2" x14ac:dyDescent="0.35">
      <c r="A6" t="s">
        <v>600</v>
      </c>
      <c r="B6" t="s">
        <v>707</v>
      </c>
    </row>
    <row r="7" spans="1:2" x14ac:dyDescent="0.35">
      <c r="A7" t="s">
        <v>837</v>
      </c>
      <c r="B7" t="s">
        <v>699</v>
      </c>
    </row>
    <row r="8" spans="1:2" x14ac:dyDescent="0.35">
      <c r="A8" t="s">
        <v>711</v>
      </c>
      <c r="B8" t="s">
        <v>728</v>
      </c>
    </row>
    <row r="9" spans="1:2" x14ac:dyDescent="0.35">
      <c r="A9" t="s">
        <v>701</v>
      </c>
      <c r="B9" t="s">
        <v>702</v>
      </c>
    </row>
    <row r="10" spans="1:2" x14ac:dyDescent="0.35">
      <c r="A10" t="s">
        <v>726</v>
      </c>
      <c r="B10" t="s">
        <v>727</v>
      </c>
    </row>
    <row r="11" spans="1:2" x14ac:dyDescent="0.35">
      <c r="A11" t="s">
        <v>729</v>
      </c>
      <c r="B11" t="s">
        <v>706</v>
      </c>
    </row>
    <row r="12" spans="1:2" x14ac:dyDescent="0.35">
      <c r="A12" t="s">
        <v>670</v>
      </c>
      <c r="B12" t="s">
        <v>700</v>
      </c>
    </row>
    <row r="13" spans="1:2" x14ac:dyDescent="0.35">
      <c r="A13" t="s">
        <v>838</v>
      </c>
      <c r="B13" t="s">
        <v>839</v>
      </c>
    </row>
    <row r="14" spans="1:2" x14ac:dyDescent="0.35">
      <c r="A14" t="s">
        <v>712</v>
      </c>
      <c r="B14" t="s">
        <v>713</v>
      </c>
    </row>
    <row r="15" spans="1:2" x14ac:dyDescent="0.35">
      <c r="A15" t="s">
        <v>686</v>
      </c>
      <c r="B15" t="s">
        <v>703</v>
      </c>
    </row>
    <row r="16" spans="1:2" x14ac:dyDescent="0.35">
      <c r="A16" t="s">
        <v>730</v>
      </c>
      <c r="B16" t="s">
        <v>731</v>
      </c>
    </row>
  </sheetData>
  <pageMargins left="0.7" right="0.7" top="0.75" bottom="0.75" header="0.3" footer="0.3"/>
  <pageSetup orientation="portrait" horizontalDpi="0"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
  <sheetViews>
    <sheetView workbookViewId="0">
      <selection activeCell="C11" sqref="C11"/>
    </sheetView>
  </sheetViews>
  <sheetFormatPr defaultRowHeight="14.5" x14ac:dyDescent="0.35"/>
  <cols>
    <col min="1" max="1" width="20.90625" style="1" bestFit="1" customWidth="1"/>
    <col min="2" max="2" width="4.54296875" style="1" bestFit="1" customWidth="1"/>
    <col min="3" max="3" width="79.1796875" style="2" bestFit="1" customWidth="1"/>
    <col min="4" max="16384" width="8.7265625" style="1"/>
  </cols>
  <sheetData>
    <row r="1" spans="1:6" x14ac:dyDescent="0.35">
      <c r="A1" s="154" t="s">
        <v>0</v>
      </c>
      <c r="B1" s="154" t="s">
        <v>672</v>
      </c>
      <c r="C1" s="172" t="s">
        <v>25</v>
      </c>
      <c r="D1" s="154" t="s">
        <v>54</v>
      </c>
      <c r="E1" s="154"/>
      <c r="F1" s="154"/>
    </row>
    <row r="2" spans="1:6" x14ac:dyDescent="0.35">
      <c r="A2" s="1" t="s">
        <v>673</v>
      </c>
      <c r="B2" s="1">
        <v>3</v>
      </c>
      <c r="C2" s="2" t="s">
        <v>674</v>
      </c>
      <c r="D2" s="1" t="s">
        <v>680</v>
      </c>
    </row>
    <row r="3" spans="1:6" x14ac:dyDescent="0.35">
      <c r="A3" s="1" t="s">
        <v>675</v>
      </c>
      <c r="B3" s="1">
        <v>4</v>
      </c>
      <c r="C3" s="2" t="s">
        <v>677</v>
      </c>
      <c r="D3" s="1" t="s">
        <v>676</v>
      </c>
    </row>
    <row r="4" spans="1:6" x14ac:dyDescent="0.35">
      <c r="A4" s="1" t="s">
        <v>678</v>
      </c>
      <c r="B4" s="1">
        <v>6</v>
      </c>
      <c r="C4" s="2" t="s">
        <v>679</v>
      </c>
      <c r="D4" s="173" t="s">
        <v>681</v>
      </c>
    </row>
    <row r="5" spans="1:6" x14ac:dyDescent="0.35">
      <c r="A5" s="1" t="s">
        <v>682</v>
      </c>
      <c r="B5" s="1">
        <v>2</v>
      </c>
      <c r="C5" s="2" t="s">
        <v>683</v>
      </c>
    </row>
    <row r="6" spans="1:6" x14ac:dyDescent="0.35">
      <c r="A6" s="1" t="s">
        <v>708</v>
      </c>
      <c r="B6" s="1">
        <v>2</v>
      </c>
      <c r="C6" s="2" t="s">
        <v>709</v>
      </c>
    </row>
  </sheetData>
  <pageMargins left="0.7" right="0.7" top="0.75" bottom="0.75" header="0.3" footer="0.3"/>
  <ignoredErrors>
    <ignoredError sqref="D4" twoDigitTextYear="1"/>
  </ignoredError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7"/>
  <sheetViews>
    <sheetView workbookViewId="0">
      <selection activeCell="B20" sqref="B20"/>
    </sheetView>
  </sheetViews>
  <sheetFormatPr defaultRowHeight="14.5" x14ac:dyDescent="0.35"/>
  <cols>
    <col min="1" max="1" width="12.453125" bestFit="1" customWidth="1"/>
    <col min="2" max="2" width="16.1796875" bestFit="1" customWidth="1"/>
    <col min="3" max="3" width="10.453125" bestFit="1" customWidth="1"/>
    <col min="4" max="4" width="11.26953125" bestFit="1" customWidth="1"/>
  </cols>
  <sheetData>
    <row r="1" spans="1:4" s="66" customFormat="1" x14ac:dyDescent="0.35">
      <c r="A1" s="66" t="s">
        <v>186</v>
      </c>
      <c r="B1" s="66" t="s">
        <v>250</v>
      </c>
      <c r="C1" s="66" t="s">
        <v>187</v>
      </c>
      <c r="D1" s="66" t="s">
        <v>364</v>
      </c>
    </row>
    <row r="2" spans="1:4" x14ac:dyDescent="0.35">
      <c r="A2" t="s">
        <v>216</v>
      </c>
      <c r="B2" t="s">
        <v>217</v>
      </c>
      <c r="C2" t="s">
        <v>162</v>
      </c>
      <c r="D2" s="1">
        <f>COUNTIF(Skills!E:E,A2) + COUNTIF(Skills!I:I,A2) + COUNTIF(Skills!K:K,A2) + COUNTIF(Skills!M:M,A2) + COUNTIF(Skills!O:O,A2)</f>
        <v>4</v>
      </c>
    </row>
    <row r="3" spans="1:4" x14ac:dyDescent="0.35">
      <c r="A3" t="s">
        <v>343</v>
      </c>
      <c r="B3" t="s">
        <v>304</v>
      </c>
      <c r="C3" t="s">
        <v>22</v>
      </c>
      <c r="D3" s="1">
        <f>COUNTIF(Skills!E:E,A3) + COUNTIF(Skills!I:I,A3) + COUNTIF(Skills!K:K,A3) + COUNTIF(Skills!M:M,A3) + COUNTIF(Skills!O:O,A3)</f>
        <v>1</v>
      </c>
    </row>
    <row r="4" spans="1:4" x14ac:dyDescent="0.35">
      <c r="A4" t="s">
        <v>218</v>
      </c>
      <c r="B4" t="s">
        <v>101</v>
      </c>
      <c r="C4" t="s">
        <v>20</v>
      </c>
      <c r="D4" s="1">
        <f>COUNTIF(Skills!E:E,A4) + COUNTIF(Skills!I:I,A4) + COUNTIF(Skills!K:K,A4) + COUNTIF(Skills!M:M,A4) + COUNTIF(Skills!O:O,A4)</f>
        <v>0</v>
      </c>
    </row>
    <row r="5" spans="1:4" x14ac:dyDescent="0.35">
      <c r="A5" t="s">
        <v>219</v>
      </c>
      <c r="B5" t="s">
        <v>220</v>
      </c>
      <c r="C5" t="s">
        <v>20</v>
      </c>
      <c r="D5" s="1">
        <f>COUNTIF(Skills!E:E,A5) + COUNTIF(Skills!I:I,A5) + COUNTIF(Skills!K:K,A5) + COUNTIF(Skills!M:M,A5) + COUNTIF(Skills!O:O,A5)</f>
        <v>5</v>
      </c>
    </row>
    <row r="6" spans="1:4" x14ac:dyDescent="0.35">
      <c r="A6" t="s">
        <v>545</v>
      </c>
      <c r="B6" t="s">
        <v>544</v>
      </c>
      <c r="C6" t="s">
        <v>156</v>
      </c>
      <c r="D6" s="1">
        <f>COUNTIF(Skills!E:E,A6) + COUNTIF(Skills!I:I,A6) + COUNTIF(Skills!K:K,A6) + COUNTIF(Skills!M:M,A6) + COUNTIF(Skills!O:O,A6)</f>
        <v>0</v>
      </c>
    </row>
    <row r="7" spans="1:4" x14ac:dyDescent="0.35">
      <c r="A7" t="s">
        <v>211</v>
      </c>
      <c r="B7" t="s">
        <v>221</v>
      </c>
      <c r="C7" t="s">
        <v>160</v>
      </c>
      <c r="D7" s="1">
        <f>COUNTIF(Skills!E:E,A7) + COUNTIF(Skills!I:I,A7) + COUNTIF(Skills!K:K,A7) + COUNTIF(Skills!M:M,A7) + COUNTIF(Skills!O:O,A7)</f>
        <v>0</v>
      </c>
    </row>
    <row r="8" spans="1:4" x14ac:dyDescent="0.35">
      <c r="A8" t="s">
        <v>214</v>
      </c>
      <c r="B8" t="s">
        <v>358</v>
      </c>
      <c r="C8" t="s">
        <v>161</v>
      </c>
      <c r="D8" s="1">
        <f>COUNTIF(Skills!E:E,A8) + COUNTIF(Skills!I:I,A8) + COUNTIF(Skills!K:K,A8) + COUNTIF(Skills!M:M,A8) + COUNTIF(Skills!O:O,A8)</f>
        <v>1</v>
      </c>
    </row>
    <row r="9" spans="1:4" x14ac:dyDescent="0.35">
      <c r="A9" t="s">
        <v>222</v>
      </c>
      <c r="B9" t="s">
        <v>223</v>
      </c>
      <c r="C9" t="s">
        <v>160</v>
      </c>
      <c r="D9" s="1">
        <f>COUNTIF(Skills!E:E,A9) + COUNTIF(Skills!I:I,A9) + COUNTIF(Skills!K:K,A9) + COUNTIF(Skills!M:M,A9) + COUNTIF(Skills!O:O,A9)</f>
        <v>5</v>
      </c>
    </row>
    <row r="10" spans="1:4" x14ac:dyDescent="0.35">
      <c r="A10" t="s">
        <v>224</v>
      </c>
      <c r="B10" t="s">
        <v>526</v>
      </c>
      <c r="C10" t="s">
        <v>163</v>
      </c>
      <c r="D10" s="1">
        <f>COUNTIF(Skills!E:E,A10) + COUNTIF(Skills!I:I,A10) + COUNTIF(Skills!K:K,A10) + COUNTIF(Skills!M:M,A10) + COUNTIF(Skills!O:O,A10)</f>
        <v>2</v>
      </c>
    </row>
    <row r="11" spans="1:4" x14ac:dyDescent="0.35">
      <c r="A11" t="s">
        <v>209</v>
      </c>
      <c r="B11" t="s">
        <v>225</v>
      </c>
      <c r="C11" t="s">
        <v>156</v>
      </c>
      <c r="D11" s="1">
        <f>COUNTIF(Skills!E:E,A11) + COUNTIF(Skills!I:I,A11) + COUNTIF(Skills!K:K,A11) + COUNTIF(Skills!M:M,A11) + COUNTIF(Skills!O:O,A11)</f>
        <v>5</v>
      </c>
    </row>
    <row r="12" spans="1:4" x14ac:dyDescent="0.35">
      <c r="A12" t="s">
        <v>528</v>
      </c>
      <c r="B12" t="s">
        <v>529</v>
      </c>
      <c r="C12" t="s">
        <v>156</v>
      </c>
      <c r="D12" s="1">
        <f>COUNTIF(Skills!E:E,A12) + COUNTIF(Skills!I:I,A12) + COUNTIF(Skills!K:K,A12) + COUNTIF(Skills!M:M,A12) + COUNTIF(Skills!O:O,A12)</f>
        <v>1</v>
      </c>
    </row>
    <row r="13" spans="1:4" x14ac:dyDescent="0.35">
      <c r="A13" t="s">
        <v>322</v>
      </c>
      <c r="B13" t="s">
        <v>323</v>
      </c>
      <c r="D13" s="1">
        <f>COUNTIF(Skills!E:E,A13) + COUNTIF(Skills!I:I,A13) + COUNTIF(Skills!K:K,A13) + COUNTIF(Skills!M:M,A13) + COUNTIF(Skills!O:O,A13)</f>
        <v>2</v>
      </c>
    </row>
    <row r="14" spans="1:4" x14ac:dyDescent="0.35">
      <c r="A14" t="s">
        <v>325</v>
      </c>
      <c r="B14" t="s">
        <v>245</v>
      </c>
      <c r="C14" t="s">
        <v>150</v>
      </c>
      <c r="D14" s="1">
        <f>COUNTIF(Skills!E:E,A14) + COUNTIF(Skills!I:I,A14) + COUNTIF(Skills!K:K,A14) + COUNTIF(Skills!M:M,A14) + COUNTIF(Skills!O:O,A14)</f>
        <v>5</v>
      </c>
    </row>
    <row r="15" spans="1:4" x14ac:dyDescent="0.35">
      <c r="A15" t="s">
        <v>226</v>
      </c>
      <c r="B15" t="s">
        <v>105</v>
      </c>
      <c r="C15" t="s">
        <v>156</v>
      </c>
      <c r="D15" s="1">
        <f>COUNTIF(Skills!E:E,A15) + COUNTIF(Skills!I:I,A15) + COUNTIF(Skills!K:K,A15) + COUNTIF(Skills!M:M,A15) + COUNTIF(Skills!O:O,A15)</f>
        <v>0</v>
      </c>
    </row>
    <row r="16" spans="1:4" x14ac:dyDescent="0.35">
      <c r="A16" t="s">
        <v>373</v>
      </c>
      <c r="B16" t="s">
        <v>300</v>
      </c>
      <c r="C16" t="s">
        <v>162</v>
      </c>
      <c r="D16" s="1">
        <f>COUNTIF(Skills!E:E,A16) + COUNTIF(Skills!I:I,A16) + COUNTIF(Skills!K:K,A16) + COUNTIF(Skills!M:M,A16) + COUNTIF(Skills!O:O,A16)</f>
        <v>2</v>
      </c>
    </row>
    <row r="17" spans="1:4" x14ac:dyDescent="0.35">
      <c r="A17" t="s">
        <v>246</v>
      </c>
      <c r="B17" t="s">
        <v>361</v>
      </c>
      <c r="C17" t="s">
        <v>22</v>
      </c>
      <c r="D17" s="1">
        <f>COUNTIF(Skills!E:E,A17) + COUNTIF(Skills!I:I,A17) + COUNTIF(Skills!K:K,A17) + COUNTIF(Skills!M:M,A17) + COUNTIF(Skills!O:O,A17)</f>
        <v>1</v>
      </c>
    </row>
    <row r="18" spans="1:4" x14ac:dyDescent="0.35">
      <c r="A18" t="s">
        <v>228</v>
      </c>
      <c r="B18" t="s">
        <v>229</v>
      </c>
      <c r="C18" t="s">
        <v>162</v>
      </c>
      <c r="D18" s="1">
        <f>COUNTIF(Skills!E:E,A18) + COUNTIF(Skills!I:I,A18) + COUNTIF(Skills!K:K,A18) + COUNTIF(Skills!M:M,A18) + COUNTIF(Skills!O:O,A18)</f>
        <v>0</v>
      </c>
    </row>
    <row r="19" spans="1:4" x14ac:dyDescent="0.35">
      <c r="A19" t="s">
        <v>215</v>
      </c>
      <c r="B19" t="s">
        <v>230</v>
      </c>
      <c r="C19" t="s">
        <v>163</v>
      </c>
      <c r="D19" s="1">
        <f>COUNTIF(Skills!E:E,A19) + COUNTIF(Skills!I:I,A19) + COUNTIF(Skills!K:K,A19) + COUNTIF(Skills!M:M,A19) + COUNTIF(Skills!O:O,A19)</f>
        <v>0</v>
      </c>
    </row>
    <row r="20" spans="1:4" x14ac:dyDescent="0.35">
      <c r="A20" t="s">
        <v>42</v>
      </c>
      <c r="B20" t="s">
        <v>417</v>
      </c>
      <c r="C20" t="s">
        <v>156</v>
      </c>
      <c r="D20" s="1">
        <f>COUNTIF(Skills!E:E,A20) + COUNTIF(Skills!I:I,A20) + COUNTIF(Skills!K:K,A20) + COUNTIF(Skills!M:M,A20) + COUNTIF(Skills!O:O,A20)</f>
        <v>6</v>
      </c>
    </row>
    <row r="21" spans="1:4" x14ac:dyDescent="0.35">
      <c r="A21" t="s">
        <v>231</v>
      </c>
      <c r="B21" t="s">
        <v>286</v>
      </c>
      <c r="C21" t="s">
        <v>22</v>
      </c>
      <c r="D21" s="1">
        <f>COUNTIF(Skills!E:E,A21) + COUNTIF(Skills!I:I,A21) + COUNTIF(Skills!K:K,A21) + COUNTIF(Skills!M:M,A21) + COUNTIF(Skills!O:O,A21)</f>
        <v>3</v>
      </c>
    </row>
    <row r="22" spans="1:4" x14ac:dyDescent="0.35">
      <c r="A22" t="s">
        <v>212</v>
      </c>
      <c r="B22" t="s">
        <v>233</v>
      </c>
      <c r="C22" t="s">
        <v>162</v>
      </c>
      <c r="D22" s="1">
        <f>COUNTIF(Skills!E:E,A22) + COUNTIF(Skills!I:I,A22) + COUNTIF(Skills!K:K,A22) + COUNTIF(Skills!M:M,A22) + COUNTIF(Skills!O:O,A22)</f>
        <v>4</v>
      </c>
    </row>
    <row r="23" spans="1:4" x14ac:dyDescent="0.35">
      <c r="A23" t="s">
        <v>213</v>
      </c>
      <c r="B23" t="s">
        <v>344</v>
      </c>
      <c r="D23" s="1">
        <f>COUNTIF(Skills!E:E,A23) + COUNTIF(Skills!I:I,A23) + COUNTIF(Skills!K:K,A23) + COUNTIF(Skills!M:M,A23) + COUNTIF(Skills!O:O,A23)</f>
        <v>2</v>
      </c>
    </row>
    <row r="24" spans="1:4" x14ac:dyDescent="0.35">
      <c r="A24" t="s">
        <v>234</v>
      </c>
      <c r="B24" t="s">
        <v>363</v>
      </c>
      <c r="C24" t="s">
        <v>162</v>
      </c>
      <c r="D24" s="1">
        <f>COUNTIF(Skills!E:E,A24) + COUNTIF(Skills!I:I,A24) + COUNTIF(Skills!K:K,A24) + COUNTIF(Skills!M:M,A24) + COUNTIF(Skills!O:O,A24)</f>
        <v>1</v>
      </c>
    </row>
    <row r="25" spans="1:4" x14ac:dyDescent="0.35">
      <c r="A25" t="s">
        <v>327</v>
      </c>
      <c r="B25" t="s">
        <v>319</v>
      </c>
      <c r="C25" t="s">
        <v>150</v>
      </c>
      <c r="D25" s="1">
        <f>COUNTIF(Skills!E:E,A25) + COUNTIF(Skills!I:I,A25) + COUNTIF(Skills!K:K,A25) + COUNTIF(Skills!M:M,A25) + COUNTIF(Skills!O:O,A25)</f>
        <v>1</v>
      </c>
    </row>
    <row r="26" spans="1:4" x14ac:dyDescent="0.35">
      <c r="A26" t="s">
        <v>204</v>
      </c>
      <c r="B26" t="s">
        <v>235</v>
      </c>
      <c r="C26" t="s">
        <v>156</v>
      </c>
      <c r="D26" s="1">
        <f>COUNTIF(Skills!E:E,A26) + COUNTIF(Skills!I:I,A26) + COUNTIF(Skills!K:K,A26) + COUNTIF(Skills!M:M,A26) + COUNTIF(Skills!O:O,A26)</f>
        <v>2</v>
      </c>
    </row>
    <row r="27" spans="1:4" x14ac:dyDescent="0.35">
      <c r="A27" t="s">
        <v>206</v>
      </c>
      <c r="B27" t="s">
        <v>357</v>
      </c>
      <c r="C27" t="s">
        <v>161</v>
      </c>
      <c r="D27" s="1">
        <f>COUNTIF(Skills!E:E,A27) + COUNTIF(Skills!I:I,A27) + COUNTIF(Skills!K:K,A27) + COUNTIF(Skills!M:M,A27) + COUNTIF(Skills!O:O,A27)</f>
        <v>1</v>
      </c>
    </row>
    <row r="28" spans="1:4" x14ac:dyDescent="0.35">
      <c r="A28" t="s">
        <v>163</v>
      </c>
      <c r="B28" t="s">
        <v>126</v>
      </c>
      <c r="C28" t="s">
        <v>163</v>
      </c>
      <c r="D28" s="1">
        <f>COUNTIF(Skills!E:E,A28) + COUNTIF(Skills!I:I,A28) + COUNTIF(Skills!K:K,A28) + COUNTIF(Skills!M:M,A28) + COUNTIF(Skills!O:O,A28)</f>
        <v>0</v>
      </c>
    </row>
    <row r="29" spans="1:4" x14ac:dyDescent="0.35">
      <c r="A29" t="s">
        <v>596</v>
      </c>
      <c r="B29" t="s">
        <v>360</v>
      </c>
      <c r="C29" t="s">
        <v>160</v>
      </c>
      <c r="D29" s="1">
        <f>COUNTIF(Skills!E:E,A29) + COUNTIF(Skills!I:I,A29) + COUNTIF(Skills!K:K,A29) + COUNTIF(Skills!M:M,A29) + COUNTIF(Skills!O:O,A29)</f>
        <v>2</v>
      </c>
    </row>
    <row r="30" spans="1:4" x14ac:dyDescent="0.35">
      <c r="A30" t="s">
        <v>205</v>
      </c>
      <c r="B30" t="s">
        <v>236</v>
      </c>
      <c r="C30" t="s">
        <v>20</v>
      </c>
      <c r="D30" s="1">
        <f>COUNTIF(Skills!E:E,A30) + COUNTIF(Skills!I:I,A30) + COUNTIF(Skills!K:K,A30) + COUNTIF(Skills!M:M,A30) + COUNTIF(Skills!O:O,A30)</f>
        <v>7</v>
      </c>
    </row>
    <row r="31" spans="1:4" x14ac:dyDescent="0.35">
      <c r="A31" t="s">
        <v>368</v>
      </c>
      <c r="B31" t="s">
        <v>369</v>
      </c>
      <c r="C31" t="s">
        <v>20</v>
      </c>
      <c r="D31" s="1">
        <f>COUNTIF(Skills!E:E,A31) + COUNTIF(Skills!I:I,A31) + COUNTIF(Skills!K:K,A31) + COUNTIF(Skills!M:M,A31) + COUNTIF(Skills!O:O,A31)</f>
        <v>1</v>
      </c>
    </row>
    <row r="32" spans="1:4" x14ac:dyDescent="0.35">
      <c r="A32" t="s">
        <v>308</v>
      </c>
      <c r="B32" t="s">
        <v>309</v>
      </c>
      <c r="C32" t="s">
        <v>160</v>
      </c>
      <c r="D32" s="1">
        <f>COUNTIF(Skills!E:E,A32) + COUNTIF(Skills!I:I,A32) + COUNTIF(Skills!K:K,A32) + COUNTIF(Skills!M:M,A32) + COUNTIF(Skills!O:O,A32)</f>
        <v>1</v>
      </c>
    </row>
    <row r="33" spans="1:4" x14ac:dyDescent="0.35">
      <c r="A33" t="s">
        <v>335</v>
      </c>
      <c r="B33" t="s">
        <v>334</v>
      </c>
      <c r="C33" t="s">
        <v>161</v>
      </c>
      <c r="D33" s="1">
        <f>COUNTIF(Skills!E:E,A33) + COUNTIF(Skills!I:I,A33) + COUNTIF(Skills!K:K,A33) + COUNTIF(Skills!M:M,A33) + COUNTIF(Skills!O:O,A33)</f>
        <v>0</v>
      </c>
    </row>
    <row r="34" spans="1:4" x14ac:dyDescent="0.35">
      <c r="A34" t="s">
        <v>312</v>
      </c>
      <c r="B34" t="s">
        <v>365</v>
      </c>
      <c r="C34" t="s">
        <v>161</v>
      </c>
      <c r="D34" s="1">
        <f>COUNTIF(Skills!E:E,A34) + COUNTIF(Skills!I:I,A34) + COUNTIF(Skills!K:K,A34) + COUNTIF(Skills!M:M,A34) + COUNTIF(Skills!O:O,A34)</f>
        <v>4</v>
      </c>
    </row>
    <row r="35" spans="1:4" ht="14.25" customHeight="1" x14ac:dyDescent="0.35">
      <c r="A35" t="s">
        <v>247</v>
      </c>
      <c r="B35" t="s">
        <v>237</v>
      </c>
      <c r="C35" t="s">
        <v>162</v>
      </c>
      <c r="D35" s="1">
        <f>COUNTIF(Skills!E:E,A35) + COUNTIF(Skills!I:I,A35) + COUNTIF(Skills!K:K,A35) + COUNTIF(Skills!M:M,A35) + COUNTIF(Skills!O:O,A35)</f>
        <v>1</v>
      </c>
    </row>
    <row r="36" spans="1:4" x14ac:dyDescent="0.35">
      <c r="A36" t="s">
        <v>324</v>
      </c>
      <c r="B36" t="s">
        <v>243</v>
      </c>
      <c r="C36" t="s">
        <v>160</v>
      </c>
      <c r="D36" s="1">
        <f>COUNTIF(Skills!E:E,A36) + COUNTIF(Skills!I:I,A36) + COUNTIF(Skills!K:K,A36) + COUNTIF(Skills!M:M,A36) + COUNTIF(Skills!O:O,A36)</f>
        <v>4</v>
      </c>
    </row>
    <row r="37" spans="1:4" x14ac:dyDescent="0.35">
      <c r="A37" t="s">
        <v>207</v>
      </c>
      <c r="B37" t="s">
        <v>359</v>
      </c>
      <c r="C37" t="s">
        <v>160</v>
      </c>
      <c r="D37" s="1">
        <f>COUNTIF(Skills!E:E,A37) + COUNTIF(Skills!I:I,A37) + COUNTIF(Skills!K:K,A37) + COUNTIF(Skills!M:M,A37) + COUNTIF(Skills!O:O,A37)</f>
        <v>1</v>
      </c>
    </row>
    <row r="38" spans="1:4" x14ac:dyDescent="0.35">
      <c r="A38" t="s">
        <v>248</v>
      </c>
      <c r="B38" t="s">
        <v>239</v>
      </c>
      <c r="C38" t="s">
        <v>162</v>
      </c>
      <c r="D38" s="1">
        <f>COUNTIF(Skills!E:E,A38) + COUNTIF(Skills!I:I,A38) + COUNTIF(Skills!K:K,A38) + COUNTIF(Skills!M:M,A38) + COUNTIF(Skills!O:O,A38)</f>
        <v>0</v>
      </c>
    </row>
    <row r="39" spans="1:4" x14ac:dyDescent="0.35">
      <c r="A39" t="s">
        <v>240</v>
      </c>
      <c r="B39" t="s">
        <v>241</v>
      </c>
      <c r="C39" t="s">
        <v>20</v>
      </c>
      <c r="D39" s="1">
        <f>COUNTIF(Skills!E:E,A39) + COUNTIF(Skills!I:I,A39) + COUNTIF(Skills!K:K,A39) + COUNTIF(Skills!M:M,A39) + COUNTIF(Skills!O:O,A39)</f>
        <v>6</v>
      </c>
    </row>
    <row r="40" spans="1:4" x14ac:dyDescent="0.35">
      <c r="A40" t="s">
        <v>249</v>
      </c>
      <c r="B40" t="s">
        <v>354</v>
      </c>
      <c r="C40" t="s">
        <v>161</v>
      </c>
      <c r="D40" s="1">
        <f>COUNTIF(Skills!E:E,A40) + COUNTIF(Skills!I:I,A40) + COUNTIF(Skills!K:K,A40) + COUNTIF(Skills!M:M,A40) + COUNTIF(Skills!O:O,A40)</f>
        <v>1</v>
      </c>
    </row>
    <row r="41" spans="1:4" x14ac:dyDescent="0.35">
      <c r="A41" t="s">
        <v>281</v>
      </c>
      <c r="B41" t="s">
        <v>282</v>
      </c>
      <c r="C41" t="s">
        <v>163</v>
      </c>
      <c r="D41" s="1">
        <f>COUNTIF(Skills!E:E,A41) + COUNTIF(Skills!I:I,A41) + COUNTIF(Skills!K:K,A41) + COUNTIF(Skills!M:M,A41) + COUNTIF(Skills!O:O,A41)</f>
        <v>1</v>
      </c>
    </row>
    <row r="42" spans="1:4" x14ac:dyDescent="0.35">
      <c r="A42" t="s">
        <v>292</v>
      </c>
      <c r="B42" t="s">
        <v>366</v>
      </c>
      <c r="C42" t="s">
        <v>161</v>
      </c>
      <c r="D42" s="1">
        <f>COUNTIF(Skills!E:E,A42) + COUNTIF(Skills!I:I,A42) + COUNTIF(Skills!K:K,A42) + COUNTIF(Skills!M:M,A42) + COUNTIF(Skills!O:O,A42)</f>
        <v>1</v>
      </c>
    </row>
    <row r="43" spans="1:4" x14ac:dyDescent="0.35">
      <c r="A43" t="s">
        <v>208</v>
      </c>
      <c r="B43" t="s">
        <v>242</v>
      </c>
      <c r="C43" t="s">
        <v>156</v>
      </c>
      <c r="D43" s="1">
        <f>COUNTIF(Skills!E:E,A43) + COUNTIF(Skills!I:I,A43) + COUNTIF(Skills!K:K,A43) + COUNTIF(Skills!M:M,A43) + COUNTIF(Skills!O:O,A43)</f>
        <v>2</v>
      </c>
    </row>
    <row r="44" spans="1:4" x14ac:dyDescent="0.35">
      <c r="A44" t="s">
        <v>162</v>
      </c>
      <c r="B44" t="s">
        <v>104</v>
      </c>
      <c r="C44" t="s">
        <v>162</v>
      </c>
      <c r="D44" s="1">
        <f>COUNTIF(Skills!E:E,A44) + COUNTIF(Skills!I:I,A44) + COUNTIF(Skills!K:K,A44) + COUNTIF(Skills!M:M,A44) + COUNTIF(Skills!O:O,A44)</f>
        <v>0</v>
      </c>
    </row>
    <row r="45" spans="1:4" x14ac:dyDescent="0.35">
      <c r="A45" t="s">
        <v>346</v>
      </c>
      <c r="B45" t="s">
        <v>527</v>
      </c>
      <c r="D45" s="1">
        <f>COUNTIF(Skills!E:E,A45) + COUNTIF(Skills!I:I,A45) + COUNTIF(Skills!K:K,A45) + COUNTIF(Skills!M:M,A45) + COUNTIF(Skills!O:O,A45)</f>
        <v>1</v>
      </c>
    </row>
    <row r="46" spans="1:4" x14ac:dyDescent="0.35">
      <c r="A46" t="s">
        <v>232</v>
      </c>
      <c r="B46" t="s">
        <v>244</v>
      </c>
      <c r="C46" t="s">
        <v>20</v>
      </c>
      <c r="D46" s="1">
        <f>COUNTIF(Skills!E:E,A46) + COUNTIF(Skills!I:I,A46) + COUNTIF(Skills!K:K,A46) + COUNTIF(Skills!M:M,A46) + COUNTIF(Skills!O:O,A46)</f>
        <v>0</v>
      </c>
    </row>
    <row r="47" spans="1:4" x14ac:dyDescent="0.35">
      <c r="A47" t="s">
        <v>293</v>
      </c>
      <c r="B47" t="s">
        <v>367</v>
      </c>
      <c r="C47" t="s">
        <v>161</v>
      </c>
      <c r="D47" s="1">
        <f>COUNTIF(Skills!E:E,A47) + COUNTIF(Skills!I:I,A47) + COUNTIF(Skills!K:K,A47) + COUNTIF(Skills!M:M,A47) + COUNTIF(Skills!O:O,A47)</f>
        <v>3</v>
      </c>
    </row>
  </sheetData>
  <sortState ref="A2:D47">
    <sortCondition ref="A2:A47"/>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20</vt:i4>
      </vt:variant>
      <vt:variant>
        <vt:lpstr>Named Ranges</vt:lpstr>
      </vt:variant>
      <vt:variant>
        <vt:i4>2</vt:i4>
      </vt:variant>
    </vt:vector>
  </HeadingPairs>
  <TitlesOfParts>
    <vt:vector size="22" baseType="lpstr">
      <vt:lpstr>Characters</vt:lpstr>
      <vt:lpstr>Skills</vt:lpstr>
      <vt:lpstr>Events</vt:lpstr>
      <vt:lpstr>Crises</vt:lpstr>
      <vt:lpstr>NPC</vt:lpstr>
      <vt:lpstr>Helps</vt:lpstr>
      <vt:lpstr>Fixers</vt:lpstr>
      <vt:lpstr>Items</vt:lpstr>
      <vt:lpstr>Actions</vt:lpstr>
      <vt:lpstr>Bosses</vt:lpstr>
      <vt:lpstr>Chapters</vt:lpstr>
      <vt:lpstr>Skill Ideas</vt:lpstr>
      <vt:lpstr>Character Ideas</vt:lpstr>
      <vt:lpstr>Event Ideas</vt:lpstr>
      <vt:lpstr>Tile ideas</vt:lpstr>
      <vt:lpstr>Story Board</vt:lpstr>
      <vt:lpstr>RiverCity</vt:lpstr>
      <vt:lpstr>Fixer ideas</vt:lpstr>
      <vt:lpstr>Home Stretch Playtesting</vt:lpstr>
      <vt:lpstr>Home Stretch Rounds</vt:lpstr>
      <vt:lpstr>Actions</vt:lpstr>
      <vt:lpstr>Fixers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andy</dc:creator>
  <cp:lastModifiedBy>Andy</cp:lastModifiedBy>
  <dcterms:created xsi:type="dcterms:W3CDTF">2016-03-29T03:02:44Z</dcterms:created>
  <dcterms:modified xsi:type="dcterms:W3CDTF">2020-07-28T19:10:04Z</dcterms:modified>
</cp:coreProperties>
</file>