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4755" windowHeight="1875"/>
  </bookViews>
  <sheets>
    <sheet name="Deck" sheetId="1" r:id="rId1"/>
    <sheet name="Stats" sheetId="2" r:id="rId2"/>
  </sheets>
  <calcPr calcId="145621"/>
</workbook>
</file>

<file path=xl/calcChain.xml><?xml version="1.0" encoding="utf-8"?>
<calcChain xmlns="http://schemas.openxmlformats.org/spreadsheetml/2006/main">
  <c r="C2" i="2" l="1"/>
  <c r="H3" i="2" l="1"/>
  <c r="I3" i="2"/>
  <c r="J3" i="2"/>
  <c r="H4" i="2"/>
  <c r="I4" i="2"/>
  <c r="J4" i="2"/>
  <c r="J2" i="2"/>
  <c r="I2" i="2"/>
  <c r="H2" i="2"/>
  <c r="B5" i="2"/>
  <c r="C5" i="2"/>
  <c r="B3" i="2"/>
  <c r="C3" i="2"/>
  <c r="B4" i="2"/>
  <c r="C4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2" i="2"/>
  <c r="K2" i="2" l="1"/>
  <c r="K4" i="2"/>
  <c r="K3" i="2"/>
</calcChain>
</file>

<file path=xl/sharedStrings.xml><?xml version="1.0" encoding="utf-8"?>
<sst xmlns="http://schemas.openxmlformats.org/spreadsheetml/2006/main" count="339" uniqueCount="187">
  <si>
    <t>Type</t>
  </si>
  <si>
    <t>Snark</t>
  </si>
  <si>
    <t>Bonus1</t>
  </si>
  <si>
    <t>Bonus2</t>
  </si>
  <si>
    <t>Description</t>
  </si>
  <si>
    <t>VP</t>
  </si>
  <si>
    <t>Resource</t>
  </si>
  <si>
    <t>Early Game</t>
  </si>
  <si>
    <t>Endgame</t>
  </si>
  <si>
    <t>Midgame</t>
  </si>
  <si>
    <t>Wood</t>
  </si>
  <si>
    <t>Qty</t>
  </si>
  <si>
    <t>Title</t>
  </si>
  <si>
    <t>Stone</t>
  </si>
  <si>
    <t>Sheep</t>
  </si>
  <si>
    <t>Cattle</t>
  </si>
  <si>
    <t>Vegetable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</si>
  <si>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</si>
  <si>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</si>
  <si>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</si>
  <si>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</si>
  <si>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</si>
  <si>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</si>
  <si>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</si>
  <si>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</si>
  <si>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</si>
  <si>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</si>
  <si>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</si>
  <si>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</si>
  <si>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</si>
  <si>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</si>
  <si>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</si>
  <si>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</si>
  <si>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</si>
  <si>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</si>
  <si>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</si>
  <si>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Military</t>
  </si>
  <si>
    <t>The Military Payoff</t>
  </si>
  <si>
    <t>You do not need to pay any required Stone for Buildings.</t>
  </si>
  <si>
    <t>The Clay Building Building</t>
  </si>
  <si>
    <t>The Wood Building Building</t>
  </si>
  <si>
    <t>The Stone Building Building</t>
  </si>
  <si>
    <t>You do not need to pay any required Wood for Buildings</t>
  </si>
  <si>
    <t>You do not need to pay any required Clay for Buildings.</t>
  </si>
  <si>
    <t>The Military Building</t>
  </si>
  <si>
    <t>Seems like a lot now, but we have an epic endgame coming up.</t>
  </si>
  <si>
    <t>This is to make you feel better about having unused stuff.</t>
  </si>
  <si>
    <t>See! I told you that card would pay off.</t>
  </si>
  <si>
    <t>The Unexpected Payoff</t>
  </si>
  <si>
    <t>Aggression does have its benefits.</t>
  </si>
  <si>
    <t>Sheep Breed!</t>
  </si>
  <si>
    <t>Cattle Breed!</t>
  </si>
  <si>
    <t>The Building Payoff Building</t>
  </si>
  <si>
    <t>Go ahead and take your next turn, this is gonna take me a moment.</t>
  </si>
  <si>
    <t>The Grain Engine</t>
  </si>
  <si>
    <t>Playing this has the hidden advantage of making your opponents hate you.</t>
  </si>
  <si>
    <t>Free Food!</t>
  </si>
  <si>
    <t>You may also use this card for 1 Food</t>
  </si>
  <si>
    <t>More Veggies!</t>
  </si>
  <si>
    <t>More Grain!</t>
  </si>
  <si>
    <t>Moo.</t>
  </si>
  <si>
    <t>It's a safe bet that you'll find this useful.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</si>
  <si>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</si>
  <si>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</si>
  <si>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</si>
  <si>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</si>
  <si>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</si>
  <si>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</si>
  <si>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</si>
  <si>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</si>
  <si>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</si>
  <si>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</si>
  <si>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Or is it ore? Mountains? Rock? Definitely not clay.</t>
  </si>
  <si>
    <t>Good for more narrow situations.</t>
  </si>
  <si>
    <t>Don't base your entire strategy on this card.</t>
  </si>
  <si>
    <t>Sheep: the rabbits of farm animals.</t>
  </si>
  <si>
    <t>I won't tell you how we got this cow to breed by itself.</t>
  </si>
  <si>
    <t>Really, it's just a coincidence that we happen to also be housed in a building. In fact, we built our own building. We did not need a building building building building building.</t>
  </si>
  <si>
    <t>Plus, you don't have to think about how to make your food!</t>
  </si>
  <si>
    <t>Does nothing now, but it will pay off later. The engine can wait.</t>
  </si>
  <si>
    <t xml:space="preserve">This is a garden, not some sort of weird patch that passively injects beta-Carotene into your skin. </t>
  </si>
  <si>
    <t>Grain: the best breeder of them all.</t>
  </si>
  <si>
    <t>I'm pretty sure this strategy worked for me at least once.</t>
  </si>
  <si>
    <t>It is by pure coincidence that we actually need stone for our building.</t>
  </si>
  <si>
    <t>It is by pure coincidence that we actually need Wood for our building.</t>
  </si>
  <si>
    <t>It is by pure coincidence that we actually need Clay for our building.</t>
  </si>
  <si>
    <t>Just don't miss your opportunity to use it.</t>
  </si>
  <si>
    <t>Be sure to take this from someone who has collected silk.</t>
  </si>
  <si>
    <t>Just when you think you've pulled ahead, someone else will get a bigger building than this.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</si>
  <si>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</si>
  <si>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</si>
  <si>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</si>
  <si>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</si>
  <si>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</si>
  <si>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What's better than one veggie? Two veggies and a VP.</t>
  </si>
  <si>
    <t>Kinda like the double-wood, only clay.</t>
  </si>
  <si>
    <t>The Coveted Starting Player</t>
  </si>
  <si>
    <t>Go first!</t>
  </si>
  <si>
    <t>Because just going around in a circle is not strategic enough.</t>
  </si>
  <si>
    <t>Cheap. Abundant. Necessary.</t>
  </si>
  <si>
    <t>The Inherently Valuable Resource</t>
  </si>
  <si>
    <t>Engine</t>
  </si>
  <si>
    <t>You may use 1 Animal for any 1 Resource, any number of times.</t>
  </si>
  <si>
    <t>The Premium Building</t>
  </si>
  <si>
    <t>The Cheap Building</t>
  </si>
  <si>
    <t>Even More Grain!</t>
  </si>
  <si>
    <t>Even More Veggies!</t>
  </si>
  <si>
    <t>Go First!</t>
  </si>
  <si>
    <t>Players</t>
  </si>
  <si>
    <t>Total Rounds</t>
  </si>
  <si>
    <t>Early Game Rounds</t>
  </si>
  <si>
    <t>Midgame Rounds</t>
  </si>
  <si>
    <t>Endgame Rounds</t>
  </si>
  <si>
    <t>The Insta-slaughter</t>
  </si>
  <si>
    <t>The Early Investment</t>
  </si>
  <si>
    <t>The Reaction to Military Strategy</t>
  </si>
  <si>
    <t>If you currently have the most military you may substitute any 1 Resource for any 1 other Resource, once per turn. In the case of a tie, nobody gets the bonus. You may only own 1 Military Engine.</t>
  </si>
  <si>
    <t>If this card is available, somebody better take this.</t>
  </si>
  <si>
    <t>You must play this card before playing an Engine.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</si>
  <si>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</si>
  <si>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</si>
  <si>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</si>
  <si>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</si>
  <si>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</si>
  <si>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</si>
  <si>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</si>
  <si>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Or is it wheat? Or corn? Seeds?</t>
  </si>
  <si>
    <t>Personally, I find grain to be much more filling than vegetables.</t>
  </si>
  <si>
    <t>You may trash this card for 1 Food.</t>
  </si>
  <si>
    <t>The Premium Material</t>
  </si>
  <si>
    <t>Other players may transfer this card to their playing area for 1 of any of the following: Stone, Clay, Silk, Boar, Glass, Gold, Cattle, Vegetable, Food.</t>
  </si>
  <si>
    <t>You may now build buildings. You may only take one of these into your hand per game.</t>
  </si>
  <si>
    <t>If you currently have the most military you may substitute any 1 Resource to play a card. In case of tie, nobody gets the bonus.</t>
  </si>
  <si>
    <t>You may substitute 1 Gold for any 1 Resource.</t>
  </si>
  <si>
    <t>First!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</si>
  <si>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</si>
  <si>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</si>
  <si>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</si>
  <si>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</si>
  <si>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</si>
  <si>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</si>
  <si>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</si>
  <si>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</si>
  <si>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</si>
  <si>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</si>
  <si>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To trash this card, you must trash 3 Food before Endgame.</t>
  </si>
  <si>
    <t>You may use 1 Grain instead of any 1 Resource, any number of times.</t>
  </si>
  <si>
    <t>The Expensive Payoff</t>
  </si>
  <si>
    <t>Reconcile</t>
  </si>
  <si>
    <t>All players have their last chance to get rid of their Blockers.</t>
  </si>
  <si>
    <t>Even though you knew it was coming, it still comes up too soon.</t>
  </si>
  <si>
    <t>Pay Up!</t>
  </si>
  <si>
    <t>3 VPs for each Cattle, Vegetable</t>
  </si>
  <si>
    <t>Glad you didn't have to eat these!</t>
  </si>
  <si>
    <t>Trash</t>
  </si>
  <si>
    <t>The Great Material Combo</t>
  </si>
  <si>
    <t>The Fine Material Combo</t>
  </si>
  <si>
    <t>The Amazing Material Combo</t>
  </si>
  <si>
    <t>The Amazing Building</t>
  </si>
  <si>
    <t>The Great Building</t>
  </si>
  <si>
    <t>The Fine Building</t>
  </si>
  <si>
    <t>Good move. Not Great. But Good.</t>
  </si>
  <si>
    <t>Don't get all your VPs out too early now. We've got an endgame.</t>
  </si>
  <si>
    <t>4 VP for each Military, +2 additional VP if you end the game with the most military (ties don't count).</t>
  </si>
  <si>
    <t>At game end, VPs are the number of Glass you have in your hand squared plus the number of Silks squared.</t>
  </si>
  <si>
    <t>The Unused Resources Payoff</t>
  </si>
  <si>
    <t>2 VP for each Wood, Sheep, or Grain</t>
  </si>
  <si>
    <t>The Diversified Strategy Payoff</t>
  </si>
  <si>
    <t>3 VP for one of each of: Sheep, Wild Boar, Cattle, Glass, Silk, Grain, Veggie.</t>
  </si>
  <si>
    <t>3 VP for each Building you've played</t>
  </si>
  <si>
    <t>4 VPs for each Payoff you have placed.</t>
  </si>
  <si>
    <t>6VP if you have Invested plus 2VP for each Gold.</t>
  </si>
  <si>
    <t>?</t>
  </si>
  <si>
    <t>The Military Commitment</t>
  </si>
  <si>
    <t>You're in it now.</t>
  </si>
  <si>
    <t>You may also Trash this card for 2 Food.</t>
  </si>
  <si>
    <t>You may Trash 1 Silk for any 2 Resources, any number of times.</t>
  </si>
  <si>
    <t>This card is as close at this game gets to Victory Point Points.</t>
  </si>
  <si>
    <t>Upon playing, you may retrieve any card in the discard piles and play it immediately without prerequisites.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</si>
  <si>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</si>
  <si>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</si>
  <si>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</si>
  <si>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</si>
  <si>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You may trash this card for any 2 Resources.</t>
  </si>
  <si>
    <t>The One-and-Done Card</t>
  </si>
  <si>
    <t>Highest military may substitute any 1 Resource for any 1 Resource, once per turn. Ties don't count.</t>
  </si>
  <si>
    <t>You know you want this one. Figure out how to spend it later.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</si>
</sst>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0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pane ySplit="1" topLeftCell="A2" activePane="bottomLeft" state="frozen"/>
      <selection pane="bottomLeft" activeCell="K3" sqref="K3"/>
    </sheetView>
  </sheetViews>
  <sheetFormatPr defaultRowHeight="15" x14ac:dyDescent="0.25"/>
  <cols>
    <col min="1" max="1" width="11" customWidth="1"/>
    <col min="2" max="2" width="4.140625" style="3" bestFit="1" customWidth="1"/>
    <col min="3" max="3" width="29.28515625" bestFit="1" customWidth="1"/>
    <col min="4" max="4" width="11.140625" bestFit="1" customWidth="1"/>
    <col min="5" max="5" width="10.140625" bestFit="1" customWidth="1"/>
    <col min="6" max="9" width="10.140625" style="16" customWidth="1"/>
    <col min="10" max="10" width="62.7109375" customWidth="1"/>
    <col min="11" max="11" width="3.42578125" style="3" bestFit="1" customWidth="1"/>
    <col min="12" max="12" width="79.7109375" bestFit="1" customWidth="1"/>
  </cols>
  <sheetData>
    <row r="1" spans="1:12" s="1" customFormat="1" x14ac:dyDescent="0.25">
      <c r="A1" s="1" t="s">
        <v>0</v>
      </c>
      <c r="B1" s="2" t="s">
        <v>11</v>
      </c>
      <c r="C1" s="1" t="s">
        <v>12</v>
      </c>
      <c r="D1" s="1" t="s">
        <v>2</v>
      </c>
      <c r="E1" s="1" t="s">
        <v>3</v>
      </c>
      <c r="F1" s="14" t="s">
        <v>135</v>
      </c>
      <c r="G1" s="14" t="s">
        <v>136</v>
      </c>
      <c r="H1" s="14" t="s">
        <v>22</v>
      </c>
      <c r="I1" s="14" t="s">
        <v>23</v>
      </c>
      <c r="J1" s="1" t="s">
        <v>4</v>
      </c>
      <c r="K1" s="2" t="s">
        <v>5</v>
      </c>
      <c r="L1" s="1" t="s">
        <v>1</v>
      </c>
    </row>
    <row r="2" spans="1:12" s="4" customFormat="1" x14ac:dyDescent="0.25">
      <c r="A2" t="s">
        <v>134</v>
      </c>
      <c r="B2" s="5">
        <v>1</v>
      </c>
      <c r="C2" t="s">
        <v>96</v>
      </c>
      <c r="D2" t="s">
        <v>97</v>
      </c>
      <c r="F2" s="15"/>
      <c r="G2" s="15"/>
      <c r="H2" s="15"/>
      <c r="I2" s="15"/>
      <c r="J2" t="s">
        <v>130</v>
      </c>
      <c r="K2" s="5">
        <v>3</v>
      </c>
      <c r="L2" t="s">
        <v>98</v>
      </c>
    </row>
    <row r="3" spans="1:12" x14ac:dyDescent="0.25">
      <c r="A3" t="s">
        <v>101</v>
      </c>
      <c r="B3" s="3">
        <v>4</v>
      </c>
      <c r="C3" t="s">
        <v>21</v>
      </c>
      <c r="D3" t="s">
        <v>35</v>
      </c>
      <c r="F3" s="16" t="s">
        <v>13</v>
      </c>
      <c r="J3" t="s">
        <v>131</v>
      </c>
      <c r="K3" s="3">
        <v>0</v>
      </c>
      <c r="L3" t="s">
        <v>77</v>
      </c>
    </row>
    <row r="4" spans="1:12" x14ac:dyDescent="0.25">
      <c r="A4" t="s">
        <v>101</v>
      </c>
      <c r="B4" s="3">
        <v>1</v>
      </c>
      <c r="C4" t="s">
        <v>25</v>
      </c>
      <c r="D4" t="s">
        <v>36</v>
      </c>
      <c r="J4" t="s">
        <v>116</v>
      </c>
      <c r="K4" s="3">
        <v>1</v>
      </c>
      <c r="L4" t="s">
        <v>93</v>
      </c>
    </row>
    <row r="5" spans="1:12" x14ac:dyDescent="0.25">
      <c r="A5" t="s">
        <v>101</v>
      </c>
      <c r="B5" s="3">
        <v>2</v>
      </c>
      <c r="C5" t="s">
        <v>115</v>
      </c>
      <c r="D5" t="s">
        <v>36</v>
      </c>
      <c r="J5" t="s">
        <v>116</v>
      </c>
      <c r="K5" s="3">
        <v>2</v>
      </c>
      <c r="L5" t="s">
        <v>117</v>
      </c>
    </row>
    <row r="6" spans="1:12" x14ac:dyDescent="0.25">
      <c r="A6" t="s">
        <v>101</v>
      </c>
      <c r="B6" s="3">
        <v>2</v>
      </c>
      <c r="C6" t="s">
        <v>54</v>
      </c>
      <c r="F6" s="16" t="s">
        <v>10</v>
      </c>
      <c r="J6" t="s">
        <v>146</v>
      </c>
      <c r="K6" s="3">
        <v>1</v>
      </c>
      <c r="L6" t="s">
        <v>122</v>
      </c>
    </row>
    <row r="7" spans="1:12" x14ac:dyDescent="0.25">
      <c r="A7" t="s">
        <v>101</v>
      </c>
      <c r="B7" s="3">
        <v>2</v>
      </c>
      <c r="C7" t="s">
        <v>113</v>
      </c>
      <c r="F7" s="16" t="s">
        <v>17</v>
      </c>
      <c r="J7" t="s">
        <v>102</v>
      </c>
      <c r="K7" s="3">
        <v>1</v>
      </c>
      <c r="L7" t="s">
        <v>121</v>
      </c>
    </row>
    <row r="8" spans="1:12" ht="14.25" customHeight="1" x14ac:dyDescent="0.25">
      <c r="A8" t="s">
        <v>71</v>
      </c>
      <c r="B8" s="3">
        <v>4</v>
      </c>
      <c r="C8" t="s">
        <v>70</v>
      </c>
      <c r="J8" t="s">
        <v>145</v>
      </c>
      <c r="K8" s="3">
        <v>-8</v>
      </c>
      <c r="L8" t="s">
        <v>62</v>
      </c>
    </row>
    <row r="9" spans="1:12" x14ac:dyDescent="0.25">
      <c r="A9" t="s">
        <v>6</v>
      </c>
      <c r="B9" s="3">
        <v>6</v>
      </c>
      <c r="C9" t="s">
        <v>123</v>
      </c>
      <c r="D9" t="s">
        <v>10</v>
      </c>
      <c r="E9" t="s">
        <v>10</v>
      </c>
      <c r="K9" s="3">
        <v>0</v>
      </c>
      <c r="L9" t="s">
        <v>99</v>
      </c>
    </row>
    <row r="10" spans="1:12" x14ac:dyDescent="0.25">
      <c r="A10" t="s">
        <v>6</v>
      </c>
      <c r="B10" s="3">
        <v>5</v>
      </c>
      <c r="C10" t="s">
        <v>142</v>
      </c>
      <c r="D10" t="s">
        <v>17</v>
      </c>
      <c r="E10" t="s">
        <v>17</v>
      </c>
      <c r="K10" s="3">
        <v>0</v>
      </c>
      <c r="L10" t="s">
        <v>95</v>
      </c>
    </row>
    <row r="11" spans="1:12" x14ac:dyDescent="0.25">
      <c r="A11" t="s">
        <v>6</v>
      </c>
      <c r="B11" s="3">
        <v>7</v>
      </c>
      <c r="C11" t="s">
        <v>129</v>
      </c>
      <c r="D11" t="s">
        <v>13</v>
      </c>
      <c r="K11" s="3">
        <v>0</v>
      </c>
      <c r="L11" t="s">
        <v>72</v>
      </c>
    </row>
    <row r="12" spans="1:12" x14ac:dyDescent="0.25">
      <c r="A12" t="s">
        <v>6</v>
      </c>
      <c r="B12" s="3">
        <v>2</v>
      </c>
      <c r="C12" t="s">
        <v>156</v>
      </c>
      <c r="D12" t="s">
        <v>17</v>
      </c>
      <c r="E12" t="s">
        <v>10</v>
      </c>
      <c r="K12" s="3">
        <v>0</v>
      </c>
      <c r="L12" t="s">
        <v>61</v>
      </c>
    </row>
    <row r="13" spans="1:12" x14ac:dyDescent="0.25">
      <c r="A13" t="s">
        <v>6</v>
      </c>
      <c r="B13" s="3">
        <v>3</v>
      </c>
      <c r="C13" t="s">
        <v>155</v>
      </c>
      <c r="D13" t="s">
        <v>10</v>
      </c>
      <c r="E13" t="s">
        <v>13</v>
      </c>
      <c r="K13" s="3">
        <v>0</v>
      </c>
      <c r="L13" t="s">
        <v>73</v>
      </c>
    </row>
    <row r="14" spans="1:12" x14ac:dyDescent="0.25">
      <c r="A14" t="s">
        <v>6</v>
      </c>
      <c r="B14" s="3">
        <v>2</v>
      </c>
      <c r="C14" t="s">
        <v>157</v>
      </c>
      <c r="D14" t="s">
        <v>13</v>
      </c>
      <c r="E14" t="s">
        <v>17</v>
      </c>
      <c r="K14" s="3">
        <v>0</v>
      </c>
      <c r="L14" t="s">
        <v>186</v>
      </c>
    </row>
    <row r="15" spans="1:12" x14ac:dyDescent="0.25">
      <c r="A15" t="s">
        <v>6</v>
      </c>
      <c r="B15" s="3">
        <v>3</v>
      </c>
      <c r="C15" t="s">
        <v>67</v>
      </c>
      <c r="D15" t="s">
        <v>29</v>
      </c>
      <c r="K15" s="3">
        <v>0</v>
      </c>
      <c r="L15" t="s">
        <v>20</v>
      </c>
    </row>
    <row r="16" spans="1:12" x14ac:dyDescent="0.25">
      <c r="A16" t="s">
        <v>6</v>
      </c>
      <c r="B16" s="3">
        <v>3</v>
      </c>
      <c r="C16" t="s">
        <v>137</v>
      </c>
      <c r="D16" t="s">
        <v>14</v>
      </c>
      <c r="K16" s="3">
        <v>0</v>
      </c>
      <c r="L16" t="s">
        <v>64</v>
      </c>
    </row>
    <row r="17" spans="1:12" x14ac:dyDescent="0.25">
      <c r="A17" t="s">
        <v>6</v>
      </c>
      <c r="B17" s="3">
        <v>2</v>
      </c>
      <c r="C17" t="s">
        <v>138</v>
      </c>
      <c r="D17" t="s">
        <v>15</v>
      </c>
      <c r="K17" s="3">
        <v>0</v>
      </c>
      <c r="L17" t="s">
        <v>60</v>
      </c>
    </row>
    <row r="18" spans="1:12" x14ac:dyDescent="0.25">
      <c r="A18" t="s">
        <v>6</v>
      </c>
      <c r="B18" s="3">
        <v>2</v>
      </c>
      <c r="C18" t="s">
        <v>124</v>
      </c>
      <c r="D18" t="s">
        <v>30</v>
      </c>
      <c r="E18" t="s">
        <v>30</v>
      </c>
      <c r="J18" t="s">
        <v>119</v>
      </c>
      <c r="K18" s="3">
        <v>0</v>
      </c>
      <c r="L18" t="s">
        <v>68</v>
      </c>
    </row>
    <row r="19" spans="1:12" x14ac:dyDescent="0.25">
      <c r="A19" t="s">
        <v>6</v>
      </c>
      <c r="B19" s="3">
        <v>3</v>
      </c>
      <c r="C19" t="s">
        <v>139</v>
      </c>
      <c r="D19" t="s">
        <v>26</v>
      </c>
      <c r="K19" s="3">
        <v>0</v>
      </c>
      <c r="L19" t="s">
        <v>126</v>
      </c>
    </row>
    <row r="20" spans="1:12" x14ac:dyDescent="0.25">
      <c r="A20" t="s">
        <v>6</v>
      </c>
      <c r="B20" s="3">
        <v>2</v>
      </c>
      <c r="C20" t="s">
        <v>140</v>
      </c>
      <c r="D20" t="s">
        <v>144</v>
      </c>
      <c r="J20" t="s">
        <v>128</v>
      </c>
      <c r="K20" s="3">
        <v>0</v>
      </c>
      <c r="L20" t="s">
        <v>127</v>
      </c>
    </row>
    <row r="21" spans="1:12" x14ac:dyDescent="0.25">
      <c r="A21" t="s">
        <v>6</v>
      </c>
      <c r="B21" s="3">
        <v>3</v>
      </c>
      <c r="C21" t="s">
        <v>141</v>
      </c>
      <c r="D21" t="s">
        <v>18</v>
      </c>
      <c r="K21" s="3">
        <v>0</v>
      </c>
      <c r="L21" t="s">
        <v>86</v>
      </c>
    </row>
    <row r="22" spans="1:12" x14ac:dyDescent="0.25">
      <c r="A22" t="s">
        <v>6</v>
      </c>
      <c r="B22" s="3">
        <v>3</v>
      </c>
      <c r="C22" t="s">
        <v>100</v>
      </c>
      <c r="D22" t="s">
        <v>19</v>
      </c>
      <c r="J22" t="s">
        <v>133</v>
      </c>
      <c r="K22" s="3">
        <v>2</v>
      </c>
      <c r="L22" t="s">
        <v>120</v>
      </c>
    </row>
    <row r="23" spans="1:12" ht="15.75" customHeight="1" x14ac:dyDescent="0.25">
      <c r="A23" t="s">
        <v>6</v>
      </c>
      <c r="B23" s="3">
        <v>3</v>
      </c>
      <c r="C23" t="s">
        <v>56</v>
      </c>
      <c r="D23" t="s">
        <v>28</v>
      </c>
      <c r="K23" s="3">
        <v>0</v>
      </c>
      <c r="L23" t="s">
        <v>78</v>
      </c>
    </row>
    <row r="24" spans="1:12" x14ac:dyDescent="0.25">
      <c r="A24" t="s">
        <v>7</v>
      </c>
      <c r="B24" s="3">
        <v>1</v>
      </c>
      <c r="C24" t="s">
        <v>114</v>
      </c>
      <c r="D24" t="s">
        <v>63</v>
      </c>
      <c r="J24" t="s">
        <v>118</v>
      </c>
      <c r="K24" s="3">
        <v>3</v>
      </c>
      <c r="L24" t="s">
        <v>79</v>
      </c>
    </row>
    <row r="25" spans="1:12" ht="14.25" customHeight="1" x14ac:dyDescent="0.25">
      <c r="A25" t="s">
        <v>7</v>
      </c>
      <c r="B25" s="3">
        <v>1</v>
      </c>
      <c r="C25" t="s">
        <v>59</v>
      </c>
      <c r="D25" t="s">
        <v>26</v>
      </c>
      <c r="E25" t="s">
        <v>26</v>
      </c>
      <c r="F25" s="16" t="s">
        <v>26</v>
      </c>
      <c r="J25" t="s">
        <v>128</v>
      </c>
      <c r="K25" s="3">
        <v>0</v>
      </c>
      <c r="L25" t="s">
        <v>81</v>
      </c>
    </row>
    <row r="26" spans="1:12" ht="14.25" customHeight="1" x14ac:dyDescent="0.25">
      <c r="A26" t="s">
        <v>7</v>
      </c>
      <c r="B26" s="3">
        <v>1</v>
      </c>
      <c r="C26" t="s">
        <v>58</v>
      </c>
      <c r="D26" t="s">
        <v>144</v>
      </c>
      <c r="E26" t="s">
        <v>144</v>
      </c>
      <c r="F26" s="16" t="s">
        <v>144</v>
      </c>
      <c r="J26" t="s">
        <v>119</v>
      </c>
      <c r="K26" s="3">
        <v>0</v>
      </c>
      <c r="L26" t="s">
        <v>94</v>
      </c>
    </row>
    <row r="27" spans="1:12" ht="14.25" customHeight="1" x14ac:dyDescent="0.25">
      <c r="A27" t="s">
        <v>7</v>
      </c>
      <c r="B27" s="3">
        <v>1</v>
      </c>
      <c r="C27" t="s">
        <v>125</v>
      </c>
      <c r="H27" s="16" t="s">
        <v>35</v>
      </c>
      <c r="J27" t="s">
        <v>176</v>
      </c>
      <c r="K27" s="3">
        <v>4</v>
      </c>
      <c r="L27" t="s">
        <v>87</v>
      </c>
    </row>
    <row r="28" spans="1:12" ht="14.25" customHeight="1" x14ac:dyDescent="0.25">
      <c r="A28" t="s">
        <v>7</v>
      </c>
      <c r="B28" s="3">
        <v>3</v>
      </c>
      <c r="C28" t="s">
        <v>50</v>
      </c>
      <c r="D28" t="s">
        <v>14</v>
      </c>
      <c r="E28" t="s">
        <v>14</v>
      </c>
      <c r="F28" s="16" t="s">
        <v>14</v>
      </c>
      <c r="K28" s="3">
        <v>0</v>
      </c>
      <c r="L28" t="s">
        <v>75</v>
      </c>
    </row>
    <row r="29" spans="1:12" x14ac:dyDescent="0.25">
      <c r="A29" t="s">
        <v>7</v>
      </c>
      <c r="B29" s="3">
        <v>1</v>
      </c>
      <c r="C29" t="s">
        <v>41</v>
      </c>
      <c r="F29" s="16" t="s">
        <v>13</v>
      </c>
      <c r="H29" s="16" t="s">
        <v>35</v>
      </c>
      <c r="J29" t="s">
        <v>38</v>
      </c>
      <c r="K29" s="3">
        <v>3</v>
      </c>
      <c r="L29" t="s">
        <v>83</v>
      </c>
    </row>
    <row r="30" spans="1:12" x14ac:dyDescent="0.25">
      <c r="A30" t="s">
        <v>7</v>
      </c>
      <c r="B30" s="3">
        <v>1</v>
      </c>
      <c r="C30" t="s">
        <v>40</v>
      </c>
      <c r="F30" s="16" t="s">
        <v>10</v>
      </c>
      <c r="H30" s="16" t="s">
        <v>35</v>
      </c>
      <c r="J30" t="s">
        <v>42</v>
      </c>
      <c r="K30" s="3">
        <v>3</v>
      </c>
      <c r="L30" t="s">
        <v>84</v>
      </c>
    </row>
    <row r="31" spans="1:12" x14ac:dyDescent="0.25">
      <c r="A31" t="s">
        <v>7</v>
      </c>
      <c r="B31" s="3">
        <v>1</v>
      </c>
      <c r="C31" t="s">
        <v>39</v>
      </c>
      <c r="F31" s="16" t="s">
        <v>17</v>
      </c>
      <c r="H31" s="16" t="s">
        <v>35</v>
      </c>
      <c r="J31" t="s">
        <v>43</v>
      </c>
      <c r="K31" s="3">
        <v>3</v>
      </c>
      <c r="L31" t="s">
        <v>85</v>
      </c>
    </row>
    <row r="32" spans="1:12" ht="14.25" customHeight="1" x14ac:dyDescent="0.25">
      <c r="A32" t="s">
        <v>7</v>
      </c>
      <c r="B32" s="3">
        <v>1</v>
      </c>
      <c r="C32" t="s">
        <v>69</v>
      </c>
      <c r="F32" s="16" t="s">
        <v>13</v>
      </c>
      <c r="J32" t="s">
        <v>179</v>
      </c>
      <c r="K32" s="3">
        <v>1</v>
      </c>
      <c r="L32" t="s">
        <v>74</v>
      </c>
    </row>
    <row r="33" spans="1:12" ht="15.75" customHeight="1" x14ac:dyDescent="0.25">
      <c r="A33" t="s">
        <v>7</v>
      </c>
      <c r="B33" s="3">
        <v>1</v>
      </c>
      <c r="C33" t="s">
        <v>180</v>
      </c>
      <c r="D33" s="6"/>
      <c r="J33" t="s">
        <v>181</v>
      </c>
      <c r="K33" s="3">
        <v>1</v>
      </c>
      <c r="L33" t="s">
        <v>32</v>
      </c>
    </row>
    <row r="34" spans="1:12" ht="14.25" customHeight="1" x14ac:dyDescent="0.25">
      <c r="A34" t="s">
        <v>7</v>
      </c>
      <c r="B34" s="3">
        <v>1</v>
      </c>
      <c r="C34" t="s">
        <v>44</v>
      </c>
      <c r="D34" t="s">
        <v>36</v>
      </c>
      <c r="E34" t="s">
        <v>36</v>
      </c>
      <c r="H34" s="16" t="s">
        <v>35</v>
      </c>
      <c r="I34" s="16" t="s">
        <v>36</v>
      </c>
      <c r="J34" t="s">
        <v>185</v>
      </c>
      <c r="K34" s="3">
        <v>3</v>
      </c>
      <c r="L34" t="s">
        <v>90</v>
      </c>
    </row>
    <row r="35" spans="1:12" ht="14.25" customHeight="1" x14ac:dyDescent="0.25">
      <c r="A35" t="s">
        <v>9</v>
      </c>
      <c r="B35" s="3">
        <v>2</v>
      </c>
      <c r="C35" t="s">
        <v>105</v>
      </c>
      <c r="D35" t="s">
        <v>26</v>
      </c>
      <c r="E35" t="s">
        <v>26</v>
      </c>
      <c r="F35" s="16" t="s">
        <v>26</v>
      </c>
      <c r="J35" t="s">
        <v>57</v>
      </c>
      <c r="K35" s="3">
        <v>0</v>
      </c>
      <c r="L35" t="s">
        <v>81</v>
      </c>
    </row>
    <row r="36" spans="1:12" x14ac:dyDescent="0.25">
      <c r="A36" t="s">
        <v>9</v>
      </c>
      <c r="B36" s="3">
        <v>1</v>
      </c>
      <c r="C36" t="s">
        <v>104</v>
      </c>
      <c r="F36" s="16" t="s">
        <v>10</v>
      </c>
      <c r="G36" s="16" t="s">
        <v>10</v>
      </c>
      <c r="H36" s="16" t="s">
        <v>35</v>
      </c>
      <c r="K36" s="3">
        <v>5</v>
      </c>
      <c r="L36" t="s">
        <v>91</v>
      </c>
    </row>
    <row r="37" spans="1:12" x14ac:dyDescent="0.25">
      <c r="A37" t="s">
        <v>9</v>
      </c>
      <c r="B37" s="3">
        <v>1</v>
      </c>
      <c r="C37" t="s">
        <v>160</v>
      </c>
      <c r="F37" s="16" t="s">
        <v>17</v>
      </c>
      <c r="G37" s="16" t="s">
        <v>10</v>
      </c>
      <c r="H37" s="16" t="s">
        <v>35</v>
      </c>
      <c r="K37" s="3">
        <v>7</v>
      </c>
      <c r="L37" t="s">
        <v>89</v>
      </c>
    </row>
    <row r="38" spans="1:12" x14ac:dyDescent="0.25">
      <c r="A38" t="s">
        <v>9</v>
      </c>
      <c r="B38" s="3">
        <v>1</v>
      </c>
      <c r="C38" t="s">
        <v>143</v>
      </c>
      <c r="F38" s="16" t="s">
        <v>17</v>
      </c>
      <c r="G38" s="16" t="s">
        <v>17</v>
      </c>
      <c r="H38" s="16" t="s">
        <v>35</v>
      </c>
      <c r="K38" s="3">
        <v>9</v>
      </c>
      <c r="L38" t="s">
        <v>161</v>
      </c>
    </row>
    <row r="39" spans="1:12" x14ac:dyDescent="0.25">
      <c r="A39" t="s">
        <v>9</v>
      </c>
      <c r="B39" s="3">
        <v>1</v>
      </c>
      <c r="C39" t="s">
        <v>158</v>
      </c>
      <c r="F39" s="16" t="s">
        <v>17</v>
      </c>
      <c r="G39" s="16" t="s">
        <v>13</v>
      </c>
      <c r="H39" s="16" t="s">
        <v>35</v>
      </c>
      <c r="K39" s="3">
        <v>11</v>
      </c>
      <c r="L39" t="s">
        <v>162</v>
      </c>
    </row>
    <row r="40" spans="1:12" x14ac:dyDescent="0.25">
      <c r="A40" t="s">
        <v>9</v>
      </c>
      <c r="B40" s="3">
        <v>1</v>
      </c>
      <c r="C40" t="s">
        <v>159</v>
      </c>
      <c r="F40" s="16" t="s">
        <v>10</v>
      </c>
      <c r="G40" s="16" t="s">
        <v>13</v>
      </c>
      <c r="H40" s="16" t="s">
        <v>35</v>
      </c>
      <c r="K40" s="3">
        <v>13</v>
      </c>
      <c r="L40" t="s">
        <v>88</v>
      </c>
    </row>
    <row r="41" spans="1:12" x14ac:dyDescent="0.25">
      <c r="A41" t="s">
        <v>9</v>
      </c>
      <c r="B41" s="3">
        <v>1</v>
      </c>
      <c r="C41" t="s">
        <v>103</v>
      </c>
      <c r="F41" s="16" t="s">
        <v>13</v>
      </c>
      <c r="G41" s="16" t="s">
        <v>13</v>
      </c>
      <c r="H41" s="16" t="s">
        <v>35</v>
      </c>
      <c r="K41" s="3">
        <v>15</v>
      </c>
      <c r="L41" t="s">
        <v>45</v>
      </c>
    </row>
    <row r="42" spans="1:12" ht="14.25" customHeight="1" x14ac:dyDescent="0.25">
      <c r="A42" t="s">
        <v>9</v>
      </c>
      <c r="B42" s="3">
        <v>2</v>
      </c>
      <c r="C42" t="s">
        <v>51</v>
      </c>
      <c r="D42" t="s">
        <v>15</v>
      </c>
      <c r="E42" t="s">
        <v>15</v>
      </c>
      <c r="F42" s="16" t="s">
        <v>15</v>
      </c>
      <c r="K42" s="3">
        <v>3</v>
      </c>
      <c r="L42" t="s">
        <v>76</v>
      </c>
    </row>
    <row r="43" spans="1:12" ht="14.25" customHeight="1" x14ac:dyDescent="0.25">
      <c r="A43" t="s">
        <v>9</v>
      </c>
      <c r="B43" s="3">
        <v>2</v>
      </c>
      <c r="C43" t="s">
        <v>106</v>
      </c>
      <c r="D43" t="s">
        <v>144</v>
      </c>
      <c r="E43" t="s">
        <v>144</v>
      </c>
      <c r="F43" s="16" t="s">
        <v>144</v>
      </c>
      <c r="J43" t="s">
        <v>175</v>
      </c>
      <c r="K43" s="3">
        <v>0</v>
      </c>
      <c r="L43" t="s">
        <v>80</v>
      </c>
    </row>
    <row r="44" spans="1:12" ht="15.75" customHeight="1" x14ac:dyDescent="0.25">
      <c r="A44" t="s">
        <v>9</v>
      </c>
      <c r="B44" s="3">
        <v>2</v>
      </c>
      <c r="C44" t="s">
        <v>65</v>
      </c>
      <c r="D44" t="s">
        <v>36</v>
      </c>
      <c r="F44" s="16" t="s">
        <v>10</v>
      </c>
      <c r="H44" s="16" t="s">
        <v>36</v>
      </c>
      <c r="J44" t="s">
        <v>132</v>
      </c>
      <c r="K44" s="3">
        <v>2</v>
      </c>
      <c r="L44" t="s">
        <v>82</v>
      </c>
    </row>
    <row r="45" spans="1:12" ht="15.75" customHeight="1" x14ac:dyDescent="0.25">
      <c r="A45" t="s">
        <v>9</v>
      </c>
      <c r="B45" s="3">
        <v>1</v>
      </c>
      <c r="C45" t="s">
        <v>173</v>
      </c>
      <c r="D45" t="s">
        <v>36</v>
      </c>
      <c r="E45" t="s">
        <v>36</v>
      </c>
      <c r="F45" s="16" t="s">
        <v>17</v>
      </c>
      <c r="H45" s="16" t="s">
        <v>36</v>
      </c>
      <c r="J45" t="s">
        <v>132</v>
      </c>
      <c r="K45" s="3">
        <v>4</v>
      </c>
      <c r="L45" t="s">
        <v>174</v>
      </c>
    </row>
    <row r="46" spans="1:12" ht="15.75" customHeight="1" x14ac:dyDescent="0.25">
      <c r="A46" t="s">
        <v>9</v>
      </c>
      <c r="B46" s="3">
        <v>1</v>
      </c>
      <c r="C46" t="s">
        <v>34</v>
      </c>
      <c r="F46" s="16" t="s">
        <v>18</v>
      </c>
      <c r="J46" t="s">
        <v>178</v>
      </c>
      <c r="K46" s="3">
        <v>0</v>
      </c>
      <c r="L46" t="s">
        <v>55</v>
      </c>
    </row>
    <row r="47" spans="1:12" x14ac:dyDescent="0.25">
      <c r="A47" t="s">
        <v>9</v>
      </c>
      <c r="B47" s="3">
        <v>1</v>
      </c>
      <c r="C47" t="s">
        <v>184</v>
      </c>
      <c r="F47" s="16" t="s">
        <v>13</v>
      </c>
      <c r="J47" t="s">
        <v>183</v>
      </c>
      <c r="K47" s="3">
        <v>2</v>
      </c>
      <c r="L47" t="s">
        <v>182</v>
      </c>
    </row>
    <row r="48" spans="1:12" x14ac:dyDescent="0.25">
      <c r="A48" t="s">
        <v>148</v>
      </c>
      <c r="B48" s="3">
        <v>1</v>
      </c>
      <c r="C48" t="s">
        <v>151</v>
      </c>
      <c r="J48" t="s">
        <v>149</v>
      </c>
      <c r="K48" s="3">
        <v>0</v>
      </c>
      <c r="L48" t="s">
        <v>150</v>
      </c>
    </row>
    <row r="49" spans="1:12" x14ac:dyDescent="0.25">
      <c r="A49" t="s">
        <v>8</v>
      </c>
      <c r="B49" s="3">
        <v>1</v>
      </c>
      <c r="C49" t="s">
        <v>24</v>
      </c>
      <c r="F49" s="16" t="s">
        <v>14</v>
      </c>
      <c r="G49" s="16" t="s">
        <v>15</v>
      </c>
      <c r="J49" t="s">
        <v>170</v>
      </c>
      <c r="K49" s="3" t="s">
        <v>172</v>
      </c>
      <c r="L49" t="s">
        <v>177</v>
      </c>
    </row>
    <row r="50" spans="1:12" x14ac:dyDescent="0.25">
      <c r="A50" t="s">
        <v>8</v>
      </c>
      <c r="B50" s="3">
        <v>1</v>
      </c>
      <c r="C50" t="s">
        <v>147</v>
      </c>
      <c r="F50" s="16" t="s">
        <v>13</v>
      </c>
      <c r="J50" t="s">
        <v>152</v>
      </c>
      <c r="K50" s="3" t="s">
        <v>172</v>
      </c>
      <c r="L50" t="s">
        <v>153</v>
      </c>
    </row>
    <row r="51" spans="1:12" x14ac:dyDescent="0.25">
      <c r="A51" t="s">
        <v>8</v>
      </c>
      <c r="B51" s="3">
        <v>1</v>
      </c>
      <c r="C51" t="s">
        <v>48</v>
      </c>
      <c r="F51" s="16" t="s">
        <v>18</v>
      </c>
      <c r="G51" s="16" t="s">
        <v>144</v>
      </c>
      <c r="K51" s="3">
        <v>8</v>
      </c>
      <c r="L51" t="s">
        <v>27</v>
      </c>
    </row>
    <row r="52" spans="1:12" x14ac:dyDescent="0.25">
      <c r="A52" t="s">
        <v>8</v>
      </c>
      <c r="B52" s="3">
        <v>1</v>
      </c>
      <c r="C52" t="s">
        <v>167</v>
      </c>
      <c r="J52" t="s">
        <v>168</v>
      </c>
      <c r="K52" s="3" t="s">
        <v>172</v>
      </c>
      <c r="L52" t="s">
        <v>46</v>
      </c>
    </row>
    <row r="53" spans="1:12" x14ac:dyDescent="0.25">
      <c r="A53" t="s">
        <v>8</v>
      </c>
      <c r="B53" s="3">
        <v>1</v>
      </c>
      <c r="C53" t="s">
        <v>92</v>
      </c>
      <c r="J53" t="s">
        <v>171</v>
      </c>
      <c r="K53" s="3" t="s">
        <v>172</v>
      </c>
      <c r="L53" t="s">
        <v>47</v>
      </c>
    </row>
    <row r="54" spans="1:12" x14ac:dyDescent="0.25">
      <c r="A54" t="s">
        <v>8</v>
      </c>
      <c r="B54" s="3">
        <v>1</v>
      </c>
      <c r="C54" t="s">
        <v>165</v>
      </c>
      <c r="J54" t="s">
        <v>166</v>
      </c>
      <c r="K54" s="3" t="s">
        <v>172</v>
      </c>
      <c r="L54" t="s">
        <v>31</v>
      </c>
    </row>
    <row r="55" spans="1:12" x14ac:dyDescent="0.25">
      <c r="A55" t="s">
        <v>8</v>
      </c>
      <c r="B55" s="3">
        <v>1</v>
      </c>
      <c r="C55" t="s">
        <v>33</v>
      </c>
      <c r="J55" t="s">
        <v>164</v>
      </c>
      <c r="K55" s="3" t="s">
        <v>172</v>
      </c>
      <c r="L55" t="s">
        <v>53</v>
      </c>
    </row>
    <row r="56" spans="1:12" x14ac:dyDescent="0.25">
      <c r="A56" t="s">
        <v>8</v>
      </c>
      <c r="B56" s="3">
        <v>1</v>
      </c>
      <c r="C56" t="s">
        <v>37</v>
      </c>
      <c r="J56" t="s">
        <v>163</v>
      </c>
      <c r="K56" s="3" t="s">
        <v>172</v>
      </c>
      <c r="L56" t="s">
        <v>49</v>
      </c>
    </row>
    <row r="57" spans="1:12" x14ac:dyDescent="0.25">
      <c r="A57" t="s">
        <v>8</v>
      </c>
      <c r="B57" s="3">
        <v>1</v>
      </c>
      <c r="C57" t="s">
        <v>52</v>
      </c>
      <c r="H57" s="16" t="s">
        <v>35</v>
      </c>
      <c r="J57" t="s">
        <v>169</v>
      </c>
      <c r="K57" s="3" t="s">
        <v>172</v>
      </c>
      <c r="L57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7" sqref="B7"/>
    </sheetView>
  </sheetViews>
  <sheetFormatPr defaultRowHeight="15" x14ac:dyDescent="0.25"/>
  <cols>
    <col min="1" max="1" width="10.140625" bestFit="1" customWidth="1"/>
    <col min="2" max="2" width="9.140625" style="10"/>
    <col min="3" max="3" width="9.140625" style="3"/>
    <col min="7" max="7" width="9.140625" style="3"/>
    <col min="8" max="8" width="17.85546875" style="3" bestFit="1" customWidth="1"/>
    <col min="9" max="9" width="17" style="3" bestFit="1" customWidth="1"/>
    <col min="10" max="10" width="16.7109375" style="3" bestFit="1" customWidth="1"/>
    <col min="11" max="11" width="12.42578125" bestFit="1" customWidth="1"/>
  </cols>
  <sheetData>
    <row r="1" spans="1:11" s="1" customFormat="1" x14ac:dyDescent="0.25">
      <c r="A1" s="1" t="s">
        <v>6</v>
      </c>
      <c r="B1" s="8" t="s">
        <v>11</v>
      </c>
      <c r="C1" s="2" t="s">
        <v>154</v>
      </c>
      <c r="G1" s="2" t="s">
        <v>108</v>
      </c>
      <c r="H1" s="2" t="s">
        <v>110</v>
      </c>
      <c r="I1" s="2" t="s">
        <v>111</v>
      </c>
      <c r="J1" s="2" t="s">
        <v>112</v>
      </c>
      <c r="K1" s="1" t="s">
        <v>109</v>
      </c>
    </row>
    <row r="2" spans="1:11" s="7" customFormat="1" x14ac:dyDescent="0.25">
      <c r="A2" s="7" t="s">
        <v>10</v>
      </c>
      <c r="B2" s="9">
        <f>SUMIFS(Deck!B:B,Deck!D:D,Stats!A2)+SUMIFS(Deck!B:B,Deck!E:E,Stats!A2)</f>
        <v>17</v>
      </c>
      <c r="C2" s="11" t="e">
        <f>SUMIFS(Deck!B:B,Deck!F:F,Stats!A2)+SUMIFS(Deck!B:B,Deck!#REF!,Stats!A2)</f>
        <v>#REF!</v>
      </c>
      <c r="G2" s="11">
        <v>2</v>
      </c>
      <c r="H2" s="11">
        <f>SUMIFS(Deck!B:B,Deck!A:A,"Early Game")/(2*G2)</f>
        <v>3.25</v>
      </c>
      <c r="I2" s="11">
        <f>SUMIFS(Deck!B:B,Deck!A:A,"Midgame")/(2*G2)</f>
        <v>4.25</v>
      </c>
      <c r="J2" s="11">
        <f>SUMIFS(Deck!B:B,Deck!A:A,"Endgame")/(2*G2)</f>
        <v>2.25</v>
      </c>
      <c r="K2" s="7">
        <f>SUM(H2:J2)</f>
        <v>9.75</v>
      </c>
    </row>
    <row r="3" spans="1:11" x14ac:dyDescent="0.25">
      <c r="A3" t="s">
        <v>13</v>
      </c>
      <c r="B3" s="10">
        <f>SUMIFS(Deck!B:B,Deck!D:D,Stats!A3)+SUMIFS(Deck!B:B,Deck!E:E,Stats!A3)</f>
        <v>12</v>
      </c>
      <c r="C3" s="3" t="e">
        <f>SUMIFS(Deck!B:B,Deck!#REF!,Stats!A3)+SUMIFS(Deck!B:B,Deck!#REF!,Stats!A3)+SUMIFS(Deck!B:B,Deck!#REF!,Stats!A3)</f>
        <v>#REF!</v>
      </c>
      <c r="G3" s="3">
        <v>3</v>
      </c>
      <c r="H3" s="3">
        <f>SUMIFS(Deck!B:B,Deck!A:A,"Early Game")/(2*G3)</f>
        <v>2.1666666666666665</v>
      </c>
      <c r="I3" s="3">
        <f>SUMIFS(Deck!B:B,Deck!A:A,"Midgame")/(2*G3)</f>
        <v>2.8333333333333335</v>
      </c>
      <c r="J3" s="3">
        <f>SUMIFS(Deck!B:B,Deck!A:A,"Endgame")/(2*G3)</f>
        <v>1.5</v>
      </c>
      <c r="K3">
        <f t="shared" ref="K3:K4" si="0">SUM(H3:J3)</f>
        <v>6.5</v>
      </c>
    </row>
    <row r="4" spans="1:11" x14ac:dyDescent="0.25">
      <c r="A4" t="s">
        <v>17</v>
      </c>
      <c r="B4" s="10">
        <f>SUMIFS(Deck!B:B,Deck!D:D,Stats!A4)+SUMIFS(Deck!B:B,Deck!E:E,Stats!A4)</f>
        <v>14</v>
      </c>
      <c r="C4" s="3" t="e">
        <f>SUMIFS(Deck!B:B,Deck!#REF!,Stats!A4)+SUMIFS(Deck!B:B,Deck!#REF!,Stats!A4)+SUMIFS(Deck!B:B,Deck!#REF!,Stats!A4)</f>
        <v>#REF!</v>
      </c>
      <c r="G4" s="3">
        <v>4</v>
      </c>
      <c r="H4" s="3">
        <f>SUMIFS(Deck!B:B,Deck!A:A,"Early Game")/(2*G4)</f>
        <v>1.625</v>
      </c>
      <c r="I4" s="3">
        <f>SUMIFS(Deck!B:B,Deck!A:A,"Midgame")/(2*G4)</f>
        <v>2.125</v>
      </c>
      <c r="J4" s="3">
        <f>SUMIFS(Deck!B:B,Deck!A:A,"Endgame")/(2*G4)</f>
        <v>1.125</v>
      </c>
      <c r="K4">
        <f t="shared" si="0"/>
        <v>4.875</v>
      </c>
    </row>
    <row r="5" spans="1:11" x14ac:dyDescent="0.25">
      <c r="A5" t="s">
        <v>14</v>
      </c>
      <c r="B5" s="10">
        <f>SUMIFS(Deck!B:B,Deck!D:D,Stats!A5)+SUMIFS(Deck!B:B,Deck!E:E,Stats!A5)</f>
        <v>9</v>
      </c>
      <c r="C5" s="3" t="e">
        <f>SUMIFS(Deck!B:B,Deck!#REF!,Stats!A5)+SUMIFS(Deck!B:B,Deck!#REF!,Stats!A5)+SUMIFS(Deck!B:B,Deck!#REF!,Stats!A5)</f>
        <v>#REF!</v>
      </c>
    </row>
    <row r="6" spans="1:11" x14ac:dyDescent="0.25">
      <c r="A6" t="s">
        <v>26</v>
      </c>
      <c r="B6" s="10">
        <f>SUMIFS(Deck!B:B,Deck!D:D,Stats!A6)+SUMIFS(Deck!B:B,Deck!E:E,Stats!A6)</f>
        <v>9</v>
      </c>
      <c r="C6" s="3" t="e">
        <f>SUMIFS(Deck!B:B,Deck!#REF!,Stats!A6)+SUMIFS(Deck!B:B,Deck!#REF!,Stats!A6)+SUMIFS(Deck!B:B,Deck!#REF!,Stats!A6)</f>
        <v>#REF!</v>
      </c>
    </row>
    <row r="7" spans="1:11" x14ac:dyDescent="0.25">
      <c r="A7" t="s">
        <v>36</v>
      </c>
      <c r="B7" s="10">
        <f>SUMIFS(Deck!B:B,Deck!D:D,Stats!A7)+SUMIFS(Deck!B:B,Deck!E:E,Stats!A7)</f>
        <v>9</v>
      </c>
      <c r="C7" s="3" t="e">
        <f>SUMIFS(Deck!B:B,Deck!#REF!,Stats!A7)+SUMIFS(Deck!B:B,Deck!#REF!,Stats!A7)+SUMIFS(Deck!B:B,Deck!#REF!,Stats!A7)</f>
        <v>#REF!</v>
      </c>
    </row>
    <row r="8" spans="1:11" x14ac:dyDescent="0.25">
      <c r="A8" t="s">
        <v>16</v>
      </c>
      <c r="B8" s="10">
        <f>SUMIFS(Deck!B:B,Deck!D:D,Stats!A8)+SUMIFS(Deck!B:B,Deck!E:E,Stats!A8)</f>
        <v>0</v>
      </c>
      <c r="C8" s="3" t="e">
        <f>SUMIFS(Deck!B:B,Deck!#REF!,Stats!A8)+SUMIFS(Deck!B:B,Deck!#REF!,Stats!A8)+SUMIFS(Deck!B:B,Deck!#REF!,Stats!A8)</f>
        <v>#REF!</v>
      </c>
    </row>
    <row r="9" spans="1:11" x14ac:dyDescent="0.25">
      <c r="A9" t="s">
        <v>30</v>
      </c>
      <c r="B9" s="10">
        <f>SUMIFS(Deck!B:B,Deck!D:D,Stats!A9)+SUMIFS(Deck!B:B,Deck!E:E,Stats!A9)</f>
        <v>4</v>
      </c>
      <c r="C9" s="3" t="e">
        <f>SUMIFS(Deck!B:B,Deck!#REF!,Stats!A9)+SUMIFS(Deck!B:B,Deck!#REF!,Stats!A9)+SUMIFS(Deck!B:B,Deck!#REF!,Stats!A9)</f>
        <v>#REF!</v>
      </c>
    </row>
    <row r="10" spans="1:11" x14ac:dyDescent="0.25">
      <c r="A10" t="s">
        <v>35</v>
      </c>
      <c r="B10" s="10">
        <f>SUMIFS(Deck!B:B,Deck!D:D,Stats!A10)+SUMIFS(Deck!B:B,Deck!E:E,Stats!A10)</f>
        <v>4</v>
      </c>
      <c r="C10" s="3" t="e">
        <f>SUMIFS(Deck!B:B,Deck!#REF!,Stats!A10)+SUMIFS(Deck!B:B,Deck!#REF!,Stats!A10)+SUMIFS(Deck!B:B,Deck!#REF!,Stats!A10)</f>
        <v>#REF!</v>
      </c>
    </row>
    <row r="11" spans="1:11" x14ac:dyDescent="0.25">
      <c r="A11" t="s">
        <v>29</v>
      </c>
      <c r="B11" s="10">
        <f>SUMIFS(Deck!B:B,Deck!D:D,Stats!A11)+SUMIFS(Deck!B:B,Deck!E:E,Stats!A11)</f>
        <v>3</v>
      </c>
      <c r="C11" s="3" t="e">
        <f>SUMIFS(Deck!B:B,Deck!#REF!,Stats!A11)+SUMIFS(Deck!B:B,Deck!#REF!,Stats!A11)+SUMIFS(Deck!B:B,Deck!#REF!,Stats!A11)</f>
        <v>#REF!</v>
      </c>
    </row>
    <row r="12" spans="1:11" x14ac:dyDescent="0.25">
      <c r="A12" t="s">
        <v>19</v>
      </c>
      <c r="B12" s="10">
        <f>SUMIFS(Deck!B:B,Deck!D:D,Stats!A12)+SUMIFS(Deck!B:B,Deck!E:E,Stats!A12)</f>
        <v>3</v>
      </c>
      <c r="C12" s="3" t="e">
        <f>SUMIFS(Deck!B:B,Deck!#REF!,Stats!A12)+SUMIFS(Deck!B:B,Deck!#REF!,Stats!A12)+SUMIFS(Deck!B:B,Deck!#REF!,Stats!A12)</f>
        <v>#REF!</v>
      </c>
    </row>
    <row r="13" spans="1:11" x14ac:dyDescent="0.25">
      <c r="A13" t="s">
        <v>107</v>
      </c>
      <c r="B13" s="10">
        <f>SUMIFS(Deck!B:B,Deck!D:D,Stats!A13)+SUMIFS(Deck!B:B,Deck!E:E,Stats!A13)</f>
        <v>1</v>
      </c>
      <c r="C13" s="3" t="e">
        <f>SUMIFS(Deck!B:B,Deck!#REF!,Stats!A13)+SUMIFS(Deck!B:B,Deck!#REF!,Stats!A13)+SUMIFS(Deck!B:B,Deck!#REF!,Stats!A13)</f>
        <v>#REF!</v>
      </c>
    </row>
    <row r="14" spans="1:11" x14ac:dyDescent="0.25">
      <c r="A14" t="s">
        <v>28</v>
      </c>
      <c r="B14" s="10">
        <f>SUMIFS(Deck!B:B,Deck!D:D,Stats!A14)+SUMIFS(Deck!B:B,Deck!E:E,Stats!A14)</f>
        <v>3</v>
      </c>
      <c r="C14" s="3" t="e">
        <f>SUMIFS(Deck!B:B,Deck!#REF!,Stats!A14)+SUMIFS(Deck!B:B,Deck!#REF!,Stats!A14)+SUMIFS(Deck!B:B,Deck!#REF!,Stats!A14)</f>
        <v>#REF!</v>
      </c>
    </row>
    <row r="15" spans="1:11" x14ac:dyDescent="0.25">
      <c r="A15" t="s">
        <v>15</v>
      </c>
      <c r="B15" s="10">
        <f>SUMIFS(Deck!B:B,Deck!D:D,Stats!A15)+SUMIFS(Deck!B:B,Deck!E:E,Stats!A15)</f>
        <v>6</v>
      </c>
      <c r="C15" s="3" t="e">
        <f>SUMIFS(Deck!B:B,Deck!#REF!,Stats!A15)+SUMIFS(Deck!B:B,Deck!#REF!,Stats!A15)+SUMIFS(Deck!B:B,Deck!#REF!,Stats!A15)</f>
        <v>#REF!</v>
      </c>
    </row>
    <row r="16" spans="1:11" x14ac:dyDescent="0.25">
      <c r="A16" t="s">
        <v>18</v>
      </c>
      <c r="B16" s="10">
        <f>SUMIFS(Deck!B:B,Deck!D:D,Stats!A16)+SUMIFS(Deck!B:B,Deck!E:E,Stats!A16)</f>
        <v>3</v>
      </c>
      <c r="C16" s="3" t="e">
        <f>SUMIFS(Deck!B:B,Deck!#REF!,Stats!A16)+SUMIFS(Deck!B:B,Deck!#REF!,Stats!A16)+SUMIFS(Deck!B:B,Deck!#REF!,Stats!A16)</f>
        <v>#REF!</v>
      </c>
    </row>
    <row r="17" spans="1:4" x14ac:dyDescent="0.25">
      <c r="A17" t="s">
        <v>63</v>
      </c>
      <c r="B17" s="10">
        <f>SUMIFS(Deck!B:B,Deck!D:D,Stats!A17)+SUMIFS(Deck!B:B,Deck!E:E,Stats!A17)</f>
        <v>1</v>
      </c>
      <c r="C17" s="13" t="e">
        <f>SUMIFS(Deck!B:B,Deck!#REF!,Stats!A17)+SUMIFS(Deck!B:B,Deck!#REF!,Stats!A17)+SUMIFS(Deck!B:B,Deck!#REF!,Stats!A17)</f>
        <v>#REF!</v>
      </c>
      <c r="D1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Deck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2015-01-24T04:25:40Z</dcterms:modified>
</cp:coreProperties>
</file>