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B7" i="2" l="1"/>
  <c r="C2" i="2"/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2" i="2"/>
  <c r="K2" i="2" l="1"/>
  <c r="K4" i="2"/>
  <c r="K3" i="2"/>
</calcChain>
</file>

<file path=xl/sharedStrings.xml><?xml version="1.0" encoding="utf-8"?>
<sst xmlns="http://schemas.openxmlformats.org/spreadsheetml/2006/main" count="316" uniqueCount="175">
  <si>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</si>
  <si>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</si>
  <si>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</si>
  <si>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</si>
  <si>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</si>
  <si>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</si>
  <si>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</si>
  <si>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</si>
  <si>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</si>
  <si>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</si>
  <si>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</si>
  <si>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</si>
  <si>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</si>
  <si>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</si>
  <si>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</si>
  <si>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</si>
  <si>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</si>
  <si>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</si>
  <si>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</si>
  <si>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</si>
  <si>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</si>
  <si>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</si>
  <si>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</si>
  <si>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</si>
  <si>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</si>
  <si>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</si>
  <si>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</si>
  <si>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</si>
  <si>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</si>
  <si>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</si>
  <si>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</si>
  <si>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</si>
  <si>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</si>
  <si>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</si>
  <si>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</si>
  <si>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</si>
  <si>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</si>
  <si>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</si>
  <si>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</si>
  <si>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</si>
  <si>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</si>
  <si>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</si>
  <si>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</si>
  <si>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</si>
  <si>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</si>
  <si>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</si>
  <si>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</si>
  <si>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</si>
  <si>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</si>
  <si>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</si>
  <si>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</si>
  <si>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</si>
  <si>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</si>
  <si>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</si>
  <si>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</si>
  <si>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</si>
  <si>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</si>
  <si>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</si>
  <si>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It's a safe bet that you'll find this useful.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</si>
  <si>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</si>
  <si>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</si>
  <si>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</si>
  <si>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</si>
  <si>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</si>
  <si>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</si>
  <si>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</si>
  <si>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</si>
  <si>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</si>
  <si>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</si>
  <si>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Or is it ore? Mountains? Rock? Definitely not clay.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</si>
  <si>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</si>
  <si>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</si>
  <si>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</si>
  <si>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</si>
  <si>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Plus, you don't have to think about how to make your food!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</si>
  <si>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</si>
  <si>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</si>
  <si>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</si>
  <si>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</si>
  <si>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</si>
  <si>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</si>
  <si>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</si>
  <si>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</si>
  <si>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</si>
  <si>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</si>
  <si>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</si>
  <si>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</si>
  <si>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</si>
  <si>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</si>
  <si>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</si>
  <si>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</si>
  <si>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</si>
  <si>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</si>
  <si>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</si>
  <si>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</si>
  <si>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Inherently Valuable Resource</t>
  </si>
  <si>
    <t>Engine</t>
  </si>
  <si>
    <t>The Premium Building</t>
  </si>
  <si>
    <t>The Cheap Building</t>
  </si>
  <si>
    <t>Even More Grain!</t>
  </si>
  <si>
    <t>Go First!</t>
  </si>
  <si>
    <t>Players</t>
  </si>
  <si>
    <t>Total Rounds</t>
  </si>
  <si>
    <t>Early Game Rounds</t>
  </si>
  <si>
    <t>Midgame Rounds</t>
  </si>
  <si>
    <t>Endgame Rounds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</si>
  <si>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</si>
  <si>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</si>
  <si>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</si>
  <si>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</si>
  <si>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</si>
  <si>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</si>
  <si>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</si>
  <si>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</si>
  <si>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</si>
  <si>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</si>
  <si>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</si>
  <si>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</si>
  <si>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</si>
  <si>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</si>
  <si>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</si>
  <si>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</si>
  <si>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</si>
  <si>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</si>
  <si>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</si>
  <si>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</si>
  <si>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</si>
  <si>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</si>
  <si>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</si>
  <si>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</si>
  <si>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</si>
  <si>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</si>
  <si>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</si>
  <si>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</si>
  <si>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</si>
  <si>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</si>
  <si>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</si>
  <si>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</si>
  <si>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</si>
  <si>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</si>
  <si>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</si>
  <si>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4 VPs for each Payoff you have placed.</t>
  </si>
  <si>
    <t>?</t>
  </si>
  <si>
    <t>The Military Commitment</t>
  </si>
  <si>
    <t>You're in it now.</t>
  </si>
  <si>
    <t>You may also Trash this card for 2 Food.</t>
  </si>
  <si>
    <t>This card is as close at this game gets to Victory Point Points.</t>
  </si>
  <si>
    <t>Upon playing, you may retrieve any card in the discard piles and play it immediately without prerequisites.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</si>
  <si>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</si>
  <si>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</si>
  <si>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</si>
  <si>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</si>
  <si>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</si>
  <si>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</si>
  <si>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</si>
  <si>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</si>
  <si>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</si>
  <si>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</si>
  <si>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Material Combo</t>
  </si>
  <si>
    <t>The Combo Building</t>
  </si>
  <si>
    <t xml:space="preserve">When this card is revealed, all Blockers must be paid by the end of the turn. Initiate Endgame. </t>
  </si>
  <si>
    <t>1 VP for each Building you've played</t>
  </si>
  <si>
    <t>8VP if you have Invested plus 3VP for each Gold.</t>
  </si>
  <si>
    <t>Players may transfer this card to their tableau for 1 of any of: Stone, Clay, Silk, Boar, Glass, Gold, Cattle, Carrot, Food.</t>
  </si>
  <si>
    <t>Personally, I find grain to be much more filling than carrots</t>
  </si>
  <si>
    <t>Eat More Veggies!</t>
  </si>
  <si>
    <t>6 VPs for each Cattle, Vegetable</t>
  </si>
  <si>
    <t>5 VP for each type: Sheep, Wild Boar, Cattle, Glass, Silk, Grain, Carrot.</t>
  </si>
  <si>
    <t>3 VP for each Wood, Sheep, or Grain</t>
  </si>
  <si>
    <t>At game end, take the number of Glass and Silk you have. Square it for VPs.</t>
  </si>
  <si>
    <t>5 VP for each Military, +3 additional VP if you end the game with the most military (ties don't count).</t>
  </si>
  <si>
    <t>You may trash 1 Silk for any 2 Resources, any number of times.</t>
  </si>
  <si>
    <t>You may trash 1 Gold for any 1 Resource.</t>
  </si>
  <si>
    <t>You may trash 1 Animal for any 1 Resource, any number of times.</t>
  </si>
  <si>
    <t>Highest Military may trash any 1 Resource for any 1 other Resource, once per turn. In a tie, nobody gets the bonus.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</si>
</sst>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" topLeftCell="A17" activePane="bottomLeft" state="frozen"/>
      <selection pane="bottomLeft" activeCell="G35" sqref="G35"/>
    </sheetView>
  </sheetViews>
  <sheetFormatPr defaultRowHeight="15" x14ac:dyDescent="0.25"/>
  <cols>
    <col min="1" max="1" width="9.14062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9" width="10.140625" style="16" customWidth="1"/>
    <col min="10" max="10" width="62.7109375" customWidth="1"/>
    <col min="11" max="11" width="3.42578125" style="3" bestFit="1" customWidth="1"/>
    <col min="12" max="12" width="79.7109375" bestFit="1" customWidth="1"/>
  </cols>
  <sheetData>
    <row r="1" spans="1:12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4" t="s">
        <v>121</v>
      </c>
      <c r="G1" s="14" t="s">
        <v>122</v>
      </c>
      <c r="H1" s="14" t="s">
        <v>20</v>
      </c>
      <c r="I1" s="14" t="s">
        <v>21</v>
      </c>
      <c r="J1" s="1" t="s">
        <v>4</v>
      </c>
      <c r="K1" s="2" t="s">
        <v>5</v>
      </c>
      <c r="L1" s="1" t="s">
        <v>1</v>
      </c>
    </row>
    <row r="2" spans="1:12" s="4" customFormat="1" x14ac:dyDescent="0.25">
      <c r="A2" t="s">
        <v>120</v>
      </c>
      <c r="B2" s="5">
        <v>1</v>
      </c>
      <c r="C2" t="s">
        <v>91</v>
      </c>
      <c r="D2" t="s">
        <v>92</v>
      </c>
      <c r="F2" s="15"/>
      <c r="G2" s="15"/>
      <c r="H2" s="15"/>
      <c r="I2" s="15"/>
      <c r="J2" t="s">
        <v>163</v>
      </c>
      <c r="K2" s="5">
        <v>4</v>
      </c>
      <c r="L2" t="s">
        <v>93</v>
      </c>
    </row>
    <row r="3" spans="1:12" x14ac:dyDescent="0.25">
      <c r="A3" t="s">
        <v>96</v>
      </c>
      <c r="B3" s="3">
        <v>4</v>
      </c>
      <c r="C3" t="s">
        <v>19</v>
      </c>
      <c r="D3" t="s">
        <v>33</v>
      </c>
      <c r="F3" s="16" t="s">
        <v>11</v>
      </c>
      <c r="J3" t="s">
        <v>156</v>
      </c>
      <c r="K3" s="3">
        <v>0</v>
      </c>
      <c r="L3" t="s">
        <v>73</v>
      </c>
    </row>
    <row r="4" spans="1:12" x14ac:dyDescent="0.25">
      <c r="A4" t="s">
        <v>96</v>
      </c>
      <c r="B4" s="3">
        <v>3</v>
      </c>
      <c r="C4" t="s">
        <v>23</v>
      </c>
      <c r="D4" t="s">
        <v>34</v>
      </c>
      <c r="J4" t="s">
        <v>174</v>
      </c>
      <c r="K4" s="3">
        <v>1</v>
      </c>
      <c r="L4" t="s">
        <v>89</v>
      </c>
    </row>
    <row r="5" spans="1:12" x14ac:dyDescent="0.25">
      <c r="A5" t="s">
        <v>96</v>
      </c>
      <c r="B5" s="3">
        <v>2</v>
      </c>
      <c r="C5" t="s">
        <v>52</v>
      </c>
      <c r="F5" s="16" t="s">
        <v>8</v>
      </c>
      <c r="J5" t="s">
        <v>157</v>
      </c>
      <c r="K5" s="3">
        <v>1</v>
      </c>
      <c r="L5" t="s">
        <v>113</v>
      </c>
    </row>
    <row r="6" spans="1:12" x14ac:dyDescent="0.25">
      <c r="A6" t="s">
        <v>96</v>
      </c>
      <c r="B6" s="3">
        <v>2</v>
      </c>
      <c r="C6" t="s">
        <v>106</v>
      </c>
      <c r="F6" s="16" t="s">
        <v>15</v>
      </c>
      <c r="J6" t="s">
        <v>173</v>
      </c>
      <c r="K6" s="3">
        <v>1</v>
      </c>
      <c r="L6" t="s">
        <v>112</v>
      </c>
    </row>
    <row r="7" spans="1:12" ht="14.25" customHeight="1" x14ac:dyDescent="0.25">
      <c r="A7" t="s">
        <v>68</v>
      </c>
      <c r="B7" s="3">
        <v>4</v>
      </c>
      <c r="C7" t="s">
        <v>67</v>
      </c>
      <c r="J7" t="s">
        <v>131</v>
      </c>
      <c r="K7" s="3">
        <v>-8</v>
      </c>
      <c r="L7" t="s">
        <v>59</v>
      </c>
    </row>
    <row r="8" spans="1:12" x14ac:dyDescent="0.25">
      <c r="A8" t="s">
        <v>6</v>
      </c>
      <c r="B8" s="3">
        <v>6</v>
      </c>
      <c r="C8" t="s">
        <v>114</v>
      </c>
      <c r="D8" t="s">
        <v>8</v>
      </c>
      <c r="E8" t="s">
        <v>8</v>
      </c>
      <c r="K8" s="3">
        <v>0</v>
      </c>
      <c r="L8" t="s">
        <v>94</v>
      </c>
    </row>
    <row r="9" spans="1:12" x14ac:dyDescent="0.25">
      <c r="A9" t="s">
        <v>6</v>
      </c>
      <c r="B9" s="3">
        <v>5</v>
      </c>
      <c r="C9" t="s">
        <v>128</v>
      </c>
      <c r="D9" t="s">
        <v>15</v>
      </c>
      <c r="E9" t="s">
        <v>15</v>
      </c>
      <c r="K9" s="3">
        <v>0</v>
      </c>
      <c r="L9" t="s">
        <v>90</v>
      </c>
    </row>
    <row r="10" spans="1:12" x14ac:dyDescent="0.25">
      <c r="A10" t="s">
        <v>6</v>
      </c>
      <c r="B10" s="3">
        <v>7</v>
      </c>
      <c r="C10" t="s">
        <v>119</v>
      </c>
      <c r="D10" t="s">
        <v>11</v>
      </c>
      <c r="K10" s="3">
        <v>0</v>
      </c>
      <c r="L10" t="s">
        <v>69</v>
      </c>
    </row>
    <row r="11" spans="1:12" x14ac:dyDescent="0.25">
      <c r="A11" t="s">
        <v>6</v>
      </c>
      <c r="B11" s="3">
        <v>5</v>
      </c>
      <c r="C11" t="s">
        <v>158</v>
      </c>
      <c r="D11" t="s">
        <v>15</v>
      </c>
      <c r="E11" t="s">
        <v>8</v>
      </c>
      <c r="K11" s="3">
        <v>0</v>
      </c>
      <c r="L11" t="s">
        <v>58</v>
      </c>
    </row>
    <row r="12" spans="1:12" x14ac:dyDescent="0.25">
      <c r="A12" t="s">
        <v>6</v>
      </c>
      <c r="B12" s="3">
        <v>3</v>
      </c>
      <c r="C12" t="s">
        <v>64</v>
      </c>
      <c r="D12" t="s">
        <v>27</v>
      </c>
      <c r="K12" s="3">
        <v>0</v>
      </c>
      <c r="L12" t="s">
        <v>18</v>
      </c>
    </row>
    <row r="13" spans="1:12" x14ac:dyDescent="0.25">
      <c r="A13" t="s">
        <v>6</v>
      </c>
      <c r="B13" s="3">
        <v>3</v>
      </c>
      <c r="C13" t="s">
        <v>123</v>
      </c>
      <c r="D13" t="s">
        <v>12</v>
      </c>
      <c r="K13" s="3">
        <v>0</v>
      </c>
      <c r="L13" t="s">
        <v>61</v>
      </c>
    </row>
    <row r="14" spans="1:12" x14ac:dyDescent="0.25">
      <c r="A14" t="s">
        <v>6</v>
      </c>
      <c r="B14" s="3">
        <v>3</v>
      </c>
      <c r="C14" t="s">
        <v>124</v>
      </c>
      <c r="D14" t="s">
        <v>13</v>
      </c>
      <c r="K14" s="3">
        <v>0</v>
      </c>
      <c r="L14" t="s">
        <v>57</v>
      </c>
    </row>
    <row r="15" spans="1:12" x14ac:dyDescent="0.25">
      <c r="A15" t="s">
        <v>6</v>
      </c>
      <c r="B15" s="3">
        <v>2</v>
      </c>
      <c r="C15" t="s">
        <v>115</v>
      </c>
      <c r="D15" t="s">
        <v>28</v>
      </c>
      <c r="E15" t="s">
        <v>28</v>
      </c>
      <c r="J15" t="s">
        <v>110</v>
      </c>
      <c r="K15" s="3">
        <v>0</v>
      </c>
      <c r="L15" t="s">
        <v>65</v>
      </c>
    </row>
    <row r="16" spans="1:12" x14ac:dyDescent="0.25">
      <c r="A16" t="s">
        <v>6</v>
      </c>
      <c r="B16" s="3">
        <v>3</v>
      </c>
      <c r="C16" t="s">
        <v>125</v>
      </c>
      <c r="D16" t="s">
        <v>24</v>
      </c>
      <c r="K16" s="3">
        <v>0</v>
      </c>
      <c r="L16" t="s">
        <v>117</v>
      </c>
    </row>
    <row r="17" spans="1:12" x14ac:dyDescent="0.25">
      <c r="A17" t="s">
        <v>6</v>
      </c>
      <c r="B17" s="3">
        <v>2</v>
      </c>
      <c r="C17" t="s">
        <v>126</v>
      </c>
      <c r="D17" t="s">
        <v>130</v>
      </c>
      <c r="J17" t="s">
        <v>118</v>
      </c>
      <c r="K17" s="3">
        <v>0</v>
      </c>
      <c r="L17" t="s">
        <v>164</v>
      </c>
    </row>
    <row r="18" spans="1:12" x14ac:dyDescent="0.25">
      <c r="A18" t="s">
        <v>6</v>
      </c>
      <c r="B18" s="3">
        <v>3</v>
      </c>
      <c r="C18" t="s">
        <v>127</v>
      </c>
      <c r="D18" t="s">
        <v>16</v>
      </c>
      <c r="K18" s="3">
        <v>0</v>
      </c>
      <c r="L18" t="s">
        <v>82</v>
      </c>
    </row>
    <row r="19" spans="1:12" x14ac:dyDescent="0.25">
      <c r="A19" t="s">
        <v>6</v>
      </c>
      <c r="B19" s="3">
        <v>3</v>
      </c>
      <c r="C19" t="s">
        <v>95</v>
      </c>
      <c r="D19" t="s">
        <v>17</v>
      </c>
      <c r="J19" t="s">
        <v>172</v>
      </c>
      <c r="K19" s="3">
        <v>2</v>
      </c>
      <c r="L19" t="s">
        <v>111</v>
      </c>
    </row>
    <row r="20" spans="1:12" ht="15.75" customHeight="1" x14ac:dyDescent="0.25">
      <c r="A20" t="s">
        <v>6</v>
      </c>
      <c r="B20" s="3">
        <v>3</v>
      </c>
      <c r="C20" t="s">
        <v>54</v>
      </c>
      <c r="D20" t="s">
        <v>26</v>
      </c>
      <c r="K20" s="3">
        <v>0</v>
      </c>
      <c r="L20" t="s">
        <v>74</v>
      </c>
    </row>
    <row r="21" spans="1:12" x14ac:dyDescent="0.25">
      <c r="A21" t="s">
        <v>108</v>
      </c>
      <c r="B21" s="3">
        <v>1</v>
      </c>
      <c r="C21" t="s">
        <v>107</v>
      </c>
      <c r="D21" t="s">
        <v>60</v>
      </c>
      <c r="J21" t="s">
        <v>109</v>
      </c>
      <c r="K21" s="3">
        <v>3</v>
      </c>
      <c r="L21" t="s">
        <v>75</v>
      </c>
    </row>
    <row r="22" spans="1:12" ht="14.25" customHeight="1" x14ac:dyDescent="0.25">
      <c r="A22" t="s">
        <v>108</v>
      </c>
      <c r="B22" s="3">
        <v>2</v>
      </c>
      <c r="C22" t="s">
        <v>56</v>
      </c>
      <c r="D22" t="s">
        <v>24</v>
      </c>
      <c r="E22" t="s">
        <v>24</v>
      </c>
      <c r="F22" s="16" t="s">
        <v>24</v>
      </c>
      <c r="J22" t="s">
        <v>118</v>
      </c>
      <c r="K22" s="3">
        <v>0</v>
      </c>
      <c r="L22" t="s">
        <v>77</v>
      </c>
    </row>
    <row r="23" spans="1:12" ht="14.25" customHeight="1" x14ac:dyDescent="0.25">
      <c r="A23" t="s">
        <v>108</v>
      </c>
      <c r="B23" s="3">
        <v>1</v>
      </c>
      <c r="C23" t="s">
        <v>116</v>
      </c>
      <c r="H23" s="16" t="s">
        <v>33</v>
      </c>
      <c r="J23" t="s">
        <v>171</v>
      </c>
      <c r="K23" s="3">
        <v>4</v>
      </c>
      <c r="L23" t="s">
        <v>83</v>
      </c>
    </row>
    <row r="24" spans="1:12" ht="14.25" customHeight="1" x14ac:dyDescent="0.25">
      <c r="A24" t="s">
        <v>108</v>
      </c>
      <c r="B24" s="3">
        <v>3</v>
      </c>
      <c r="C24" t="s">
        <v>48</v>
      </c>
      <c r="D24" t="s">
        <v>12</v>
      </c>
      <c r="E24" t="s">
        <v>12</v>
      </c>
      <c r="F24" s="16" t="s">
        <v>12</v>
      </c>
      <c r="K24" s="3">
        <v>0</v>
      </c>
      <c r="L24" t="s">
        <v>71</v>
      </c>
    </row>
    <row r="25" spans="1:12" x14ac:dyDescent="0.25">
      <c r="A25" t="s">
        <v>108</v>
      </c>
      <c r="B25" s="3">
        <v>1</v>
      </c>
      <c r="C25" t="s">
        <v>39</v>
      </c>
      <c r="F25" s="16" t="s">
        <v>11</v>
      </c>
      <c r="H25" s="16" t="s">
        <v>33</v>
      </c>
      <c r="J25" t="s">
        <v>36</v>
      </c>
      <c r="K25" s="3">
        <v>3</v>
      </c>
      <c r="L25" t="s">
        <v>79</v>
      </c>
    </row>
    <row r="26" spans="1:12" x14ac:dyDescent="0.25">
      <c r="A26" t="s">
        <v>108</v>
      </c>
      <c r="B26" s="3">
        <v>1</v>
      </c>
      <c r="C26" t="s">
        <v>38</v>
      </c>
      <c r="F26" s="16" t="s">
        <v>8</v>
      </c>
      <c r="H26" s="16" t="s">
        <v>33</v>
      </c>
      <c r="J26" t="s">
        <v>40</v>
      </c>
      <c r="K26" s="3">
        <v>3</v>
      </c>
      <c r="L26" t="s">
        <v>80</v>
      </c>
    </row>
    <row r="27" spans="1:12" x14ac:dyDescent="0.25">
      <c r="A27" t="s">
        <v>108</v>
      </c>
      <c r="B27" s="3">
        <v>1</v>
      </c>
      <c r="C27" t="s">
        <v>37</v>
      </c>
      <c r="F27" s="16" t="s">
        <v>15</v>
      </c>
      <c r="H27" s="16" t="s">
        <v>33</v>
      </c>
      <c r="J27" t="s">
        <v>41</v>
      </c>
      <c r="K27" s="3">
        <v>3</v>
      </c>
      <c r="L27" t="s">
        <v>81</v>
      </c>
    </row>
    <row r="28" spans="1:12" ht="15.75" customHeight="1" x14ac:dyDescent="0.25">
      <c r="A28" t="s">
        <v>108</v>
      </c>
      <c r="B28" s="3">
        <v>1</v>
      </c>
      <c r="C28" t="s">
        <v>149</v>
      </c>
      <c r="D28" s="6"/>
      <c r="J28" t="s">
        <v>150</v>
      </c>
      <c r="K28" s="3">
        <v>1</v>
      </c>
      <c r="L28" t="s">
        <v>30</v>
      </c>
    </row>
    <row r="29" spans="1:12" ht="14.25" customHeight="1" x14ac:dyDescent="0.25">
      <c r="A29" t="s">
        <v>108</v>
      </c>
      <c r="B29" s="3">
        <v>1</v>
      </c>
      <c r="C29" t="s">
        <v>42</v>
      </c>
      <c r="D29" t="s">
        <v>34</v>
      </c>
      <c r="E29" t="s">
        <v>34</v>
      </c>
      <c r="H29" s="16" t="s">
        <v>33</v>
      </c>
      <c r="I29" s="16" t="s">
        <v>34</v>
      </c>
      <c r="J29" t="s">
        <v>174</v>
      </c>
      <c r="K29" s="3">
        <v>3</v>
      </c>
      <c r="L29" t="s">
        <v>86</v>
      </c>
    </row>
    <row r="30" spans="1:12" ht="14.25" customHeight="1" x14ac:dyDescent="0.25">
      <c r="A30" t="s">
        <v>155</v>
      </c>
      <c r="B30" s="3">
        <v>1</v>
      </c>
      <c r="C30" t="s">
        <v>66</v>
      </c>
      <c r="F30" s="16" t="s">
        <v>11</v>
      </c>
      <c r="J30" t="s">
        <v>148</v>
      </c>
      <c r="K30" s="3">
        <v>1</v>
      </c>
      <c r="L30" t="s">
        <v>70</v>
      </c>
    </row>
    <row r="31" spans="1:12" ht="14.25" customHeight="1" x14ac:dyDescent="0.25">
      <c r="A31" t="s">
        <v>155</v>
      </c>
      <c r="B31" s="3">
        <v>2</v>
      </c>
      <c r="C31" t="s">
        <v>99</v>
      </c>
      <c r="D31" t="s">
        <v>24</v>
      </c>
      <c r="E31" t="s">
        <v>24</v>
      </c>
      <c r="F31" s="16" t="s">
        <v>24</v>
      </c>
      <c r="J31" t="s">
        <v>55</v>
      </c>
      <c r="K31" s="3">
        <v>0</v>
      </c>
      <c r="L31" t="s">
        <v>77</v>
      </c>
    </row>
    <row r="32" spans="1:12" x14ac:dyDescent="0.25">
      <c r="A32" t="s">
        <v>155</v>
      </c>
      <c r="B32" s="3">
        <v>2</v>
      </c>
      <c r="C32" t="s">
        <v>98</v>
      </c>
      <c r="F32" s="16" t="s">
        <v>8</v>
      </c>
      <c r="G32" s="16" t="s">
        <v>8</v>
      </c>
      <c r="H32" s="16" t="s">
        <v>33</v>
      </c>
      <c r="K32" s="3">
        <v>8</v>
      </c>
      <c r="L32" t="s">
        <v>87</v>
      </c>
    </row>
    <row r="33" spans="1:12" x14ac:dyDescent="0.25">
      <c r="A33" t="s">
        <v>155</v>
      </c>
      <c r="B33" s="3">
        <v>2</v>
      </c>
      <c r="C33" t="s">
        <v>159</v>
      </c>
      <c r="F33" s="16" t="s">
        <v>15</v>
      </c>
      <c r="G33" s="16" t="s">
        <v>8</v>
      </c>
      <c r="H33" s="16" t="s">
        <v>33</v>
      </c>
      <c r="K33" s="3">
        <v>10</v>
      </c>
      <c r="L33" t="s">
        <v>85</v>
      </c>
    </row>
    <row r="34" spans="1:12" x14ac:dyDescent="0.25">
      <c r="A34" t="s">
        <v>155</v>
      </c>
      <c r="B34" s="3">
        <v>2</v>
      </c>
      <c r="C34" t="s">
        <v>129</v>
      </c>
      <c r="F34" s="16" t="s">
        <v>15</v>
      </c>
      <c r="G34" s="16" t="s">
        <v>15</v>
      </c>
      <c r="H34" s="16" t="s">
        <v>33</v>
      </c>
      <c r="K34" s="3">
        <v>12</v>
      </c>
      <c r="L34" t="s">
        <v>137</v>
      </c>
    </row>
    <row r="35" spans="1:12" x14ac:dyDescent="0.25">
      <c r="A35" t="s">
        <v>155</v>
      </c>
      <c r="B35" s="3">
        <v>1</v>
      </c>
      <c r="C35" t="s">
        <v>135</v>
      </c>
      <c r="F35" s="16" t="s">
        <v>15</v>
      </c>
      <c r="G35" s="16" t="s">
        <v>11</v>
      </c>
      <c r="H35" s="16" t="s">
        <v>33</v>
      </c>
      <c r="K35" s="3">
        <v>14</v>
      </c>
      <c r="L35" t="s">
        <v>138</v>
      </c>
    </row>
    <row r="36" spans="1:12" x14ac:dyDescent="0.25">
      <c r="A36" t="s">
        <v>155</v>
      </c>
      <c r="B36" s="3">
        <v>1</v>
      </c>
      <c r="C36" t="s">
        <v>136</v>
      </c>
      <c r="F36" s="16" t="s">
        <v>8</v>
      </c>
      <c r="G36" s="16" t="s">
        <v>11</v>
      </c>
      <c r="H36" s="16" t="s">
        <v>33</v>
      </c>
      <c r="K36" s="3">
        <v>16</v>
      </c>
      <c r="L36" t="s">
        <v>84</v>
      </c>
    </row>
    <row r="37" spans="1:12" x14ac:dyDescent="0.25">
      <c r="A37" t="s">
        <v>155</v>
      </c>
      <c r="B37" s="3">
        <v>1</v>
      </c>
      <c r="C37" t="s">
        <v>97</v>
      </c>
      <c r="F37" s="16" t="s">
        <v>11</v>
      </c>
      <c r="G37" s="16" t="s">
        <v>11</v>
      </c>
      <c r="H37" s="16" t="s">
        <v>33</v>
      </c>
      <c r="K37" s="3">
        <v>18</v>
      </c>
      <c r="L37" t="s">
        <v>43</v>
      </c>
    </row>
    <row r="38" spans="1:12" ht="14.25" customHeight="1" x14ac:dyDescent="0.25">
      <c r="A38" t="s">
        <v>155</v>
      </c>
      <c r="B38" s="3">
        <v>2</v>
      </c>
      <c r="C38" t="s">
        <v>49</v>
      </c>
      <c r="D38" t="s">
        <v>13</v>
      </c>
      <c r="E38" t="s">
        <v>13</v>
      </c>
      <c r="F38" s="16" t="s">
        <v>13</v>
      </c>
      <c r="K38" s="3">
        <v>3</v>
      </c>
      <c r="L38" t="s">
        <v>72</v>
      </c>
    </row>
    <row r="39" spans="1:12" ht="14.25" customHeight="1" x14ac:dyDescent="0.25">
      <c r="A39" t="s">
        <v>155</v>
      </c>
      <c r="B39" s="3">
        <v>2</v>
      </c>
      <c r="C39" t="s">
        <v>165</v>
      </c>
      <c r="D39" t="s">
        <v>130</v>
      </c>
      <c r="E39" t="s">
        <v>130</v>
      </c>
      <c r="F39" s="16" t="s">
        <v>130</v>
      </c>
      <c r="J39" t="s">
        <v>145</v>
      </c>
      <c r="K39" s="3">
        <v>0</v>
      </c>
      <c r="L39" t="s">
        <v>76</v>
      </c>
    </row>
    <row r="40" spans="1:12" ht="15.75" customHeight="1" x14ac:dyDescent="0.25">
      <c r="A40" t="s">
        <v>155</v>
      </c>
      <c r="B40" s="3">
        <v>2</v>
      </c>
      <c r="C40" t="s">
        <v>62</v>
      </c>
      <c r="D40" t="s">
        <v>34</v>
      </c>
      <c r="F40" s="16" t="s">
        <v>8</v>
      </c>
      <c r="H40" s="16" t="s">
        <v>34</v>
      </c>
      <c r="J40" t="s">
        <v>174</v>
      </c>
      <c r="K40" s="3">
        <v>2</v>
      </c>
      <c r="L40" t="s">
        <v>78</v>
      </c>
    </row>
    <row r="41" spans="1:12" ht="15.75" customHeight="1" x14ac:dyDescent="0.25">
      <c r="A41" t="s">
        <v>155</v>
      </c>
      <c r="B41" s="3">
        <v>1</v>
      </c>
      <c r="C41" t="s">
        <v>143</v>
      </c>
      <c r="D41" t="s">
        <v>34</v>
      </c>
      <c r="E41" t="s">
        <v>34</v>
      </c>
      <c r="F41" s="16" t="s">
        <v>15</v>
      </c>
      <c r="H41" s="16" t="s">
        <v>34</v>
      </c>
      <c r="J41" t="s">
        <v>174</v>
      </c>
      <c r="K41" s="3">
        <v>4</v>
      </c>
      <c r="L41" t="s">
        <v>144</v>
      </c>
    </row>
    <row r="42" spans="1:12" ht="15.75" customHeight="1" x14ac:dyDescent="0.25">
      <c r="A42" t="s">
        <v>155</v>
      </c>
      <c r="B42" s="3">
        <v>1</v>
      </c>
      <c r="C42" t="s">
        <v>32</v>
      </c>
      <c r="F42" s="16" t="s">
        <v>16</v>
      </c>
      <c r="J42" t="s">
        <v>147</v>
      </c>
      <c r="K42" s="3">
        <v>0</v>
      </c>
      <c r="L42" t="s">
        <v>53</v>
      </c>
    </row>
    <row r="43" spans="1:12" x14ac:dyDescent="0.25">
      <c r="A43" t="s">
        <v>155</v>
      </c>
      <c r="B43" s="3">
        <v>1</v>
      </c>
      <c r="C43" t="s">
        <v>153</v>
      </c>
      <c r="F43" s="16" t="s">
        <v>11</v>
      </c>
      <c r="J43" t="s">
        <v>152</v>
      </c>
      <c r="K43" s="3">
        <v>2</v>
      </c>
      <c r="L43" t="s">
        <v>151</v>
      </c>
    </row>
    <row r="44" spans="1:12" x14ac:dyDescent="0.25">
      <c r="A44" t="s">
        <v>155</v>
      </c>
      <c r="B44" s="3">
        <v>1</v>
      </c>
      <c r="C44" t="s">
        <v>22</v>
      </c>
      <c r="F44" s="16" t="s">
        <v>12</v>
      </c>
      <c r="G44" s="16" t="s">
        <v>13</v>
      </c>
      <c r="J44" t="s">
        <v>141</v>
      </c>
      <c r="K44" s="3" t="s">
        <v>142</v>
      </c>
      <c r="L44" t="s">
        <v>146</v>
      </c>
    </row>
    <row r="45" spans="1:12" x14ac:dyDescent="0.25">
      <c r="A45" t="s">
        <v>155</v>
      </c>
      <c r="B45" s="3">
        <v>1</v>
      </c>
      <c r="C45" t="s">
        <v>132</v>
      </c>
      <c r="F45" s="16" t="s">
        <v>11</v>
      </c>
      <c r="J45" t="s">
        <v>166</v>
      </c>
      <c r="K45" s="3" t="s">
        <v>142</v>
      </c>
      <c r="L45" t="s">
        <v>133</v>
      </c>
    </row>
    <row r="46" spans="1:12" x14ac:dyDescent="0.25">
      <c r="A46" t="s">
        <v>155</v>
      </c>
      <c r="B46" s="3">
        <v>1</v>
      </c>
      <c r="C46" t="s">
        <v>46</v>
      </c>
      <c r="F46" s="16" t="s">
        <v>16</v>
      </c>
      <c r="G46" s="16" t="s">
        <v>130</v>
      </c>
      <c r="K46" s="3">
        <v>8</v>
      </c>
      <c r="L46" t="s">
        <v>25</v>
      </c>
    </row>
    <row r="47" spans="1:12" x14ac:dyDescent="0.25">
      <c r="A47" t="s">
        <v>155</v>
      </c>
      <c r="B47" s="3">
        <v>1</v>
      </c>
      <c r="C47" t="s">
        <v>140</v>
      </c>
      <c r="J47" t="s">
        <v>167</v>
      </c>
      <c r="K47" s="3" t="s">
        <v>142</v>
      </c>
      <c r="L47" t="s">
        <v>44</v>
      </c>
    </row>
    <row r="48" spans="1:12" x14ac:dyDescent="0.25">
      <c r="A48" t="s">
        <v>155</v>
      </c>
      <c r="B48" s="3">
        <v>1</v>
      </c>
      <c r="C48" t="s">
        <v>88</v>
      </c>
      <c r="J48" t="s">
        <v>162</v>
      </c>
      <c r="K48" s="3" t="s">
        <v>142</v>
      </c>
      <c r="L48" t="s">
        <v>45</v>
      </c>
    </row>
    <row r="49" spans="1:12" x14ac:dyDescent="0.25">
      <c r="A49" t="s">
        <v>155</v>
      </c>
      <c r="B49" s="3">
        <v>1</v>
      </c>
      <c r="C49" t="s">
        <v>139</v>
      </c>
      <c r="J49" t="s">
        <v>168</v>
      </c>
      <c r="K49" s="3" t="s">
        <v>142</v>
      </c>
      <c r="L49" t="s">
        <v>29</v>
      </c>
    </row>
    <row r="50" spans="1:12" x14ac:dyDescent="0.25">
      <c r="A50" t="s">
        <v>155</v>
      </c>
      <c r="B50" s="3">
        <v>1</v>
      </c>
      <c r="C50" t="s">
        <v>31</v>
      </c>
      <c r="J50" t="s">
        <v>169</v>
      </c>
      <c r="K50" s="3" t="s">
        <v>142</v>
      </c>
      <c r="L50" t="s">
        <v>51</v>
      </c>
    </row>
    <row r="51" spans="1:12" x14ac:dyDescent="0.25">
      <c r="A51" t="s">
        <v>155</v>
      </c>
      <c r="B51" s="3">
        <v>1</v>
      </c>
      <c r="C51" t="s">
        <v>35</v>
      </c>
      <c r="J51" t="s">
        <v>170</v>
      </c>
      <c r="K51" s="3" t="s">
        <v>142</v>
      </c>
      <c r="L51" t="s">
        <v>47</v>
      </c>
    </row>
    <row r="52" spans="1:12" x14ac:dyDescent="0.25">
      <c r="A52" t="s">
        <v>155</v>
      </c>
      <c r="B52" s="3">
        <v>1</v>
      </c>
      <c r="C52" t="s">
        <v>50</v>
      </c>
      <c r="H52" s="16" t="s">
        <v>33</v>
      </c>
      <c r="J52" t="s">
        <v>161</v>
      </c>
      <c r="K52" s="3" t="s">
        <v>142</v>
      </c>
      <c r="L52" t="s">
        <v>63</v>
      </c>
    </row>
    <row r="53" spans="1:12" x14ac:dyDescent="0.25">
      <c r="A53" t="s">
        <v>7</v>
      </c>
      <c r="B53" s="3">
        <v>1</v>
      </c>
      <c r="C53" t="s">
        <v>154</v>
      </c>
      <c r="J53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0" sqref="E10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9</v>
      </c>
      <c r="C1" s="2" t="s">
        <v>134</v>
      </c>
      <c r="G1" s="2" t="s">
        <v>101</v>
      </c>
      <c r="H1" s="2" t="s">
        <v>103</v>
      </c>
      <c r="I1" s="2" t="s">
        <v>104</v>
      </c>
      <c r="J1" s="2" t="s">
        <v>105</v>
      </c>
      <c r="K1" s="1" t="s">
        <v>102</v>
      </c>
    </row>
    <row r="2" spans="1:11" s="7" customFormat="1" x14ac:dyDescent="0.25">
      <c r="A2" s="7" t="s">
        <v>8</v>
      </c>
      <c r="B2" s="9">
        <f>SUMIFS(Deck!B:B,Deck!D:D,Stats!A2)+SUMIFS(Deck!B:B,Deck!E:E,Stats!A2)</f>
        <v>17</v>
      </c>
      <c r="C2" s="11" t="e">
        <f>SUMIFS(Deck!B:B,Deck!F:F,Stats!A2)+SUMIFS(Deck!B:B,Deck!#REF!,Stats!A2)</f>
        <v>#REF!</v>
      </c>
      <c r="G2" s="11">
        <v>2</v>
      </c>
      <c r="H2" s="11">
        <f>SUMIFS(Deck!B:B,Deck!A:A,"Early Game")/(2*G2)</f>
        <v>0</v>
      </c>
      <c r="I2" s="11">
        <f>SUMIFS(Deck!B:B,Deck!A:A,"Midgame")/(2*G2)</f>
        <v>0</v>
      </c>
      <c r="J2" s="11">
        <f>SUMIFS(Deck!B:B,Deck!A:A,"Endgame")/(2*G2)</f>
        <v>0.25</v>
      </c>
      <c r="K2" s="7">
        <f>SUM(H2:J2)</f>
        <v>0.25</v>
      </c>
    </row>
    <row r="3" spans="1:11" x14ac:dyDescent="0.25">
      <c r="A3" t="s">
        <v>11</v>
      </c>
      <c r="B3" s="10">
        <f>SUMIFS(Deck!B:B,Deck!D:D,Stats!A3)+SUMIFS(Deck!B:B,Deck!E:E,Stats!A3)</f>
        <v>7</v>
      </c>
      <c r="C3" s="3" t="e">
        <f>SUMIFS(Deck!B:B,Deck!#REF!,Stats!A3)+SUMIFS(Deck!B:B,Deck!#REF!,Stats!A3)+SUMIFS(Deck!B:B,Deck!#REF!,Stats!A3)</f>
        <v>#REF!</v>
      </c>
      <c r="G3" s="3">
        <v>3</v>
      </c>
      <c r="H3" s="3">
        <f>SUMIFS(Deck!B:B,Deck!A:A,"Early Game")/(2*G3)</f>
        <v>0</v>
      </c>
      <c r="I3" s="3">
        <f>SUMIFS(Deck!B:B,Deck!A:A,"Midgame")/(2*G3)</f>
        <v>0</v>
      </c>
      <c r="J3" s="3">
        <f>SUMIFS(Deck!B:B,Deck!A:A,"Endgame")/(2*G3)</f>
        <v>0.16666666666666666</v>
      </c>
      <c r="K3">
        <f t="shared" ref="K3:K4" si="0">SUM(H3:J3)</f>
        <v>0.16666666666666666</v>
      </c>
    </row>
    <row r="4" spans="1:11" x14ac:dyDescent="0.25">
      <c r="A4" t="s">
        <v>15</v>
      </c>
      <c r="B4" s="10">
        <f>SUMIFS(Deck!B:B,Deck!D:D,Stats!A4)+SUMIFS(Deck!B:B,Deck!E:E,Stats!A4)</f>
        <v>15</v>
      </c>
      <c r="C4" s="3" t="e">
        <f>SUMIFS(Deck!B:B,Deck!#REF!,Stats!A4)+SUMIFS(Deck!B:B,Deck!#REF!,Stats!A4)+SUMIFS(Deck!B:B,Deck!#REF!,Stats!A4)</f>
        <v>#REF!</v>
      </c>
      <c r="G4" s="3">
        <v>4</v>
      </c>
      <c r="H4" s="3">
        <f>SUMIFS(Deck!B:B,Deck!A:A,"Early Game")/(2*G4)</f>
        <v>0</v>
      </c>
      <c r="I4" s="3">
        <f>SUMIFS(Deck!B:B,Deck!A:A,"Midgame")/(2*G4)</f>
        <v>0</v>
      </c>
      <c r="J4" s="3">
        <f>SUMIFS(Deck!B:B,Deck!A:A,"Endgame")/(2*G4)</f>
        <v>0.125</v>
      </c>
      <c r="K4">
        <f t="shared" si="0"/>
        <v>0.125</v>
      </c>
    </row>
    <row r="5" spans="1:11" x14ac:dyDescent="0.25">
      <c r="A5" t="s">
        <v>12</v>
      </c>
      <c r="B5" s="10">
        <f>SUMIFS(Deck!B:B,Deck!D:D,Stats!A5)+SUMIFS(Deck!B:B,Deck!E:E,Stats!A5)</f>
        <v>9</v>
      </c>
      <c r="C5" s="3" t="e">
        <f>SUMIFS(Deck!B:B,Deck!#REF!,Stats!A5)+SUMIFS(Deck!B:B,Deck!#REF!,Stats!A5)+SUMIFS(Deck!B:B,Deck!#REF!,Stats!A5)</f>
        <v>#REF!</v>
      </c>
    </row>
    <row r="6" spans="1:11" x14ac:dyDescent="0.25">
      <c r="A6" t="s">
        <v>24</v>
      </c>
      <c r="B6" s="10">
        <f>SUMIFS(Deck!B:B,Deck!D:D,Stats!A6)+SUMIFS(Deck!B:B,Deck!E:E,Stats!A6)</f>
        <v>11</v>
      </c>
      <c r="C6" s="3" t="e">
        <f>SUMIFS(Deck!B:B,Deck!#REF!,Stats!A6)+SUMIFS(Deck!B:B,Deck!#REF!,Stats!A6)+SUMIFS(Deck!B:B,Deck!#REF!,Stats!A6)</f>
        <v>#REF!</v>
      </c>
    </row>
    <row r="7" spans="1:11" x14ac:dyDescent="0.25">
      <c r="A7" t="s">
        <v>34</v>
      </c>
      <c r="B7" s="10">
        <f>SUMIFS(Deck!B:B,Deck!D:D,Stats!A7)+SUMIFS(Deck!B:B,Deck!E:E,Stats!A7)</f>
        <v>9</v>
      </c>
      <c r="C7" s="3" t="e">
        <f>SUMIFS(Deck!B:B,Deck!#REF!,Stats!A7)+SUMIFS(Deck!B:B,Deck!#REF!,Stats!A7)+SUMIFS(Deck!B:B,Deck!#REF!,Stats!A7)</f>
        <v>#REF!</v>
      </c>
    </row>
    <row r="8" spans="1:11" x14ac:dyDescent="0.25">
      <c r="A8" t="s">
        <v>14</v>
      </c>
      <c r="B8" s="10">
        <f>SUMIFS(Deck!B:B,Deck!D:D,Stats!A8)+SUMIFS(Deck!B:B,Deck!E:E,Stats!A8)</f>
        <v>0</v>
      </c>
      <c r="C8" s="3" t="e">
        <f>SUMIFS(Deck!B:B,Deck!#REF!,Stats!A8)+SUMIFS(Deck!B:B,Deck!#REF!,Stats!A8)+SUMIFS(Deck!B:B,Deck!#REF!,Stats!A8)</f>
        <v>#REF!</v>
      </c>
    </row>
    <row r="9" spans="1:11" x14ac:dyDescent="0.25">
      <c r="A9" t="s">
        <v>28</v>
      </c>
      <c r="B9" s="10">
        <f>SUMIFS(Deck!B:B,Deck!D:D,Stats!A9)+SUMIFS(Deck!B:B,Deck!E:E,Stats!A9)</f>
        <v>4</v>
      </c>
      <c r="C9" s="3" t="e">
        <f>SUMIFS(Deck!B:B,Deck!#REF!,Stats!A9)+SUMIFS(Deck!B:B,Deck!#REF!,Stats!A9)+SUMIFS(Deck!B:B,Deck!#REF!,Stats!A9)</f>
        <v>#REF!</v>
      </c>
    </row>
    <row r="10" spans="1:11" x14ac:dyDescent="0.25">
      <c r="A10" t="s">
        <v>33</v>
      </c>
      <c r="B10" s="10">
        <f>SUMIFS(Deck!B:B,Deck!D:D,Stats!A10)+SUMIFS(Deck!B:B,Deck!E:E,Stats!A10)</f>
        <v>4</v>
      </c>
      <c r="C10" s="3" t="e">
        <f>SUMIFS(Deck!B:B,Deck!#REF!,Stats!A10)+SUMIFS(Deck!B:B,Deck!#REF!,Stats!A10)+SUMIFS(Deck!B:B,Deck!#REF!,Stats!A10)</f>
        <v>#REF!</v>
      </c>
    </row>
    <row r="11" spans="1:11" x14ac:dyDescent="0.25">
      <c r="A11" t="s">
        <v>27</v>
      </c>
      <c r="B11" s="10">
        <f>SUMIFS(Deck!B:B,Deck!D:D,Stats!A11)+SUMIFS(Deck!B:B,Deck!E:E,Stats!A11)</f>
        <v>3</v>
      </c>
      <c r="C11" s="3" t="e">
        <f>SUMIFS(Deck!B:B,Deck!#REF!,Stats!A11)+SUMIFS(Deck!B:B,Deck!#REF!,Stats!A11)+SUMIFS(Deck!B:B,Deck!#REF!,Stats!A11)</f>
        <v>#REF!</v>
      </c>
    </row>
    <row r="12" spans="1:11" x14ac:dyDescent="0.25">
      <c r="A12" t="s">
        <v>17</v>
      </c>
      <c r="B12" s="10">
        <f>SUMIFS(Deck!B:B,Deck!D:D,Stats!A12)+SUMIFS(Deck!B:B,Deck!E:E,Stats!A12)</f>
        <v>3</v>
      </c>
      <c r="C12" s="3" t="e">
        <f>SUMIFS(Deck!B:B,Deck!#REF!,Stats!A12)+SUMIFS(Deck!B:B,Deck!#REF!,Stats!A12)+SUMIFS(Deck!B:B,Deck!#REF!,Stats!A12)</f>
        <v>#REF!</v>
      </c>
    </row>
    <row r="13" spans="1:11" x14ac:dyDescent="0.25">
      <c r="A13" t="s">
        <v>100</v>
      </c>
      <c r="B13" s="10">
        <f>SUMIFS(Deck!B:B,Deck!D:D,Stats!A13)+SUMIFS(Deck!B:B,Deck!E:E,Stats!A13)</f>
        <v>1</v>
      </c>
      <c r="C13" s="3" t="e">
        <f>SUMIFS(Deck!B:B,Deck!#REF!,Stats!A13)+SUMIFS(Deck!B:B,Deck!#REF!,Stats!A13)+SUMIFS(Deck!B:B,Deck!#REF!,Stats!A13)</f>
        <v>#REF!</v>
      </c>
    </row>
    <row r="14" spans="1:11" x14ac:dyDescent="0.25">
      <c r="A14" t="s">
        <v>26</v>
      </c>
      <c r="B14" s="10">
        <f>SUMIFS(Deck!B:B,Deck!D:D,Stats!A14)+SUMIFS(Deck!B:B,Deck!E:E,Stats!A14)</f>
        <v>3</v>
      </c>
      <c r="C14" s="3" t="e">
        <f>SUMIFS(Deck!B:B,Deck!#REF!,Stats!A14)+SUMIFS(Deck!B:B,Deck!#REF!,Stats!A14)+SUMIFS(Deck!B:B,Deck!#REF!,Stats!A14)</f>
        <v>#REF!</v>
      </c>
    </row>
    <row r="15" spans="1:11" x14ac:dyDescent="0.25">
      <c r="A15" t="s">
        <v>13</v>
      </c>
      <c r="B15" s="10">
        <f>SUMIFS(Deck!B:B,Deck!D:D,Stats!A15)+SUMIFS(Deck!B:B,Deck!E:E,Stats!A15)</f>
        <v>7</v>
      </c>
      <c r="C15" s="3" t="e">
        <f>SUMIFS(Deck!B:B,Deck!#REF!,Stats!A15)+SUMIFS(Deck!B:B,Deck!#REF!,Stats!A15)+SUMIFS(Deck!B:B,Deck!#REF!,Stats!A15)</f>
        <v>#REF!</v>
      </c>
    </row>
    <row r="16" spans="1:11" x14ac:dyDescent="0.25">
      <c r="A16" t="s">
        <v>16</v>
      </c>
      <c r="B16" s="10">
        <f>SUMIFS(Deck!B:B,Deck!D:D,Stats!A16)+SUMIFS(Deck!B:B,Deck!E:E,Stats!A16)</f>
        <v>3</v>
      </c>
      <c r="C16" s="3" t="e">
        <f>SUMIFS(Deck!B:B,Deck!#REF!,Stats!A16)+SUMIFS(Deck!B:B,Deck!#REF!,Stats!A16)+SUMIFS(Deck!B:B,Deck!#REF!,Stats!A16)</f>
        <v>#REF!</v>
      </c>
    </row>
    <row r="17" spans="1:4" x14ac:dyDescent="0.25">
      <c r="A17" t="s">
        <v>60</v>
      </c>
      <c r="B17" s="10">
        <f>SUMIFS(Deck!B:B,Deck!D:D,Stats!A17)+SUMIFS(Deck!B:B,Deck!E:E,Stats!A17)</f>
        <v>1</v>
      </c>
      <c r="C17" s="13" t="e">
        <f>SUMIFS(Deck!B:B,Deck!#REF!,Stats!A17)+SUMIFS(Deck!B:B,Deck!#REF!,Stats!A17)+SUMIFS(Deck!B:B,Deck!#REF!,Stats!A17)</f>
        <v>#REF!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2015-01-26T05:08:51Z</dcterms:modified>
</cp:coreProperties>
</file>