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vera Juan Carlos\Privadojcrg\PUCE\Ejercicios\"/>
    </mc:Choice>
  </mc:AlternateContent>
  <bookViews>
    <workbookView xWindow="120" yWindow="48" windowWidth="15132" windowHeight="8136"/>
  </bookViews>
  <sheets>
    <sheet name="X2" sheetId="2" r:id="rId1"/>
    <sheet name="KS" sheetId="3" r:id="rId2"/>
  </sheets>
  <calcPr calcId="152511"/>
</workbook>
</file>

<file path=xl/calcChain.xml><?xml version="1.0" encoding="utf-8"?>
<calcChain xmlns="http://schemas.openxmlformats.org/spreadsheetml/2006/main">
  <c r="C25" i="3" l="1"/>
  <c r="D25" i="3"/>
  <c r="B37" i="3"/>
  <c r="B11" i="3"/>
  <c r="F2" i="3"/>
  <c r="H27" i="2"/>
  <c r="H25" i="2"/>
  <c r="H24" i="2"/>
  <c r="E37" i="2"/>
  <c r="E34" i="2"/>
  <c r="E26" i="2"/>
  <c r="E27" i="2"/>
  <c r="E28" i="2"/>
  <c r="E29" i="2"/>
  <c r="E30" i="2"/>
  <c r="E31" i="2"/>
  <c r="E25" i="2"/>
  <c r="D37" i="2"/>
  <c r="D26" i="2"/>
  <c r="D27" i="2"/>
  <c r="D28" i="2"/>
  <c r="D29" i="2"/>
  <c r="D30" i="2"/>
  <c r="D31" i="2"/>
  <c r="D32" i="2"/>
  <c r="D33" i="2"/>
  <c r="D34" i="2"/>
  <c r="D35" i="2"/>
  <c r="D36" i="2"/>
  <c r="D25" i="2"/>
  <c r="C26" i="2"/>
  <c r="C27" i="2"/>
  <c r="C28" i="2"/>
  <c r="C29" i="2"/>
  <c r="C30" i="2"/>
  <c r="C31" i="2"/>
  <c r="C32" i="2"/>
  <c r="C33" i="2"/>
  <c r="C34" i="2"/>
  <c r="C35" i="2"/>
  <c r="C36" i="2"/>
  <c r="C25" i="2"/>
  <c r="B37" i="2"/>
  <c r="C37" i="2"/>
  <c r="F5" i="2"/>
  <c r="F6" i="2"/>
  <c r="F7" i="2"/>
  <c r="F3" i="2"/>
  <c r="F2" i="2"/>
  <c r="B11" i="2"/>
  <c r="C26" i="3"/>
  <c r="F3" i="3"/>
  <c r="F7" i="3"/>
  <c r="F6" i="3"/>
  <c r="E33" i="3"/>
  <c r="E26" i="3"/>
  <c r="E28" i="3"/>
  <c r="E34" i="3"/>
  <c r="E35" i="3"/>
  <c r="E32" i="3"/>
  <c r="E30" i="3"/>
  <c r="E25" i="3"/>
  <c r="E27" i="3"/>
  <c r="E36" i="3"/>
  <c r="E31" i="3"/>
  <c r="E29" i="3"/>
  <c r="D26" i="3"/>
  <c r="C27" i="3"/>
  <c r="F5" i="3"/>
  <c r="F25" i="3"/>
  <c r="E37" i="3"/>
  <c r="D27" i="3"/>
  <c r="C28" i="3"/>
  <c r="D28" i="3"/>
  <c r="C29" i="3"/>
  <c r="G25" i="3"/>
  <c r="F26" i="3"/>
  <c r="F27" i="3"/>
  <c r="G26" i="3"/>
  <c r="C30" i="3"/>
  <c r="D29" i="3"/>
  <c r="D30" i="3"/>
  <c r="C31" i="3"/>
  <c r="G27" i="3"/>
  <c r="F28" i="3"/>
  <c r="D31" i="3"/>
  <c r="C32" i="3"/>
  <c r="G28" i="3"/>
  <c r="F29" i="3"/>
  <c r="F30" i="3"/>
  <c r="G29" i="3"/>
  <c r="D32" i="3"/>
  <c r="C33" i="3"/>
  <c r="G30" i="3"/>
  <c r="F31" i="3"/>
  <c r="D33" i="3"/>
  <c r="C34" i="3"/>
  <c r="F32" i="3"/>
  <c r="G31" i="3"/>
  <c r="D34" i="3"/>
  <c r="C35" i="3"/>
  <c r="F33" i="3"/>
  <c r="G32" i="3"/>
  <c r="D35" i="3"/>
  <c r="C36" i="3"/>
  <c r="D36" i="3"/>
  <c r="F34" i="3"/>
  <c r="G33" i="3"/>
  <c r="F35" i="3"/>
  <c r="G34" i="3"/>
  <c r="J24" i="3"/>
  <c r="F36" i="3"/>
  <c r="G36" i="3"/>
  <c r="G35" i="3"/>
  <c r="J25" i="3"/>
</calcChain>
</file>

<file path=xl/sharedStrings.xml><?xml version="1.0" encoding="utf-8"?>
<sst xmlns="http://schemas.openxmlformats.org/spreadsheetml/2006/main" count="36" uniqueCount="21">
  <si>
    <t>Data</t>
  </si>
  <si>
    <t>fo</t>
  </si>
  <si>
    <t>fe</t>
  </si>
  <si>
    <t>q</t>
  </si>
  <si>
    <t>X2 cal</t>
  </si>
  <si>
    <t>X2 tab</t>
  </si>
  <si>
    <t>X2</t>
  </si>
  <si>
    <t>p</t>
  </si>
  <si>
    <t>Media</t>
  </si>
  <si>
    <t>Varianza</t>
  </si>
  <si>
    <t>Probabilidad</t>
  </si>
  <si>
    <t>n calculado</t>
  </si>
  <si>
    <t>n asumido</t>
  </si>
  <si>
    <t>GL</t>
  </si>
  <si>
    <t>NS</t>
  </si>
  <si>
    <t>foacum</t>
  </si>
  <si>
    <t>foacumrel</t>
  </si>
  <si>
    <t>Prob acum</t>
  </si>
  <si>
    <t>Diferencia</t>
  </si>
  <si>
    <t>Max dif</t>
  </si>
  <si>
    <t>KS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</si>
</sst>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5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6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10</xdr:row>
          <xdr:rowOff>0</xdr:rowOff>
        </xdr:from>
        <xdr:to>
          <xdr:col>4</xdr:col>
          <xdr:colOff>510540</xdr:colOff>
          <xdr:row>12</xdr:row>
          <xdr:rowOff>91440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38100</xdr:rowOff>
        </xdr:from>
        <xdr:to>
          <xdr:col>4</xdr:col>
          <xdr:colOff>419100</xdr:colOff>
          <xdr:row>15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</xdr:colOff>
          <xdr:row>17</xdr:row>
          <xdr:rowOff>0</xdr:rowOff>
        </xdr:from>
        <xdr:to>
          <xdr:col>3</xdr:col>
          <xdr:colOff>502920</xdr:colOff>
          <xdr:row>17</xdr:row>
          <xdr:rowOff>167640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769620</xdr:colOff>
          <xdr:row>18</xdr:row>
          <xdr:rowOff>38100</xdr:rowOff>
        </xdr:from>
        <xdr:to>
          <xdr:col>4</xdr:col>
          <xdr:colOff>7620</xdr:colOff>
          <xdr:row>19</xdr:row>
          <xdr:rowOff>83820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</xdr:colOff>
          <xdr:row>19</xdr:row>
          <xdr:rowOff>129540</xdr:rowOff>
        </xdr:from>
        <xdr:to>
          <xdr:col>4</xdr:col>
          <xdr:colOff>22860</xdr:colOff>
          <xdr:row>20</xdr:row>
          <xdr:rowOff>152400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10</xdr:row>
          <xdr:rowOff>68580</xdr:rowOff>
        </xdr:from>
        <xdr:to>
          <xdr:col>4</xdr:col>
          <xdr:colOff>533400</xdr:colOff>
          <xdr:row>12</xdr:row>
          <xdr:rowOff>160020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13</xdr:row>
          <xdr:rowOff>152400</xdr:rowOff>
        </xdr:from>
        <xdr:to>
          <xdr:col>4</xdr:col>
          <xdr:colOff>441960</xdr:colOff>
          <xdr:row>16</xdr:row>
          <xdr:rowOff>60960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</xdr:row>
          <xdr:rowOff>0</xdr:rowOff>
        </xdr:from>
        <xdr:to>
          <xdr:col>3</xdr:col>
          <xdr:colOff>457200</xdr:colOff>
          <xdr:row>17</xdr:row>
          <xdr:rowOff>167640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18</xdr:row>
          <xdr:rowOff>0</xdr:rowOff>
        </xdr:from>
        <xdr:to>
          <xdr:col>4</xdr:col>
          <xdr:colOff>15240</xdr:colOff>
          <xdr:row>19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</xdr:colOff>
          <xdr:row>19</xdr:row>
          <xdr:rowOff>114300</xdr:rowOff>
        </xdr:from>
        <xdr:to>
          <xdr:col>4</xdr:col>
          <xdr:colOff>22860</xdr:colOff>
          <xdr:row>20</xdr:row>
          <xdr:rowOff>137160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6.bin"/><Relationship Id="rId7" Type="http://schemas.openxmlformats.org/officeDocument/2006/relationships/oleObject" Target="../embeddings/oleObject8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7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B12" sqref="B12"/>
    </sheetView>
  </sheetViews>
  <sheetFormatPr defaultRowHeight="14.4" x14ac:dyDescent="0.3"/>
  <cols>
    <col min="3" max="3" width="11.33203125" customWidth="1"/>
    <col min="5" max="5" width="11.109375" customWidth="1"/>
    <col min="6" max="6" width="11.5546875" bestFit="1" customWidth="1"/>
  </cols>
  <sheetData>
    <row r="1" spans="1:6" x14ac:dyDescent="0.3">
      <c r="A1" s="8" t="s">
        <v>0</v>
      </c>
      <c r="B1" s="8" t="s">
        <v>1</v>
      </c>
    </row>
    <row r="2" spans="1:6" x14ac:dyDescent="0.3">
      <c r="A2" s="1">
        <v>0</v>
      </c>
      <c r="B2" s="1">
        <v>18</v>
      </c>
      <c r="E2" s="1" t="s">
        <v>8</v>
      </c>
      <c r="F2" s="4">
        <f>SUMPRODUCT(A2:A10,B2:B10)/B11</f>
        <v>2.9740000000000002</v>
      </c>
    </row>
    <row r="3" spans="1:6" x14ac:dyDescent="0.3">
      <c r="A3" s="1">
        <v>1</v>
      </c>
      <c r="B3" s="1">
        <v>60</v>
      </c>
      <c r="E3" s="1" t="s">
        <v>9</v>
      </c>
      <c r="F3" s="5">
        <f>(B2*(F2-A2)^2+B3*(A3-F2)^2+B4*(A4-F2)^2+B5*(A5-F2)^2+B6*(A6-F2)^2+B7*(A7-F2)^2+B8*(A8-F2)^2+B9*(A9-F2)^2+B10*(A10-F2)^2)/(B11-1)</f>
        <v>2.1656553106212431</v>
      </c>
    </row>
    <row r="4" spans="1:6" x14ac:dyDescent="0.3">
      <c r="A4" s="1">
        <v>2</v>
      </c>
      <c r="B4" s="1">
        <v>112</v>
      </c>
    </row>
    <row r="5" spans="1:6" x14ac:dyDescent="0.3">
      <c r="A5" s="1">
        <v>3</v>
      </c>
      <c r="B5" s="1">
        <v>142</v>
      </c>
      <c r="E5" s="1" t="s">
        <v>11</v>
      </c>
      <c r="F5" s="7">
        <f>F2/F6</f>
        <v>10.94171349946947</v>
      </c>
    </row>
    <row r="6" spans="1:6" x14ac:dyDescent="0.3">
      <c r="A6" s="1">
        <v>4</v>
      </c>
      <c r="B6" s="1">
        <v>95</v>
      </c>
      <c r="E6" s="1" t="s">
        <v>7</v>
      </c>
      <c r="F6" s="7">
        <f>1-F7</f>
        <v>0.27180386327463246</v>
      </c>
    </row>
    <row r="7" spans="1:6" x14ac:dyDescent="0.3">
      <c r="A7" s="1">
        <v>5</v>
      </c>
      <c r="B7" s="1">
        <v>50</v>
      </c>
      <c r="E7" s="1" t="s">
        <v>3</v>
      </c>
      <c r="F7" s="7">
        <f>F3/F2</f>
        <v>0.72819613672536754</v>
      </c>
    </row>
    <row r="8" spans="1:6" x14ac:dyDescent="0.3">
      <c r="A8" s="1">
        <v>6</v>
      </c>
      <c r="B8" s="1">
        <v>15</v>
      </c>
      <c r="E8" s="2" t="s">
        <v>12</v>
      </c>
      <c r="F8" s="1">
        <v>11</v>
      </c>
    </row>
    <row r="9" spans="1:6" x14ac:dyDescent="0.3">
      <c r="A9" s="1">
        <v>7</v>
      </c>
      <c r="B9" s="1">
        <v>7</v>
      </c>
    </row>
    <row r="10" spans="1:6" x14ac:dyDescent="0.3">
      <c r="A10" s="1">
        <v>8</v>
      </c>
      <c r="B10" s="1">
        <v>1</v>
      </c>
    </row>
    <row r="11" spans="1:6" x14ac:dyDescent="0.3">
      <c r="B11" s="1">
        <f>SUM(B2:B10)</f>
        <v>500</v>
      </c>
    </row>
    <row r="24" spans="1:8" x14ac:dyDescent="0.3">
      <c r="A24" s="8" t="s">
        <v>0</v>
      </c>
      <c r="B24" s="8" t="s">
        <v>1</v>
      </c>
      <c r="C24" s="8" t="s">
        <v>10</v>
      </c>
      <c r="D24" s="9" t="s">
        <v>2</v>
      </c>
      <c r="E24" s="9" t="s">
        <v>6</v>
      </c>
      <c r="G24" s="10" t="s">
        <v>4</v>
      </c>
      <c r="H24" s="7">
        <f>E37</f>
        <v>3.2632484162835738</v>
      </c>
    </row>
    <row r="25" spans="1:8" x14ac:dyDescent="0.3">
      <c r="A25" s="1">
        <v>0</v>
      </c>
      <c r="B25" s="1">
        <v>18</v>
      </c>
      <c r="C25" s="7">
        <f>(FACT($F$8)/(FACT(A25)*FACT($F$8-A25)))*($F$6^A25)*($F$7^($F$8-A25))</f>
        <v>3.0530370600083779E-2</v>
      </c>
      <c r="D25" s="1">
        <f>C25*$B$37</f>
        <v>15.265185300041889</v>
      </c>
      <c r="E25" s="7">
        <f>(D25-B25)^2/D25</f>
        <v>0.48995222109006759</v>
      </c>
      <c r="G25" s="11" t="s">
        <v>13</v>
      </c>
      <c r="H25" s="1">
        <f>COUNT(E25:E36)-3-1</f>
        <v>4</v>
      </c>
    </row>
    <row r="26" spans="1:8" x14ac:dyDescent="0.3">
      <c r="A26" s="1">
        <v>1</v>
      </c>
      <c r="B26" s="1">
        <v>60</v>
      </c>
      <c r="C26" s="7">
        <f t="shared" ref="C26:C36" si="0">(FACT($F$8)/(FACT(A26)*FACT($F$8-A26)))*($F$6^A26)*($F$7^($F$8-A26))</f>
        <v>0.12535221602504204</v>
      </c>
      <c r="D26" s="1">
        <f t="shared" ref="D26:D36" si="1">C26*$B$37</f>
        <v>62.67610801252102</v>
      </c>
      <c r="E26" s="7">
        <f t="shared" ref="E26:E31" si="2">(D26-B26)^2/D26</f>
        <v>0.11426290370883456</v>
      </c>
      <c r="G26" s="11" t="s">
        <v>14</v>
      </c>
      <c r="H26" s="1">
        <v>0.05</v>
      </c>
    </row>
    <row r="27" spans="1:8" x14ac:dyDescent="0.3">
      <c r="A27" s="1">
        <v>2</v>
      </c>
      <c r="B27" s="1">
        <v>112</v>
      </c>
      <c r="C27" s="7">
        <f t="shared" si="0"/>
        <v>0.23394257994046708</v>
      </c>
      <c r="D27" s="1">
        <f t="shared" si="1"/>
        <v>116.97128997023354</v>
      </c>
      <c r="E27" s="7">
        <f t="shared" si="2"/>
        <v>0.21128025496199687</v>
      </c>
      <c r="G27" s="10" t="s">
        <v>5</v>
      </c>
      <c r="H27" s="7">
        <f>CHIINV(H26,H25)</f>
        <v>9.4877290367811575</v>
      </c>
    </row>
    <row r="28" spans="1:8" x14ac:dyDescent="0.3">
      <c r="A28" s="1">
        <v>3</v>
      </c>
      <c r="B28" s="1">
        <v>142</v>
      </c>
      <c r="C28" s="7">
        <f t="shared" si="0"/>
        <v>0.26196169056126656</v>
      </c>
      <c r="D28" s="1">
        <f t="shared" si="1"/>
        <v>130.98084528063328</v>
      </c>
      <c r="E28" s="7">
        <f t="shared" si="2"/>
        <v>0.92701929407456107</v>
      </c>
    </row>
    <row r="29" spans="1:8" x14ac:dyDescent="0.3">
      <c r="A29" s="1">
        <v>4</v>
      </c>
      <c r="B29" s="1">
        <v>95</v>
      </c>
      <c r="C29" s="7">
        <f t="shared" si="0"/>
        <v>0.1955577513626918</v>
      </c>
      <c r="D29" s="1">
        <f t="shared" si="1"/>
        <v>97.778875681345895</v>
      </c>
      <c r="E29" s="7">
        <f t="shared" si="2"/>
        <v>7.897564784383003E-2</v>
      </c>
    </row>
    <row r="30" spans="1:8" x14ac:dyDescent="0.3">
      <c r="A30" s="1">
        <v>5</v>
      </c>
      <c r="B30" s="1">
        <v>50</v>
      </c>
      <c r="C30" s="7">
        <f t="shared" si="0"/>
        <v>0.10219045321194327</v>
      </c>
      <c r="D30" s="1">
        <f t="shared" si="1"/>
        <v>51.095226605971632</v>
      </c>
      <c r="E30" s="7">
        <f t="shared" si="2"/>
        <v>2.3476191380428283E-2</v>
      </c>
    </row>
    <row r="31" spans="1:8" x14ac:dyDescent="0.3">
      <c r="A31" s="1">
        <v>6</v>
      </c>
      <c r="B31" s="1">
        <v>15</v>
      </c>
      <c r="C31" s="7">
        <f t="shared" si="0"/>
        <v>3.8143239948644665E-2</v>
      </c>
      <c r="D31" s="1">
        <f t="shared" si="1"/>
        <v>19.071619974322331</v>
      </c>
      <c r="E31" s="7">
        <f t="shared" si="2"/>
        <v>0.86925438099233354</v>
      </c>
    </row>
    <row r="32" spans="1:8" x14ac:dyDescent="0.3">
      <c r="A32" s="1">
        <v>7</v>
      </c>
      <c r="B32" s="1">
        <v>7</v>
      </c>
      <c r="C32" s="7">
        <f t="shared" si="0"/>
        <v>1.0169434396062714E-2</v>
      </c>
      <c r="D32" s="3">
        <f t="shared" si="1"/>
        <v>5.084717198031357</v>
      </c>
      <c r="E32" s="13"/>
    </row>
    <row r="33" spans="1:5" x14ac:dyDescent="0.3">
      <c r="A33" s="1">
        <v>8</v>
      </c>
      <c r="B33" s="1">
        <v>1</v>
      </c>
      <c r="C33" s="7">
        <f t="shared" si="0"/>
        <v>1.8979031999521757E-3</v>
      </c>
      <c r="D33" s="3">
        <f t="shared" si="1"/>
        <v>0.94895159997608791</v>
      </c>
      <c r="E33" s="14"/>
    </row>
    <row r="34" spans="1:5" x14ac:dyDescent="0.3">
      <c r="A34" s="1">
        <v>9</v>
      </c>
      <c r="B34" s="1">
        <v>0</v>
      </c>
      <c r="C34" s="7">
        <f t="shared" si="0"/>
        <v>2.3613483412498039E-4</v>
      </c>
      <c r="D34" s="3">
        <f t="shared" si="1"/>
        <v>0.1180674170624902</v>
      </c>
      <c r="E34" s="14">
        <f>(SUM(D32:D36)-SUM(B32:B36))^2/SUM(D32:D36)</f>
        <v>0.54902752223152196</v>
      </c>
    </row>
    <row r="35" spans="1:5" x14ac:dyDescent="0.3">
      <c r="A35" s="1">
        <v>10</v>
      </c>
      <c r="B35" s="1">
        <v>0</v>
      </c>
      <c r="C35" s="7">
        <f t="shared" si="0"/>
        <v>1.7627767281904702E-5</v>
      </c>
      <c r="D35" s="3">
        <f t="shared" si="1"/>
        <v>8.81388364095235E-3</v>
      </c>
      <c r="E35" s="14"/>
    </row>
    <row r="36" spans="1:5" x14ac:dyDescent="0.3">
      <c r="A36" s="1">
        <v>11</v>
      </c>
      <c r="B36" s="1">
        <v>0</v>
      </c>
      <c r="C36" s="7">
        <f t="shared" si="0"/>
        <v>5.9815243904352574E-7</v>
      </c>
      <c r="D36" s="3">
        <f t="shared" si="1"/>
        <v>2.9907621952176286E-4</v>
      </c>
      <c r="E36" s="15"/>
    </row>
    <row r="37" spans="1:5" x14ac:dyDescent="0.3">
      <c r="B37" s="1">
        <f>SUM(B25:B36)</f>
        <v>500</v>
      </c>
      <c r="C37" s="7">
        <f>SUM(C25:C36)</f>
        <v>1</v>
      </c>
      <c r="D37" s="1">
        <f>SUM(D25:D36)</f>
        <v>499.99999999999994</v>
      </c>
      <c r="E37" s="15">
        <f>SUM(E25:E36)</f>
        <v>3.2632484162835738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510540</xdr:colOff>
                <xdr:row>12</xdr:row>
                <xdr:rowOff>91440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3</xdr:col>
                <xdr:colOff>0</xdr:colOff>
                <xdr:row>13</xdr:row>
                <xdr:rowOff>38100</xdr:rowOff>
              </from>
              <to>
                <xdr:col>4</xdr:col>
                <xdr:colOff>419100</xdr:colOff>
                <xdr:row>15</xdr:row>
                <xdr:rowOff>129540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3</xdr:col>
                <xdr:colOff>45720</xdr:colOff>
                <xdr:row>17</xdr:row>
                <xdr:rowOff>0</xdr:rowOff>
              </from>
              <to>
                <xdr:col>3</xdr:col>
                <xdr:colOff>502920</xdr:colOff>
                <xdr:row>17</xdr:row>
                <xdr:rowOff>167640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2</xdr:col>
                <xdr:colOff>769620</xdr:colOff>
                <xdr:row>18</xdr:row>
                <xdr:rowOff>38100</xdr:rowOff>
              </from>
              <to>
                <xdr:col>4</xdr:col>
                <xdr:colOff>7620</xdr:colOff>
                <xdr:row>19</xdr:row>
                <xdr:rowOff>83820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3</xdr:col>
                <xdr:colOff>45720</xdr:colOff>
                <xdr:row>19</xdr:row>
                <xdr:rowOff>129540</xdr:rowOff>
              </from>
              <to>
                <xdr:col>4</xdr:col>
                <xdr:colOff>22860</xdr:colOff>
                <xdr:row>20</xdr:row>
                <xdr:rowOff>152400</xdr:rowOff>
              </to>
            </anchor>
          </objectPr>
        </oleObject>
      </mc:Choice>
      <mc:Fallback>
        <oleObject progId="Equation.3"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C4" sqref="C4"/>
    </sheetView>
  </sheetViews>
  <sheetFormatPr defaultRowHeight="14.4" x14ac:dyDescent="0.3"/>
  <cols>
    <col min="3" max="3" width="12" customWidth="1"/>
    <col min="6" max="6" width="11.5546875" bestFit="1" customWidth="1"/>
    <col min="7" max="7" width="10.33203125" customWidth="1"/>
  </cols>
  <sheetData>
    <row r="1" spans="1:6" x14ac:dyDescent="0.3">
      <c r="A1" s="8" t="s">
        <v>0</v>
      </c>
      <c r="B1" s="8" t="s">
        <v>1</v>
      </c>
    </row>
    <row r="2" spans="1:6" x14ac:dyDescent="0.3">
      <c r="A2" s="1">
        <v>0</v>
      </c>
      <c r="B2" s="1">
        <v>18</v>
      </c>
      <c r="E2" s="1" t="s">
        <v>8</v>
      </c>
      <c r="F2" s="4">
        <f>SUMPRODUCT(A2:A10,B2:B10)/B11</f>
        <v>2.9740000000000002</v>
      </c>
    </row>
    <row r="3" spans="1:6" x14ac:dyDescent="0.3">
      <c r="A3" s="1">
        <v>1</v>
      </c>
      <c r="B3" s="1">
        <v>60</v>
      </c>
      <c r="E3" s="1" t="s">
        <v>9</v>
      </c>
      <c r="F3" s="7">
        <f>(B2*(F2-A2)^2+B3*(A3-F2)^2+B4*(A4-F2)^2+B5*(A5-F2)^2+B6*(A6-F2)^2+B7*(A7-F2)^2+B8*(A8-F2)^2+B9*(A9-F2)^2+B10*(A10-F2)^2)/(B11-1)</f>
        <v>2.1656553106212431</v>
      </c>
    </row>
    <row r="4" spans="1:6" x14ac:dyDescent="0.3">
      <c r="A4" s="1">
        <v>2</v>
      </c>
      <c r="B4" s="1">
        <v>112</v>
      </c>
      <c r="F4" s="12"/>
    </row>
    <row r="5" spans="1:6" x14ac:dyDescent="0.3">
      <c r="A5" s="1">
        <v>3</v>
      </c>
      <c r="B5" s="1">
        <v>142</v>
      </c>
      <c r="E5" s="1" t="s">
        <v>11</v>
      </c>
      <c r="F5" s="7">
        <f>F2/F6</f>
        <v>10.94171349946947</v>
      </c>
    </row>
    <row r="6" spans="1:6" x14ac:dyDescent="0.3">
      <c r="A6" s="1">
        <v>4</v>
      </c>
      <c r="B6" s="1">
        <v>95</v>
      </c>
      <c r="E6" s="1" t="s">
        <v>7</v>
      </c>
      <c r="F6" s="7">
        <f>1-F7</f>
        <v>0.27180386327463246</v>
      </c>
    </row>
    <row r="7" spans="1:6" x14ac:dyDescent="0.3">
      <c r="A7" s="1">
        <v>5</v>
      </c>
      <c r="B7" s="1">
        <v>50</v>
      </c>
      <c r="E7" s="1" t="s">
        <v>3</v>
      </c>
      <c r="F7" s="7">
        <f>F3/F2</f>
        <v>0.72819613672536754</v>
      </c>
    </row>
    <row r="8" spans="1:6" x14ac:dyDescent="0.3">
      <c r="A8" s="1">
        <v>6</v>
      </c>
      <c r="B8" s="1">
        <v>15</v>
      </c>
      <c r="E8" s="2" t="s">
        <v>12</v>
      </c>
      <c r="F8" s="1">
        <v>11</v>
      </c>
    </row>
    <row r="9" spans="1:6" x14ac:dyDescent="0.3">
      <c r="A9" s="1">
        <v>7</v>
      </c>
      <c r="B9" s="1">
        <v>7</v>
      </c>
    </row>
    <row r="10" spans="1:6" x14ac:dyDescent="0.3">
      <c r="A10" s="1">
        <v>8</v>
      </c>
      <c r="B10" s="1">
        <v>1</v>
      </c>
    </row>
    <row r="11" spans="1:6" x14ac:dyDescent="0.3">
      <c r="B11" s="1">
        <f>SUM(B2:B10)</f>
        <v>500</v>
      </c>
    </row>
    <row r="24" spans="1:10" x14ac:dyDescent="0.3">
      <c r="A24" s="8" t="s">
        <v>0</v>
      </c>
      <c r="B24" s="8" t="s">
        <v>1</v>
      </c>
      <c r="C24" s="8" t="s">
        <v>15</v>
      </c>
      <c r="D24" s="9" t="s">
        <v>16</v>
      </c>
      <c r="E24" s="8" t="s">
        <v>10</v>
      </c>
      <c r="F24" s="9" t="s">
        <v>17</v>
      </c>
      <c r="G24" s="9" t="s">
        <v>18</v>
      </c>
      <c r="I24" s="10" t="s">
        <v>19</v>
      </c>
      <c r="J24" s="7">
        <f>MAX(G25:G36)</f>
        <v>1.221314287314057E-2</v>
      </c>
    </row>
    <row r="25" spans="1:10" x14ac:dyDescent="0.3">
      <c r="A25" s="1">
        <v>0</v>
      </c>
      <c r="B25" s="1">
        <v>18</v>
      </c>
      <c r="C25" s="1">
        <f>B25</f>
        <v>18</v>
      </c>
      <c r="D25" s="7">
        <f>C25/$B$37</f>
        <v>3.5999999999999997E-2</v>
      </c>
      <c r="E25" s="7">
        <f t="shared" ref="E25:E36" si="0">(FACT($F$8)/(FACT(A25)*FACT($F$8-A25)))*($F$6^A25)*($F$7^($F$8-A25))</f>
        <v>3.0530370600083779E-2</v>
      </c>
      <c r="F25" s="7">
        <f>E25</f>
        <v>3.0530370600083779E-2</v>
      </c>
      <c r="G25" s="7">
        <f>ABS(D25-F25)</f>
        <v>5.4696293999162184E-3</v>
      </c>
      <c r="I25" s="11" t="s">
        <v>13</v>
      </c>
      <c r="J25" s="1">
        <f>COUNT(G25:G36)-3-1</f>
        <v>8</v>
      </c>
    </row>
    <row r="26" spans="1:10" x14ac:dyDescent="0.3">
      <c r="A26" s="1">
        <v>1</v>
      </c>
      <c r="B26" s="1">
        <v>60</v>
      </c>
      <c r="C26" s="1">
        <f>C25+B26</f>
        <v>78</v>
      </c>
      <c r="D26" s="7">
        <f t="shared" ref="D26:D36" si="1">C26/$B$37</f>
        <v>0.156</v>
      </c>
      <c r="E26" s="7">
        <f t="shared" si="0"/>
        <v>0.12535221602504204</v>
      </c>
      <c r="F26" s="7">
        <f>F25+E26</f>
        <v>0.15588258662512583</v>
      </c>
      <c r="G26" s="7">
        <f t="shared" ref="G26:G36" si="2">ABS(D26-F26)</f>
        <v>1.1741337487417014E-4</v>
      </c>
      <c r="I26" s="11" t="s">
        <v>14</v>
      </c>
      <c r="J26" s="1">
        <v>0.05</v>
      </c>
    </row>
    <row r="27" spans="1:10" x14ac:dyDescent="0.3">
      <c r="A27" s="1">
        <v>2</v>
      </c>
      <c r="B27" s="1">
        <v>112</v>
      </c>
      <c r="C27" s="1">
        <f t="shared" ref="C27:C36" si="3">C26+B27</f>
        <v>190</v>
      </c>
      <c r="D27" s="7">
        <f t="shared" si="1"/>
        <v>0.38</v>
      </c>
      <c r="E27" s="7">
        <f t="shared" si="0"/>
        <v>0.23394257994046708</v>
      </c>
      <c r="F27" s="7">
        <f t="shared" ref="F27:F36" si="4">F26+E27</f>
        <v>0.38982516656559291</v>
      </c>
      <c r="G27" s="7">
        <f t="shared" si="2"/>
        <v>9.8251665655929021E-3</v>
      </c>
      <c r="I27" s="10" t="s">
        <v>20</v>
      </c>
      <c r="J27" s="7">
        <v>0.45427000000000001</v>
      </c>
    </row>
    <row r="28" spans="1:10" x14ac:dyDescent="0.3">
      <c r="A28" s="1">
        <v>3</v>
      </c>
      <c r="B28" s="1">
        <v>142</v>
      </c>
      <c r="C28" s="1">
        <f t="shared" si="3"/>
        <v>332</v>
      </c>
      <c r="D28" s="7">
        <f t="shared" si="1"/>
        <v>0.66400000000000003</v>
      </c>
      <c r="E28" s="7">
        <f t="shared" si="0"/>
        <v>0.26196169056126656</v>
      </c>
      <c r="F28" s="7">
        <f t="shared" si="4"/>
        <v>0.65178685712685946</v>
      </c>
      <c r="G28" s="7">
        <f t="shared" si="2"/>
        <v>1.221314287314057E-2</v>
      </c>
    </row>
    <row r="29" spans="1:10" x14ac:dyDescent="0.3">
      <c r="A29" s="1">
        <v>4</v>
      </c>
      <c r="B29" s="1">
        <v>95</v>
      </c>
      <c r="C29" s="1">
        <f t="shared" si="3"/>
        <v>427</v>
      </c>
      <c r="D29" s="7">
        <f t="shared" si="1"/>
        <v>0.85399999999999998</v>
      </c>
      <c r="E29" s="7">
        <f t="shared" si="0"/>
        <v>0.1955577513626918</v>
      </c>
      <c r="F29" s="7">
        <f t="shared" si="4"/>
        <v>0.84734460848955129</v>
      </c>
      <c r="G29" s="7">
        <f t="shared" si="2"/>
        <v>6.6553915104486938E-3</v>
      </c>
    </row>
    <row r="30" spans="1:10" x14ac:dyDescent="0.3">
      <c r="A30" s="1">
        <v>5</v>
      </c>
      <c r="B30" s="1">
        <v>50</v>
      </c>
      <c r="C30" s="1">
        <f t="shared" si="3"/>
        <v>477</v>
      </c>
      <c r="D30" s="7">
        <f t="shared" si="1"/>
        <v>0.95399999999999996</v>
      </c>
      <c r="E30" s="7">
        <f t="shared" si="0"/>
        <v>0.10219045321194327</v>
      </c>
      <c r="F30" s="7">
        <f t="shared" si="4"/>
        <v>0.9495350617014946</v>
      </c>
      <c r="G30" s="7">
        <f t="shared" si="2"/>
        <v>4.4649382985053609E-3</v>
      </c>
    </row>
    <row r="31" spans="1:10" x14ac:dyDescent="0.3">
      <c r="A31" s="1">
        <v>6</v>
      </c>
      <c r="B31" s="1">
        <v>15</v>
      </c>
      <c r="C31" s="1">
        <f t="shared" si="3"/>
        <v>492</v>
      </c>
      <c r="D31" s="7">
        <f t="shared" si="1"/>
        <v>0.98399999999999999</v>
      </c>
      <c r="E31" s="7">
        <f t="shared" si="0"/>
        <v>3.8143239948644665E-2</v>
      </c>
      <c r="F31" s="7">
        <f t="shared" si="4"/>
        <v>0.98767830165013926</v>
      </c>
      <c r="G31" s="7">
        <f t="shared" si="2"/>
        <v>3.6783016501392707E-3</v>
      </c>
    </row>
    <row r="32" spans="1:10" x14ac:dyDescent="0.3">
      <c r="A32" s="1">
        <v>7</v>
      </c>
      <c r="B32" s="1">
        <v>7</v>
      </c>
      <c r="C32" s="1">
        <f t="shared" si="3"/>
        <v>499</v>
      </c>
      <c r="D32" s="7">
        <f t="shared" si="1"/>
        <v>0.998</v>
      </c>
      <c r="E32" s="7">
        <f t="shared" si="0"/>
        <v>1.0169434396062714E-2</v>
      </c>
      <c r="F32" s="7">
        <f t="shared" si="4"/>
        <v>0.99784773604620192</v>
      </c>
      <c r="G32" s="7">
        <f t="shared" si="2"/>
        <v>1.5226395379808189E-4</v>
      </c>
    </row>
    <row r="33" spans="1:7" x14ac:dyDescent="0.3">
      <c r="A33" s="1">
        <v>8</v>
      </c>
      <c r="B33" s="1">
        <v>1</v>
      </c>
      <c r="C33" s="1">
        <f t="shared" si="3"/>
        <v>500</v>
      </c>
      <c r="D33" s="7">
        <f t="shared" si="1"/>
        <v>1</v>
      </c>
      <c r="E33" s="7">
        <f t="shared" si="0"/>
        <v>1.8979031999521757E-3</v>
      </c>
      <c r="F33" s="7">
        <f t="shared" si="4"/>
        <v>0.99974563924615412</v>
      </c>
      <c r="G33" s="7">
        <f t="shared" si="2"/>
        <v>2.5436075384588364E-4</v>
      </c>
    </row>
    <row r="34" spans="1:7" x14ac:dyDescent="0.3">
      <c r="A34" s="1">
        <v>9</v>
      </c>
      <c r="B34" s="1">
        <v>0</v>
      </c>
      <c r="C34" s="1">
        <f t="shared" si="3"/>
        <v>500</v>
      </c>
      <c r="D34" s="7">
        <f t="shared" si="1"/>
        <v>1</v>
      </c>
      <c r="E34" s="7">
        <f t="shared" si="0"/>
        <v>2.3613483412498039E-4</v>
      </c>
      <c r="F34" s="7">
        <f t="shared" si="4"/>
        <v>0.99998177408027911</v>
      </c>
      <c r="G34" s="7">
        <f t="shared" si="2"/>
        <v>1.822591972089338E-5</v>
      </c>
    </row>
    <row r="35" spans="1:7" x14ac:dyDescent="0.3">
      <c r="A35" s="1">
        <v>10</v>
      </c>
      <c r="B35" s="1">
        <v>0</v>
      </c>
      <c r="C35" s="1">
        <f t="shared" si="3"/>
        <v>500</v>
      </c>
      <c r="D35" s="7">
        <f t="shared" si="1"/>
        <v>1</v>
      </c>
      <c r="E35" s="7">
        <f t="shared" si="0"/>
        <v>1.7627767281904702E-5</v>
      </c>
      <c r="F35" s="7">
        <f t="shared" si="4"/>
        <v>0.99999940184756098</v>
      </c>
      <c r="G35" s="7">
        <f t="shared" si="2"/>
        <v>5.9815243902416881E-7</v>
      </c>
    </row>
    <row r="36" spans="1:7" x14ac:dyDescent="0.3">
      <c r="A36" s="1">
        <v>11</v>
      </c>
      <c r="B36" s="1">
        <v>0</v>
      </c>
      <c r="C36" s="1">
        <f t="shared" si="3"/>
        <v>500</v>
      </c>
      <c r="D36" s="7">
        <f t="shared" si="1"/>
        <v>1</v>
      </c>
      <c r="E36" s="7">
        <f t="shared" si="0"/>
        <v>5.9815243904352574E-7</v>
      </c>
      <c r="F36" s="7">
        <f t="shared" si="4"/>
        <v>1</v>
      </c>
      <c r="G36" s="7">
        <f t="shared" si="2"/>
        <v>0</v>
      </c>
    </row>
    <row r="37" spans="1:7" x14ac:dyDescent="0.3">
      <c r="B37" s="1">
        <f>SUM(B25:B36)</f>
        <v>500</v>
      </c>
      <c r="E37" s="7">
        <f>SUM(E25:E36)</f>
        <v>1</v>
      </c>
      <c r="F37" s="6"/>
      <c r="G37" s="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3</xdr:col>
                <xdr:colOff>22860</xdr:colOff>
                <xdr:row>10</xdr:row>
                <xdr:rowOff>68580</xdr:rowOff>
              </from>
              <to>
                <xdr:col>4</xdr:col>
                <xdr:colOff>533400</xdr:colOff>
                <xdr:row>12</xdr:row>
                <xdr:rowOff>160020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3</xdr:col>
                <xdr:colOff>22860</xdr:colOff>
                <xdr:row>13</xdr:row>
                <xdr:rowOff>152400</xdr:rowOff>
              </from>
              <to>
                <xdr:col>4</xdr:col>
                <xdr:colOff>441960</xdr:colOff>
                <xdr:row>16</xdr:row>
                <xdr:rowOff>60960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457200</xdr:colOff>
                <xdr:row>17</xdr:row>
                <xdr:rowOff>167640</xdr:rowOff>
              </to>
            </anchor>
          </objectPr>
        </oleObject>
      </mc:Choice>
      <mc:Fallback>
        <oleObject progId="Equation.3" shapeId="2051" r:id="rId7"/>
      </mc:Fallback>
    </mc:AlternateContent>
    <mc:AlternateContent xmlns:mc="http://schemas.openxmlformats.org/markup-compatibility/2006">
      <mc:Choice Requires="x14">
        <oleObject progId="Equation.3" shapeId="2052" r:id="rId9">
          <objectPr defaultSize="0" autoPict="0" r:id="rId10">
            <anchor moveWithCells="1" sizeWithCells="1">
              <from>
                <xdr:col>3</xdr:col>
                <xdr:colOff>0</xdr:colOff>
                <xdr:row>18</xdr:row>
                <xdr:rowOff>0</xdr:rowOff>
              </from>
              <to>
                <xdr:col>4</xdr:col>
                <xdr:colOff>15240</xdr:colOff>
                <xdr:row>19</xdr:row>
                <xdr:rowOff>45720</xdr:rowOff>
              </to>
            </anchor>
          </objectPr>
        </oleObject>
      </mc:Choice>
      <mc:Fallback>
        <oleObject progId="Equation.3" shapeId="2052" r:id="rId9"/>
      </mc:Fallback>
    </mc:AlternateContent>
    <mc:AlternateContent xmlns:mc="http://schemas.openxmlformats.org/markup-compatibility/2006">
      <mc:Choice Requires="x14">
        <oleObject progId="Equation.3" shapeId="2053" r:id="rId11">
          <objectPr defaultSize="0" autoPict="0" r:id="rId12">
            <anchor moveWithCells="1" sizeWithCells="1">
              <from>
                <xdr:col>3</xdr:col>
                <xdr:colOff>45720</xdr:colOff>
                <xdr:row>19</xdr:row>
                <xdr:rowOff>114300</xdr:rowOff>
              </from>
              <to>
                <xdr:col>4</xdr:col>
                <xdr:colOff>22860</xdr:colOff>
                <xdr:row>20</xdr:row>
                <xdr:rowOff>137160</xdr:rowOff>
              </to>
            </anchor>
          </objectPr>
        </oleObject>
      </mc:Choice>
      <mc:Fallback>
        <oleObject progId="Equation.3" shapeId="2053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X2</vt:lpstr>
      <vt:lpstr>KS</vt:lpstr>
    </vt:vector>
  </TitlesOfParts>
  <Company>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jcrivera</dc:creator>
  <cp:lastModifiedBy>Rivera Juan Carlos</cp:lastModifiedBy>
  <cp:lastPrinted>2007-11-10T13:35:11Z</cp:lastPrinted>
  <dcterms:created xsi:type="dcterms:W3CDTF">2007-11-09T23:57:10Z</dcterms:created>
  <dcterms:modified xsi:type="dcterms:W3CDTF">2015-09-04T21:30:41Z</dcterms:modified>
</cp:coreProperties>
</file>