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ndyknight/Dropbox (CaPES)/web/Dreamweaver/2017/machines/induction/"/>
    </mc:Choice>
  </mc:AlternateContent>
  <bookViews>
    <workbookView xWindow="240" yWindow="440" windowWidth="34080" windowHeight="196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G68" i="1"/>
  <c r="M9" i="1"/>
  <c r="M7" i="1"/>
  <c r="M5" i="1"/>
  <c r="M3" i="1"/>
  <c r="M13" i="1"/>
  <c r="M8" i="1"/>
  <c r="M10" i="1"/>
  <c r="M11" i="1"/>
  <c r="M12" i="1"/>
  <c r="M4" i="1"/>
  <c r="M68" i="1"/>
  <c r="L9" i="1"/>
  <c r="L7" i="1"/>
  <c r="L5" i="1"/>
  <c r="L3" i="1"/>
  <c r="L13" i="1"/>
  <c r="L8" i="1"/>
  <c r="L10" i="1"/>
  <c r="L11" i="1"/>
  <c r="L12" i="1"/>
  <c r="L4" i="1"/>
  <c r="L68" i="1"/>
  <c r="K9" i="1"/>
  <c r="K7" i="1"/>
  <c r="K5" i="1"/>
  <c r="K3" i="1"/>
  <c r="K13" i="1"/>
  <c r="K8" i="1"/>
  <c r="K10" i="1"/>
  <c r="K11" i="1"/>
  <c r="K12" i="1"/>
  <c r="K4" i="1"/>
  <c r="K68" i="1"/>
  <c r="J9" i="1"/>
  <c r="J7" i="1"/>
  <c r="J5" i="1"/>
  <c r="J3" i="1"/>
  <c r="J13" i="1"/>
  <c r="J8" i="1"/>
  <c r="J10" i="1"/>
  <c r="J11" i="1"/>
  <c r="J12" i="1"/>
  <c r="J4" i="1"/>
  <c r="J68" i="1"/>
  <c r="I9" i="1"/>
  <c r="I7" i="1"/>
  <c r="I5" i="1"/>
  <c r="I3" i="1"/>
  <c r="I13" i="1"/>
  <c r="I8" i="1"/>
  <c r="I10" i="1"/>
  <c r="I11" i="1"/>
  <c r="I12" i="1"/>
  <c r="I4" i="1"/>
  <c r="I68" i="1"/>
  <c r="H68" i="1"/>
  <c r="G67" i="1"/>
  <c r="M67" i="1"/>
  <c r="L67" i="1"/>
  <c r="K67" i="1"/>
  <c r="J67" i="1"/>
  <c r="I67" i="1"/>
  <c r="H7" i="1"/>
  <c r="H5" i="1"/>
  <c r="H3" i="1"/>
  <c r="H13" i="1"/>
  <c r="H8" i="1"/>
  <c r="H10" i="1"/>
  <c r="H11" i="1"/>
  <c r="H12" i="1"/>
  <c r="H4" i="1"/>
  <c r="H67" i="1"/>
  <c r="G66" i="1"/>
  <c r="M66" i="1"/>
  <c r="L66" i="1"/>
  <c r="K66" i="1"/>
  <c r="J66" i="1"/>
  <c r="I66" i="1"/>
  <c r="H66" i="1"/>
  <c r="G65" i="1"/>
  <c r="M65" i="1"/>
  <c r="L65" i="1"/>
  <c r="K65" i="1"/>
  <c r="J65" i="1"/>
  <c r="I65" i="1"/>
  <c r="H65" i="1"/>
  <c r="G64" i="1"/>
  <c r="M64" i="1"/>
  <c r="L64" i="1"/>
  <c r="K64" i="1"/>
  <c r="J64" i="1"/>
  <c r="I64" i="1"/>
  <c r="H64" i="1"/>
  <c r="G63" i="1"/>
  <c r="M63" i="1"/>
  <c r="L63" i="1"/>
  <c r="K63" i="1"/>
  <c r="J63" i="1"/>
  <c r="I63" i="1"/>
  <c r="H63" i="1"/>
  <c r="G62" i="1"/>
  <c r="M62" i="1"/>
  <c r="L62" i="1"/>
  <c r="K62" i="1"/>
  <c r="J62" i="1"/>
  <c r="I62" i="1"/>
  <c r="H62" i="1"/>
  <c r="G61" i="1"/>
  <c r="M61" i="1"/>
  <c r="L61" i="1"/>
  <c r="K61" i="1"/>
  <c r="J61" i="1"/>
  <c r="I61" i="1"/>
  <c r="H61" i="1"/>
  <c r="G60" i="1"/>
  <c r="M60" i="1"/>
  <c r="L60" i="1"/>
  <c r="K60" i="1"/>
  <c r="J60" i="1"/>
  <c r="I60" i="1"/>
  <c r="H60" i="1"/>
  <c r="G59" i="1"/>
  <c r="M59" i="1"/>
  <c r="L59" i="1"/>
  <c r="K59" i="1"/>
  <c r="J59" i="1"/>
  <c r="I59" i="1"/>
  <c r="H59" i="1"/>
  <c r="G58" i="1"/>
  <c r="M58" i="1"/>
  <c r="L58" i="1"/>
  <c r="K58" i="1"/>
  <c r="J58" i="1"/>
  <c r="I58" i="1"/>
  <c r="H58" i="1"/>
  <c r="G57" i="1"/>
  <c r="M57" i="1"/>
  <c r="L57" i="1"/>
  <c r="K57" i="1"/>
  <c r="J57" i="1"/>
  <c r="I57" i="1"/>
  <c r="H57" i="1"/>
  <c r="G56" i="1"/>
  <c r="M56" i="1"/>
  <c r="L56" i="1"/>
  <c r="K56" i="1"/>
  <c r="J56" i="1"/>
  <c r="I56" i="1"/>
  <c r="H56" i="1"/>
  <c r="G55" i="1"/>
  <c r="M55" i="1"/>
  <c r="L55" i="1"/>
  <c r="K55" i="1"/>
  <c r="J55" i="1"/>
  <c r="I55" i="1"/>
  <c r="H55" i="1"/>
  <c r="G54" i="1"/>
  <c r="M54" i="1"/>
  <c r="L54" i="1"/>
  <c r="K54" i="1"/>
  <c r="J54" i="1"/>
  <c r="I54" i="1"/>
  <c r="H54" i="1"/>
  <c r="G53" i="1"/>
  <c r="M53" i="1"/>
  <c r="L53" i="1"/>
  <c r="K53" i="1"/>
  <c r="J53" i="1"/>
  <c r="I53" i="1"/>
  <c r="H53" i="1"/>
  <c r="G52" i="1"/>
  <c r="M52" i="1"/>
  <c r="L52" i="1"/>
  <c r="K52" i="1"/>
  <c r="J52" i="1"/>
  <c r="I52" i="1"/>
  <c r="H52" i="1"/>
  <c r="G51" i="1"/>
  <c r="M51" i="1"/>
  <c r="L51" i="1"/>
  <c r="K51" i="1"/>
  <c r="J51" i="1"/>
  <c r="I51" i="1"/>
  <c r="H51" i="1"/>
  <c r="G50" i="1"/>
  <c r="M50" i="1"/>
  <c r="L50" i="1"/>
  <c r="K50" i="1"/>
  <c r="J50" i="1"/>
  <c r="I50" i="1"/>
  <c r="H50" i="1"/>
  <c r="G49" i="1"/>
  <c r="M49" i="1"/>
  <c r="L49" i="1"/>
  <c r="K49" i="1"/>
  <c r="J49" i="1"/>
  <c r="I49" i="1"/>
  <c r="H49" i="1"/>
  <c r="G48" i="1"/>
  <c r="M48" i="1"/>
  <c r="L48" i="1"/>
  <c r="K48" i="1"/>
  <c r="J48" i="1"/>
  <c r="I48" i="1"/>
  <c r="H48" i="1"/>
  <c r="G47" i="1"/>
  <c r="M47" i="1"/>
  <c r="L47" i="1"/>
  <c r="K47" i="1"/>
  <c r="J47" i="1"/>
  <c r="I47" i="1"/>
  <c r="H47" i="1"/>
  <c r="G46" i="1"/>
  <c r="M46" i="1"/>
  <c r="L46" i="1"/>
  <c r="K46" i="1"/>
  <c r="J46" i="1"/>
  <c r="I46" i="1"/>
  <c r="H46" i="1"/>
  <c r="G45" i="1"/>
  <c r="M45" i="1"/>
  <c r="L45" i="1"/>
  <c r="K45" i="1"/>
  <c r="J45" i="1"/>
  <c r="I45" i="1"/>
  <c r="H45" i="1"/>
  <c r="G44" i="1"/>
  <c r="M44" i="1"/>
  <c r="L44" i="1"/>
  <c r="K44" i="1"/>
  <c r="J44" i="1"/>
  <c r="I44" i="1"/>
  <c r="H44" i="1"/>
  <c r="G43" i="1"/>
  <c r="M43" i="1"/>
  <c r="L43" i="1"/>
  <c r="K43" i="1"/>
  <c r="J43" i="1"/>
  <c r="I43" i="1"/>
  <c r="H43" i="1"/>
  <c r="G42" i="1"/>
  <c r="M42" i="1"/>
  <c r="L42" i="1"/>
  <c r="K42" i="1"/>
  <c r="J42" i="1"/>
  <c r="I42" i="1"/>
  <c r="H42" i="1"/>
  <c r="G41" i="1"/>
  <c r="M41" i="1"/>
  <c r="L41" i="1"/>
  <c r="K41" i="1"/>
  <c r="J41" i="1"/>
  <c r="I41" i="1"/>
  <c r="H41" i="1"/>
  <c r="G40" i="1"/>
  <c r="M40" i="1"/>
  <c r="L40" i="1"/>
  <c r="K40" i="1"/>
  <c r="J40" i="1"/>
  <c r="I40" i="1"/>
  <c r="H40" i="1"/>
  <c r="G39" i="1"/>
  <c r="M39" i="1"/>
  <c r="L39" i="1"/>
  <c r="K39" i="1"/>
  <c r="J39" i="1"/>
  <c r="I39" i="1"/>
  <c r="H39" i="1"/>
  <c r="G38" i="1"/>
  <c r="M38" i="1"/>
  <c r="L38" i="1"/>
  <c r="K38" i="1"/>
  <c r="J38" i="1"/>
  <c r="I38" i="1"/>
  <c r="H38" i="1"/>
  <c r="G37" i="1"/>
  <c r="M37" i="1"/>
  <c r="L37" i="1"/>
  <c r="K37" i="1"/>
  <c r="J37" i="1"/>
  <c r="I37" i="1"/>
  <c r="H37" i="1"/>
  <c r="G36" i="1"/>
  <c r="M36" i="1"/>
  <c r="L36" i="1"/>
  <c r="K36" i="1"/>
  <c r="J36" i="1"/>
  <c r="I36" i="1"/>
  <c r="H36" i="1"/>
  <c r="G35" i="1"/>
  <c r="M35" i="1"/>
  <c r="L35" i="1"/>
  <c r="K35" i="1"/>
  <c r="J35" i="1"/>
  <c r="I35" i="1"/>
  <c r="H35" i="1"/>
  <c r="G34" i="1"/>
  <c r="M34" i="1"/>
  <c r="L34" i="1"/>
  <c r="K34" i="1"/>
  <c r="J34" i="1"/>
  <c r="I34" i="1"/>
  <c r="H34" i="1"/>
  <c r="G33" i="1"/>
  <c r="M33" i="1"/>
  <c r="L33" i="1"/>
  <c r="K33" i="1"/>
  <c r="J33" i="1"/>
  <c r="I33" i="1"/>
  <c r="H33" i="1"/>
  <c r="G32" i="1"/>
  <c r="M32" i="1"/>
  <c r="L32" i="1"/>
  <c r="K32" i="1"/>
  <c r="J32" i="1"/>
  <c r="I32" i="1"/>
  <c r="H32" i="1"/>
  <c r="G31" i="1"/>
  <c r="M31" i="1"/>
  <c r="L31" i="1"/>
  <c r="K31" i="1"/>
  <c r="J31" i="1"/>
  <c r="I31" i="1"/>
  <c r="H31" i="1"/>
  <c r="G30" i="1"/>
  <c r="M30" i="1"/>
  <c r="L30" i="1"/>
  <c r="K30" i="1"/>
  <c r="J30" i="1"/>
  <c r="I30" i="1"/>
  <c r="H30" i="1"/>
  <c r="G29" i="1"/>
  <c r="M29" i="1"/>
  <c r="L29" i="1"/>
  <c r="K29" i="1"/>
  <c r="J29" i="1"/>
  <c r="I29" i="1"/>
  <c r="H29" i="1"/>
  <c r="G28" i="1"/>
  <c r="M28" i="1"/>
  <c r="L28" i="1"/>
  <c r="K28" i="1"/>
  <c r="J28" i="1"/>
  <c r="I28" i="1"/>
  <c r="H28" i="1"/>
  <c r="G27" i="1"/>
  <c r="M27" i="1"/>
  <c r="L27" i="1"/>
  <c r="K27" i="1"/>
  <c r="J27" i="1"/>
  <c r="I27" i="1"/>
  <c r="H27" i="1"/>
  <c r="G26" i="1"/>
  <c r="M26" i="1"/>
  <c r="L26" i="1"/>
  <c r="K26" i="1"/>
  <c r="J26" i="1"/>
  <c r="I26" i="1"/>
  <c r="H26" i="1"/>
  <c r="G25" i="1"/>
  <c r="M25" i="1"/>
  <c r="L25" i="1"/>
  <c r="K25" i="1"/>
  <c r="J25" i="1"/>
  <c r="I25" i="1"/>
  <c r="H25" i="1"/>
  <c r="G24" i="1"/>
  <c r="M24" i="1"/>
  <c r="L24" i="1"/>
  <c r="K24" i="1"/>
  <c r="J24" i="1"/>
  <c r="I24" i="1"/>
  <c r="H24" i="1"/>
  <c r="G23" i="1"/>
  <c r="M23" i="1"/>
  <c r="L23" i="1"/>
  <c r="K23" i="1"/>
  <c r="J23" i="1"/>
  <c r="I23" i="1"/>
  <c r="H23" i="1"/>
  <c r="G22" i="1"/>
  <c r="M22" i="1"/>
  <c r="L22" i="1"/>
  <c r="K22" i="1"/>
  <c r="J22" i="1"/>
  <c r="I22" i="1"/>
  <c r="H22" i="1"/>
  <c r="G21" i="1"/>
  <c r="M21" i="1"/>
  <c r="L21" i="1"/>
  <c r="K21" i="1"/>
  <c r="J21" i="1"/>
  <c r="I21" i="1"/>
  <c r="H21" i="1"/>
  <c r="G20" i="1"/>
  <c r="M20" i="1"/>
  <c r="L20" i="1"/>
  <c r="K20" i="1"/>
  <c r="J20" i="1"/>
  <c r="I20" i="1"/>
  <c r="H20" i="1"/>
  <c r="G19" i="1"/>
  <c r="M19" i="1"/>
  <c r="L19" i="1"/>
  <c r="K19" i="1"/>
  <c r="J19" i="1"/>
  <c r="I19" i="1"/>
  <c r="H19" i="1"/>
  <c r="G18" i="1"/>
  <c r="M18" i="1"/>
  <c r="L18" i="1"/>
  <c r="K18" i="1"/>
  <c r="J18" i="1"/>
  <c r="I18" i="1"/>
  <c r="H18" i="1"/>
</calcChain>
</file>

<file path=xl/sharedStrings.xml><?xml version="1.0" encoding="utf-8"?>
<sst xmlns="http://schemas.openxmlformats.org/spreadsheetml/2006/main" count="26" uniqueCount="22">
  <si>
    <t>User Entry Parameters</t>
  </si>
  <si>
    <t>Poles</t>
  </si>
  <si>
    <t>Wye-Delta</t>
  </si>
  <si>
    <t>Enter 0 for Delta, 1 for Wye</t>
  </si>
  <si>
    <t>R1</t>
  </si>
  <si>
    <t>R2</t>
  </si>
  <si>
    <t>X1</t>
  </si>
  <si>
    <t>X2</t>
  </si>
  <si>
    <t>Calculated Parameters</t>
  </si>
  <si>
    <t>Slip</t>
  </si>
  <si>
    <t>Line Volts</t>
  </si>
  <si>
    <t>Frequency</t>
  </si>
  <si>
    <t>Phase Volts</t>
  </si>
  <si>
    <t>Xm</t>
  </si>
  <si>
    <t>Complex Thevenin Impedance</t>
  </si>
  <si>
    <t>Thevenin Resitance</t>
  </si>
  <si>
    <t>Thevenin Reactance</t>
  </si>
  <si>
    <t>Thevenin Voltage (Magnitude)</t>
  </si>
  <si>
    <t>Torque</t>
  </si>
  <si>
    <t>Synchronous Speed</t>
  </si>
  <si>
    <r>
      <t>n</t>
    </r>
    <r>
      <rPr>
        <vertAlign val="subscript"/>
        <sz val="10"/>
        <rFont val="Arial"/>
        <family val="2"/>
      </rPr>
      <t>m</t>
    </r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</si>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</sst>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3" formatCode="0.000"/>
    <numFmt numFmtId="175" formatCode="0.0"/>
  </numFmts>
  <fonts count="6" x14ac:knownFonts="1">
    <font>
      <sz val="10"/>
      <name val="Arial"/>
    </font>
    <font>
      <sz val="10"/>
      <name val="Arial"/>
    </font>
    <font>
      <sz val="10"/>
      <color indexed="21"/>
      <name val="Arial"/>
      <family val="2"/>
    </font>
    <font>
      <sz val="10"/>
      <color indexed="18"/>
      <name val="Arial"/>
      <family val="2"/>
    </font>
    <font>
      <vertAlign val="subscript"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2" fillId="0" borderId="1" xfId="0" applyFont="1" applyFill="1" applyBorder="1"/>
    <xf numFmtId="0" fontId="2" fillId="0" borderId="1" xfId="0" applyFont="1" applyFill="1" applyBorder="1" applyProtection="1">
      <protection locked="0"/>
    </xf>
    <xf numFmtId="0" fontId="3" fillId="0" borderId="1" xfId="0" applyFont="1" applyFill="1" applyBorder="1"/>
    <xf numFmtId="2" fontId="3" fillId="0" borderId="1" xfId="0" applyNumberFormat="1" applyFont="1" applyFill="1" applyBorder="1" applyProtection="1">
      <protection locked="0"/>
    </xf>
    <xf numFmtId="0" fontId="1" fillId="0" borderId="0" xfId="0" applyFont="1" applyFill="1"/>
    <xf numFmtId="0" fontId="3" fillId="0" borderId="0" xfId="0" applyFont="1" applyFill="1"/>
    <xf numFmtId="173" fontId="3" fillId="0" borderId="1" xfId="0" applyNumberFormat="1" applyFont="1" applyFill="1" applyBorder="1"/>
    <xf numFmtId="175" fontId="3" fillId="0" borderId="1" xfId="0" applyNumberFormat="1" applyFont="1" applyFill="1" applyBorder="1"/>
    <xf numFmtId="2" fontId="3" fillId="0" borderId="2" xfId="0" applyNumberFormat="1" applyFont="1" applyFill="1" applyBorder="1" applyProtection="1">
      <protection locked="0"/>
    </xf>
    <xf numFmtId="0" fontId="3" fillId="0" borderId="3" xfId="0" applyFont="1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2" fontId="3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Torque -Speed Curves at Different Frequencies</a:t>
            </a:r>
          </a:p>
        </c:rich>
      </c:tx>
      <c:layout>
        <c:manualLayout>
          <c:xMode val="edge"/>
          <c:yMode val="edge"/>
          <c:x val="0.218051984011039"/>
          <c:y val="0.03703831155374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393367915913"/>
          <c:y val="0.189306925719166"/>
          <c:w val="0.784485873510978"/>
          <c:h val="0.52265172970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60</c:v>
                </c:pt>
              </c:strCache>
            </c:strRef>
          </c:tx>
          <c:spPr>
            <a:ln w="25400">
              <a:solidFill>
                <a:srgbClr val="63AAFE"/>
              </a:solidFill>
              <a:prstDash val="solid"/>
            </a:ln>
          </c:spPr>
          <c:marker>
            <c:symbol val="none"/>
          </c:marker>
          <c:xVal>
            <c:numRef>
              <c:f>Sheet1!$G$18:$G$68</c:f>
              <c:numCache>
                <c:formatCode>General</c:formatCode>
                <c:ptCount val="51"/>
                <c:pt idx="0">
                  <c:v>0.0</c:v>
                </c:pt>
                <c:pt idx="1">
                  <c:v>24.00000000000002</c:v>
                </c:pt>
                <c:pt idx="2">
                  <c:v>48.00000000000004</c:v>
                </c:pt>
                <c:pt idx="3">
                  <c:v>72.00000000000005</c:v>
                </c:pt>
                <c:pt idx="4">
                  <c:v>95.99999999999995</c:v>
                </c:pt>
                <c:pt idx="5">
                  <c:v>12</c:v>
                </c:pt>
                <c:pt idx="6">
                  <c:v>144.0</c:v>
                </c:pt>
                <c:pt idx="7">
                  <c:v>168.0</c:v>
                </c:pt>
                <c:pt idx="8">
                  <c:v>192.0</c:v>
                </c:pt>
                <c:pt idx="9">
                  <c:v>216.0000000000001</c:v>
                </c:pt>
                <c:pt idx="10">
                  <c:v>239.9999999999999</c:v>
                </c:pt>
                <c:pt idx="11">
                  <c:v>263.9999999999999</c:v>
                </c:pt>
                <c:pt idx="12">
                  <c:v>288.0</c:v>
                </c:pt>
                <c:pt idx="13">
                  <c:v>312.0</c:v>
                </c:pt>
                <c:pt idx="14">
                  <c:v>336.0000000000001</c:v>
                </c:pt>
                <c:pt idx="15">
                  <c:v>360.0000000000001</c:v>
                </c:pt>
                <c:pt idx="16">
                  <c:v>383.9999999999999</c:v>
                </c:pt>
                <c:pt idx="17">
                  <c:v>407.9999999999999</c:v>
                </c:pt>
                <c:pt idx="18">
                  <c:v>432.0</c:v>
                </c:pt>
                <c:pt idx="19">
                  <c:v>456.0</c:v>
                </c:pt>
                <c:pt idx="20">
                  <c:v>480.0</c:v>
                </c:pt>
                <c:pt idx="21">
                  <c:v>504.0000000000001</c:v>
                </c:pt>
                <c:pt idx="22">
                  <c:v>527.9999999999999</c:v>
                </c:pt>
                <c:pt idx="23">
                  <c:v>552.0</c:v>
                </c:pt>
                <c:pt idx="24">
                  <c:v>576.0</c:v>
                </c:pt>
                <c:pt idx="25">
                  <c:v>600.0</c:v>
                </c:pt>
                <c:pt idx="26">
                  <c:v>624.0</c:v>
                </c:pt>
                <c:pt idx="27">
                  <c:v>648.0</c:v>
                </c:pt>
                <c:pt idx="28">
                  <c:v>672.0000000000001</c:v>
                </c:pt>
                <c:pt idx="29">
                  <c:v>696.0000000000001</c:v>
                </c:pt>
                <c:pt idx="30">
                  <c:v>720.0</c:v>
                </c:pt>
                <c:pt idx="31">
                  <c:v>744.0</c:v>
                </c:pt>
                <c:pt idx="32">
                  <c:v>768.0</c:v>
                </c:pt>
                <c:pt idx="33">
                  <c:v>791.9999999999999</c:v>
                </c:pt>
                <c:pt idx="34">
                  <c:v>815.9999999999999</c:v>
                </c:pt>
                <c:pt idx="35">
                  <c:v>840.0</c:v>
                </c:pt>
                <c:pt idx="36">
                  <c:v>864.0</c:v>
                </c:pt>
                <c:pt idx="37">
                  <c:v>888.0</c:v>
                </c:pt>
                <c:pt idx="38">
                  <c:v>912.0</c:v>
                </c:pt>
                <c:pt idx="39">
                  <c:v>936.0</c:v>
                </c:pt>
                <c:pt idx="40">
                  <c:v>960.0</c:v>
                </c:pt>
                <c:pt idx="41">
                  <c:v>984.0000000000001</c:v>
                </c:pt>
                <c:pt idx="42">
                  <c:v>1008.0</c:v>
                </c:pt>
                <c:pt idx="43">
                  <c:v>1032.0</c:v>
                </c:pt>
                <c:pt idx="44">
                  <c:v>1056.0</c:v>
                </c:pt>
                <c:pt idx="45">
                  <c:v>1080.0</c:v>
                </c:pt>
                <c:pt idx="46">
                  <c:v>1104.0</c:v>
                </c:pt>
                <c:pt idx="47">
                  <c:v>1128.0</c:v>
                </c:pt>
                <c:pt idx="48">
                  <c:v>1152.0</c:v>
                </c:pt>
                <c:pt idx="49">
                  <c:v>1176.0</c:v>
                </c:pt>
                <c:pt idx="50">
                  <c:v>1200.0</c:v>
                </c:pt>
              </c:numCache>
            </c:numRef>
          </c:xVal>
          <c:yVal>
            <c:numRef>
              <c:f>Sheet1!$H$18:$H$68</c:f>
              <c:numCache>
                <c:formatCode>General</c:formatCode>
                <c:ptCount val="51"/>
                <c:pt idx="0">
                  <c:v>1182.990767435713</c:v>
                </c:pt>
                <c:pt idx="1">
                  <c:v>1199.47882828353</c:v>
                </c:pt>
                <c:pt idx="2">
                  <c:v>1216.372771548758</c:v>
                </c:pt>
                <c:pt idx="3">
                  <c:v>1233.68349237982</c:v>
                </c:pt>
                <c:pt idx="4">
                  <c:v>1251.421804482563</c:v>
                </c:pt>
                <c:pt idx="5">
                  <c:v>1269.598347584496</c:v>
                </c:pt>
                <c:pt idx="6">
                  <c:v>1288.223474851439</c:v>
                </c:pt>
                <c:pt idx="7">
                  <c:v>1307.307116354177</c:v>
                </c:pt>
                <c:pt idx="8">
                  <c:v>1326.858613908154</c:v>
                </c:pt>
                <c:pt idx="9">
                  <c:v>1346.886521673136</c:v>
                </c:pt>
                <c:pt idx="10">
                  <c:v>1367.398365766513</c:v>
                </c:pt>
                <c:pt idx="11">
                  <c:v>1388.400354769706</c:v>
                </c:pt>
                <c:pt idx="12">
                  <c:v>1409.897031337957</c:v>
                </c:pt>
                <c:pt idx="13">
                  <c:v>1431.890853092916</c:v>
                </c:pt>
                <c:pt idx="14">
                  <c:v>1454.381688502451</c:v>
                </c:pt>
                <c:pt idx="15">
                  <c:v>1477.366210431238</c:v>
                </c:pt>
                <c:pt idx="16">
                  <c:v>1500.837166352715</c:v>
                </c:pt>
                <c:pt idx="17">
                  <c:v>1524.782499692296</c:v>
                </c:pt>
                <c:pt idx="18">
                  <c:v>1549.184291230506</c:v>
                </c:pt>
                <c:pt idx="19">
                  <c:v>1574.017482695216</c:v>
                </c:pt>
                <c:pt idx="20">
                  <c:v>1599.248336321437</c:v>
                </c:pt>
                <c:pt idx="21">
                  <c:v>1624.832573895404</c:v>
                </c:pt>
                <c:pt idx="22">
                  <c:v>1650.713126187376</c:v>
                </c:pt>
                <c:pt idx="23">
                  <c:v>1676.817408181073</c:v>
                </c:pt>
                <c:pt idx="24">
                  <c:v>1703.054016485609</c:v>
                </c:pt>
                <c:pt idx="25">
                  <c:v>1729.308722007954</c:v>
                </c:pt>
                <c:pt idx="26">
                  <c:v>1755.439602487298</c:v>
                </c:pt>
                <c:pt idx="27">
                  <c:v>1781.271124852785</c:v>
                </c:pt>
                <c:pt idx="28">
                  <c:v>1806.586945496612</c:v>
                </c:pt>
                <c:pt idx="29">
                  <c:v>1831.121146408614</c:v>
                </c:pt>
                <c:pt idx="30">
                  <c:v>1854.547565847656</c:v>
                </c:pt>
                <c:pt idx="31">
                  <c:v>1876.466813506092</c:v>
                </c:pt>
                <c:pt idx="32">
                  <c:v>1896.390482727671</c:v>
                </c:pt>
                <c:pt idx="33">
                  <c:v>1913.721989092861</c:v>
                </c:pt>
                <c:pt idx="34">
                  <c:v>1927.73338204846</c:v>
                </c:pt>
                <c:pt idx="35">
                  <c:v>1937.537406860328</c:v>
                </c:pt>
                <c:pt idx="36">
                  <c:v>1942.054060791916</c:v>
                </c:pt>
                <c:pt idx="37">
                  <c:v>1939.970929090691</c:v>
                </c:pt>
                <c:pt idx="38">
                  <c:v>1929.696767424391</c:v>
                </c:pt>
                <c:pt idx="39">
                  <c:v>1909.308220291884</c:v>
                </c:pt>
                <c:pt idx="40">
                  <c:v>1876.490387222437</c:v>
                </c:pt>
                <c:pt idx="41">
                  <c:v>1828.47340309822</c:v>
                </c:pt>
                <c:pt idx="42">
                  <c:v>1761.96961196573</c:v>
                </c:pt>
                <c:pt idx="43">
                  <c:v>1673.119708017833</c:v>
                </c:pt>
                <c:pt idx="44">
                  <c:v>1557.461871084225</c:v>
                </c:pt>
                <c:pt idx="45">
                  <c:v>1409.945829343862</c:v>
                </c:pt>
                <c:pt idx="46">
                  <c:v>1225.023913862306</c:v>
                </c:pt>
                <c:pt idx="47">
                  <c:v>996.8624424402183</c:v>
                </c:pt>
                <c:pt idx="48">
                  <c:v>719.7259974807899</c:v>
                </c:pt>
                <c:pt idx="49">
                  <c:v>388.5877451428869</c:v>
                </c:pt>
                <c:pt idx="5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50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Sheet1!$G$18:$G$68</c:f>
              <c:numCache>
                <c:formatCode>General</c:formatCode>
                <c:ptCount val="51"/>
                <c:pt idx="0">
                  <c:v>0.0</c:v>
                </c:pt>
                <c:pt idx="1">
                  <c:v>24.00000000000002</c:v>
                </c:pt>
                <c:pt idx="2">
                  <c:v>48.00000000000004</c:v>
                </c:pt>
                <c:pt idx="3">
                  <c:v>72.00000000000005</c:v>
                </c:pt>
                <c:pt idx="4">
                  <c:v>95.99999999999995</c:v>
                </c:pt>
                <c:pt idx="5">
                  <c:v>12</c:v>
                </c:pt>
                <c:pt idx="6">
                  <c:v>144.0</c:v>
                </c:pt>
                <c:pt idx="7">
                  <c:v>168.0</c:v>
                </c:pt>
                <c:pt idx="8">
                  <c:v>192.0</c:v>
                </c:pt>
                <c:pt idx="9">
                  <c:v>216.0000000000001</c:v>
                </c:pt>
                <c:pt idx="10">
                  <c:v>239.9999999999999</c:v>
                </c:pt>
                <c:pt idx="11">
                  <c:v>263.9999999999999</c:v>
                </c:pt>
                <c:pt idx="12">
                  <c:v>288.0</c:v>
                </c:pt>
                <c:pt idx="13">
                  <c:v>312.0</c:v>
                </c:pt>
                <c:pt idx="14">
                  <c:v>336.0000000000001</c:v>
                </c:pt>
                <c:pt idx="15">
                  <c:v>360.0000000000001</c:v>
                </c:pt>
                <c:pt idx="16">
                  <c:v>383.9999999999999</c:v>
                </c:pt>
                <c:pt idx="17">
                  <c:v>407.9999999999999</c:v>
                </c:pt>
                <c:pt idx="18">
                  <c:v>432.0</c:v>
                </c:pt>
                <c:pt idx="19">
                  <c:v>456.0</c:v>
                </c:pt>
                <c:pt idx="20">
                  <c:v>480.0</c:v>
                </c:pt>
                <c:pt idx="21">
                  <c:v>504.0000000000001</c:v>
                </c:pt>
                <c:pt idx="22">
                  <c:v>527.9999999999999</c:v>
                </c:pt>
                <c:pt idx="23">
                  <c:v>552.0</c:v>
                </c:pt>
                <c:pt idx="24">
                  <c:v>576.0</c:v>
                </c:pt>
                <c:pt idx="25">
                  <c:v>600.0</c:v>
                </c:pt>
                <c:pt idx="26">
                  <c:v>624.0</c:v>
                </c:pt>
                <c:pt idx="27">
                  <c:v>648.0</c:v>
                </c:pt>
                <c:pt idx="28">
                  <c:v>672.0000000000001</c:v>
                </c:pt>
                <c:pt idx="29">
                  <c:v>696.0000000000001</c:v>
                </c:pt>
                <c:pt idx="30">
                  <c:v>720.0</c:v>
                </c:pt>
                <c:pt idx="31">
                  <c:v>744.0</c:v>
                </c:pt>
                <c:pt idx="32">
                  <c:v>768.0</c:v>
                </c:pt>
                <c:pt idx="33">
                  <c:v>791.9999999999999</c:v>
                </c:pt>
                <c:pt idx="34">
                  <c:v>815.9999999999999</c:v>
                </c:pt>
                <c:pt idx="35">
                  <c:v>840.0</c:v>
                </c:pt>
                <c:pt idx="36">
                  <c:v>864.0</c:v>
                </c:pt>
                <c:pt idx="37">
                  <c:v>888.0</c:v>
                </c:pt>
                <c:pt idx="38">
                  <c:v>912.0</c:v>
                </c:pt>
                <c:pt idx="39">
                  <c:v>936.0</c:v>
                </c:pt>
                <c:pt idx="40">
                  <c:v>960.0</c:v>
                </c:pt>
                <c:pt idx="41">
                  <c:v>984.0000000000001</c:v>
                </c:pt>
                <c:pt idx="42">
                  <c:v>1008.0</c:v>
                </c:pt>
                <c:pt idx="43">
                  <c:v>1032.0</c:v>
                </c:pt>
                <c:pt idx="44">
                  <c:v>1056.0</c:v>
                </c:pt>
                <c:pt idx="45">
                  <c:v>1080.0</c:v>
                </c:pt>
                <c:pt idx="46">
                  <c:v>1104.0</c:v>
                </c:pt>
                <c:pt idx="47">
                  <c:v>1128.0</c:v>
                </c:pt>
                <c:pt idx="48">
                  <c:v>1152.0</c:v>
                </c:pt>
                <c:pt idx="49">
                  <c:v>1176.0</c:v>
                </c:pt>
                <c:pt idx="50">
                  <c:v>1200.0</c:v>
                </c:pt>
              </c:numCache>
            </c:numRef>
          </c:xVal>
          <c:yVal>
            <c:numRef>
              <c:f>Sheet1!$I$18:$I$68</c:f>
              <c:numCache>
                <c:formatCode>General</c:formatCode>
                <c:ptCount val="51"/>
                <c:pt idx="0">
                  <c:v>1190.214716181939</c:v>
                </c:pt>
                <c:pt idx="1">
                  <c:v>1208.256514525619</c:v>
                </c:pt>
                <c:pt idx="2">
                  <c:v>1226.74651484842</c:v>
                </c:pt>
                <c:pt idx="3">
                  <c:v>1245.692115980282</c:v>
                </c:pt>
                <c:pt idx="4">
                  <c:v>1265.099454326238</c:v>
                </c:pt>
                <c:pt idx="5">
                  <c:v>1284.973057470751</c:v>
                </c:pt>
                <c:pt idx="6">
                  <c:v>1305.315425031532</c:v>
                </c:pt>
                <c:pt idx="7">
                  <c:v>1326.126521487734</c:v>
                </c:pt>
                <c:pt idx="8">
                  <c:v>1347.403162334662</c:v>
                </c:pt>
                <c:pt idx="9">
                  <c:v>1369.138270754045</c:v>
                </c:pt>
                <c:pt idx="10">
                  <c:v>1391.319976839778</c:v>
                </c:pt>
                <c:pt idx="11">
                  <c:v>1413.930525038051</c:v>
                </c:pt>
                <c:pt idx="12">
                  <c:v>1436.944947538785</c:v>
                </c:pt>
                <c:pt idx="13">
                  <c:v>1460.32945150354</c:v>
                </c:pt>
                <c:pt idx="14">
                  <c:v>1484.039455745128</c:v>
                </c:pt>
                <c:pt idx="15">
                  <c:v>1508.017197173959</c:v>
                </c:pt>
                <c:pt idx="16">
                  <c:v>1532.188808230351</c:v>
                </c:pt>
                <c:pt idx="17">
                  <c:v>1556.46074267918</c:v>
                </c:pt>
                <c:pt idx="18">
                  <c:v>1580.715397378782</c:v>
                </c:pt>
                <c:pt idx="19">
                  <c:v>1604.805740515753</c:v>
                </c:pt>
                <c:pt idx="20">
                  <c:v>1628.548710598232</c:v>
                </c:pt>
                <c:pt idx="21">
                  <c:v>1651.717093202353</c:v>
                </c:pt>
                <c:pt idx="22">
                  <c:v>1674.029511790761</c:v>
                </c:pt>
                <c:pt idx="23">
                  <c:v>1695.138082461111</c:v>
                </c:pt>
                <c:pt idx="24">
                  <c:v>1714.613178002165</c:v>
                </c:pt>
                <c:pt idx="25">
                  <c:v>1731.924622682025</c:v>
                </c:pt>
                <c:pt idx="26">
                  <c:v>1746.418496235648</c:v>
                </c:pt>
                <c:pt idx="27">
                  <c:v>1757.288567992726</c:v>
                </c:pt>
                <c:pt idx="28">
                  <c:v>1763.541221950375</c:v>
                </c:pt>
                <c:pt idx="29">
                  <c:v>1763.952596338153</c:v>
                </c:pt>
                <c:pt idx="30">
                  <c:v>1757.016595776951</c:v>
                </c:pt>
                <c:pt idx="31">
                  <c:v>1740.882528749974</c:v>
                </c:pt>
                <c:pt idx="32">
                  <c:v>1713.281529934616</c:v>
                </c:pt>
                <c:pt idx="33">
                  <c:v>1671.441898269471</c:v>
                </c:pt>
                <c:pt idx="34">
                  <c:v>1611.995419333925</c:v>
                </c:pt>
                <c:pt idx="35">
                  <c:v>1530.880254843892</c:v>
                </c:pt>
                <c:pt idx="36">
                  <c:v>1423.251939563844</c:v>
                </c:pt>
                <c:pt idx="37">
                  <c:v>1283.423533368491</c:v>
                </c:pt>
                <c:pt idx="38">
                  <c:v>1104.870174342183</c:v>
                </c:pt>
                <c:pt idx="39">
                  <c:v>880.3527085759943</c:v>
                </c:pt>
                <c:pt idx="40">
                  <c:v>602.238234656253</c:v>
                </c:pt>
                <c:pt idx="41">
                  <c:v>263.1161053534181</c:v>
                </c:pt>
                <c:pt idx="42">
                  <c:v>-143.1884963960977</c:v>
                </c:pt>
                <c:pt idx="43">
                  <c:v>-620.1411153538266</c:v>
                </c:pt>
                <c:pt idx="44">
                  <c:v>-1166.620435901359</c:v>
                </c:pt>
                <c:pt idx="45">
                  <c:v>-1774.91264090556</c:v>
                </c:pt>
                <c:pt idx="46">
                  <c:v>-2429.147453717938</c:v>
                </c:pt>
                <c:pt idx="47">
                  <c:v>-3104.979588333208</c:v>
                </c:pt>
                <c:pt idx="48">
                  <c:v>-3771.260402975546</c:v>
                </c:pt>
                <c:pt idx="49">
                  <c:v>-4393.898351378421</c:v>
                </c:pt>
                <c:pt idx="50">
                  <c:v>-4941.167896555398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40</c:v>
                </c:pt>
              </c:strCache>
            </c:strRef>
          </c:tx>
          <c:spPr>
            <a:ln w="25400">
              <a:solidFill>
                <a:srgbClr val="006411"/>
              </a:solidFill>
              <a:prstDash val="solid"/>
            </a:ln>
          </c:spPr>
          <c:marker>
            <c:symbol val="none"/>
          </c:marker>
          <c:xVal>
            <c:numRef>
              <c:f>Sheet1!$G$18:$G$68</c:f>
              <c:numCache>
                <c:formatCode>General</c:formatCode>
                <c:ptCount val="51"/>
                <c:pt idx="0">
                  <c:v>0.0</c:v>
                </c:pt>
                <c:pt idx="1">
                  <c:v>24.00000000000002</c:v>
                </c:pt>
                <c:pt idx="2">
                  <c:v>48.00000000000004</c:v>
                </c:pt>
                <c:pt idx="3">
                  <c:v>72.00000000000005</c:v>
                </c:pt>
                <c:pt idx="4">
                  <c:v>95.99999999999995</c:v>
                </c:pt>
                <c:pt idx="5">
                  <c:v>12</c:v>
                </c:pt>
                <c:pt idx="6">
                  <c:v>144.0</c:v>
                </c:pt>
                <c:pt idx="7">
                  <c:v>168.0</c:v>
                </c:pt>
                <c:pt idx="8">
                  <c:v>192.0</c:v>
                </c:pt>
                <c:pt idx="9">
                  <c:v>216.0000000000001</c:v>
                </c:pt>
                <c:pt idx="10">
                  <c:v>239.9999999999999</c:v>
                </c:pt>
                <c:pt idx="11">
                  <c:v>263.9999999999999</c:v>
                </c:pt>
                <c:pt idx="12">
                  <c:v>288.0</c:v>
                </c:pt>
                <c:pt idx="13">
                  <c:v>312.0</c:v>
                </c:pt>
                <c:pt idx="14">
                  <c:v>336.0000000000001</c:v>
                </c:pt>
                <c:pt idx="15">
                  <c:v>360.0000000000001</c:v>
                </c:pt>
                <c:pt idx="16">
                  <c:v>383.9999999999999</c:v>
                </c:pt>
                <c:pt idx="17">
                  <c:v>407.9999999999999</c:v>
                </c:pt>
                <c:pt idx="18">
                  <c:v>432.0</c:v>
                </c:pt>
                <c:pt idx="19">
                  <c:v>456.0</c:v>
                </c:pt>
                <c:pt idx="20">
                  <c:v>480.0</c:v>
                </c:pt>
                <c:pt idx="21">
                  <c:v>504.0000000000001</c:v>
                </c:pt>
                <c:pt idx="22">
                  <c:v>527.9999999999999</c:v>
                </c:pt>
                <c:pt idx="23">
                  <c:v>552.0</c:v>
                </c:pt>
                <c:pt idx="24">
                  <c:v>576.0</c:v>
                </c:pt>
                <c:pt idx="25">
                  <c:v>600.0</c:v>
                </c:pt>
                <c:pt idx="26">
                  <c:v>624.0</c:v>
                </c:pt>
                <c:pt idx="27">
                  <c:v>648.0</c:v>
                </c:pt>
                <c:pt idx="28">
                  <c:v>672.0000000000001</c:v>
                </c:pt>
                <c:pt idx="29">
                  <c:v>696.0000000000001</c:v>
                </c:pt>
                <c:pt idx="30">
                  <c:v>720.0</c:v>
                </c:pt>
                <c:pt idx="31">
                  <c:v>744.0</c:v>
                </c:pt>
                <c:pt idx="32">
                  <c:v>768.0</c:v>
                </c:pt>
                <c:pt idx="33">
                  <c:v>791.9999999999999</c:v>
                </c:pt>
                <c:pt idx="34">
                  <c:v>815.9999999999999</c:v>
                </c:pt>
                <c:pt idx="35">
                  <c:v>840.0</c:v>
                </c:pt>
                <c:pt idx="36">
                  <c:v>864.0</c:v>
                </c:pt>
                <c:pt idx="37">
                  <c:v>888.0</c:v>
                </c:pt>
                <c:pt idx="38">
                  <c:v>912.0</c:v>
                </c:pt>
                <c:pt idx="39">
                  <c:v>936.0</c:v>
                </c:pt>
                <c:pt idx="40">
                  <c:v>960.0</c:v>
                </c:pt>
                <c:pt idx="41">
                  <c:v>984.0000000000001</c:v>
                </c:pt>
                <c:pt idx="42">
                  <c:v>1008.0</c:v>
                </c:pt>
                <c:pt idx="43">
                  <c:v>1032.0</c:v>
                </c:pt>
                <c:pt idx="44">
                  <c:v>1056.0</c:v>
                </c:pt>
                <c:pt idx="45">
                  <c:v>1080.0</c:v>
                </c:pt>
                <c:pt idx="46">
                  <c:v>1104.0</c:v>
                </c:pt>
                <c:pt idx="47">
                  <c:v>1128.0</c:v>
                </c:pt>
                <c:pt idx="48">
                  <c:v>1152.0</c:v>
                </c:pt>
                <c:pt idx="49">
                  <c:v>1176.0</c:v>
                </c:pt>
                <c:pt idx="50">
                  <c:v>1200.0</c:v>
                </c:pt>
              </c:numCache>
            </c:numRef>
          </c:xVal>
          <c:yVal>
            <c:numRef>
              <c:f>Sheet1!$J$18:$J$68</c:f>
              <c:numCache>
                <c:formatCode>General</c:formatCode>
                <c:ptCount val="51"/>
                <c:pt idx="0">
                  <c:v>1146.676925821451</c:v>
                </c:pt>
                <c:pt idx="1">
                  <c:v>1165.716728164944</c:v>
                </c:pt>
                <c:pt idx="2">
                  <c:v>1185.20031112323</c:v>
                </c:pt>
                <c:pt idx="3">
                  <c:v>1205.119950265008</c:v>
                </c:pt>
                <c:pt idx="4">
                  <c:v>1225.462665378462</c:v>
                </c:pt>
                <c:pt idx="5">
                  <c:v>1246.208944273836</c:v>
                </c:pt>
                <c:pt idx="6">
                  <c:v>1267.331172283689</c:v>
                </c:pt>
                <c:pt idx="7">
                  <c:v>1288.791696210725</c:v>
                </c:pt>
                <c:pt idx="8">
                  <c:v>1310.540433012381</c:v>
                </c:pt>
                <c:pt idx="9">
                  <c:v>1332.511909948018</c:v>
                </c:pt>
                <c:pt idx="10">
                  <c:v>1354.621592767219</c:v>
                </c:pt>
                <c:pt idx="11">
                  <c:v>1376.761319866383</c:v>
                </c:pt>
                <c:pt idx="12">
                  <c:v>1398.793610703871</c:v>
                </c:pt>
                <c:pt idx="13">
                  <c:v>1420.5445529478</c:v>
                </c:pt>
                <c:pt idx="14">
                  <c:v>1441.794890755631</c:v>
                </c:pt>
                <c:pt idx="15">
                  <c:v>1462.268831100016</c:v>
                </c:pt>
                <c:pt idx="16">
                  <c:v>1481.619949774652</c:v>
                </c:pt>
                <c:pt idx="17">
                  <c:v>1499.413405946972</c:v>
                </c:pt>
                <c:pt idx="18">
                  <c:v>1515.103455053531</c:v>
                </c:pt>
                <c:pt idx="19">
                  <c:v>1528.004975228237</c:v>
                </c:pt>
                <c:pt idx="20">
                  <c:v>1537.257384475151</c:v>
                </c:pt>
                <c:pt idx="21">
                  <c:v>1541.778921917225</c:v>
                </c:pt>
                <c:pt idx="22">
                  <c:v>1540.2088073152</c:v>
                </c:pt>
                <c:pt idx="23">
                  <c:v>1530.834317534853</c:v>
                </c:pt>
                <c:pt idx="24">
                  <c:v>1511.499421670963</c:v>
                </c:pt>
                <c:pt idx="25">
                  <c:v>1479.491498840865</c:v>
                </c:pt>
                <c:pt idx="26">
                  <c:v>1431.403216737509</c:v>
                </c:pt>
                <c:pt idx="27">
                  <c:v>1362.968601226449</c:v>
                </c:pt>
                <c:pt idx="28">
                  <c:v>1268.876957559048</c:v>
                </c:pt>
                <c:pt idx="29">
                  <c:v>1142.577748777914</c:v>
                </c:pt>
                <c:pt idx="30">
                  <c:v>976.1071121310156</c:v>
                </c:pt>
                <c:pt idx="31">
                  <c:v>759.9969701779442</c:v>
                </c:pt>
                <c:pt idx="32">
                  <c:v>483.375584873393</c:v>
                </c:pt>
                <c:pt idx="33">
                  <c:v>134.4356292127076</c:v>
                </c:pt>
                <c:pt idx="34">
                  <c:v>-298.4780711760499</c:v>
                </c:pt>
                <c:pt idx="35">
                  <c:v>-824.8640163581803</c:v>
                </c:pt>
                <c:pt idx="36">
                  <c:v>-1448.923488132621</c:v>
                </c:pt>
                <c:pt idx="37">
                  <c:v>-2165.4115229354</c:v>
                </c:pt>
                <c:pt idx="38">
                  <c:v>-2955.344091698286</c:v>
                </c:pt>
                <c:pt idx="39">
                  <c:v>-3783.422492347118</c:v>
                </c:pt>
                <c:pt idx="40">
                  <c:v>-4599.62427035994</c:v>
                </c:pt>
                <c:pt idx="41">
                  <c:v>-5346.516767609292</c:v>
                </c:pt>
                <c:pt idx="42">
                  <c:v>-5971.05256832166</c:v>
                </c:pt>
                <c:pt idx="43">
                  <c:v>-6436.426065331831</c:v>
                </c:pt>
                <c:pt idx="44">
                  <c:v>-6728.823057208201</c:v>
                </c:pt>
                <c:pt idx="45">
                  <c:v>-6856.687686425441</c:v>
                </c:pt>
                <c:pt idx="46">
                  <c:v>-6844.207656312306</c:v>
                </c:pt>
                <c:pt idx="47">
                  <c:v>-6722.893347379048</c:v>
                </c:pt>
                <c:pt idx="48">
                  <c:v>-6524.531545430213</c:v>
                </c:pt>
                <c:pt idx="49">
                  <c:v>-6276.890804109591</c:v>
                </c:pt>
                <c:pt idx="50">
                  <c:v>-6001.984539476775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30</c:v>
                </c:pt>
              </c:strCache>
            </c:strRef>
          </c:tx>
          <c:spPr>
            <a:ln w="25400">
              <a:solidFill>
                <a:srgbClr val="4600A5"/>
              </a:solidFill>
              <a:prstDash val="solid"/>
            </a:ln>
          </c:spPr>
          <c:marker>
            <c:symbol val="none"/>
          </c:marker>
          <c:xVal>
            <c:numRef>
              <c:f>Sheet1!$G$18:$G$68</c:f>
              <c:numCache>
                <c:formatCode>General</c:formatCode>
                <c:ptCount val="51"/>
                <c:pt idx="0">
                  <c:v>0.0</c:v>
                </c:pt>
                <c:pt idx="1">
                  <c:v>24.00000000000002</c:v>
                </c:pt>
                <c:pt idx="2">
                  <c:v>48.00000000000004</c:v>
                </c:pt>
                <c:pt idx="3">
                  <c:v>72.00000000000005</c:v>
                </c:pt>
                <c:pt idx="4">
                  <c:v>95.99999999999995</c:v>
                </c:pt>
                <c:pt idx="5">
                  <c:v>12</c:v>
                </c:pt>
                <c:pt idx="6">
                  <c:v>144.0</c:v>
                </c:pt>
                <c:pt idx="7">
                  <c:v>168.0</c:v>
                </c:pt>
                <c:pt idx="8">
                  <c:v>192.0</c:v>
                </c:pt>
                <c:pt idx="9">
                  <c:v>216.0000000000001</c:v>
                </c:pt>
                <c:pt idx="10">
                  <c:v>239.9999999999999</c:v>
                </c:pt>
                <c:pt idx="11">
                  <c:v>263.9999999999999</c:v>
                </c:pt>
                <c:pt idx="12">
                  <c:v>288.0</c:v>
                </c:pt>
                <c:pt idx="13">
                  <c:v>312.0</c:v>
                </c:pt>
                <c:pt idx="14">
                  <c:v>336.0000000000001</c:v>
                </c:pt>
                <c:pt idx="15">
                  <c:v>360.0000000000001</c:v>
                </c:pt>
                <c:pt idx="16">
                  <c:v>383.9999999999999</c:v>
                </c:pt>
                <c:pt idx="17">
                  <c:v>407.9999999999999</c:v>
                </c:pt>
                <c:pt idx="18">
                  <c:v>432.0</c:v>
                </c:pt>
                <c:pt idx="19">
                  <c:v>456.0</c:v>
                </c:pt>
                <c:pt idx="20">
                  <c:v>480.0</c:v>
                </c:pt>
                <c:pt idx="21">
                  <c:v>504.0000000000001</c:v>
                </c:pt>
                <c:pt idx="22">
                  <c:v>527.9999999999999</c:v>
                </c:pt>
                <c:pt idx="23">
                  <c:v>552.0</c:v>
                </c:pt>
                <c:pt idx="24">
                  <c:v>576.0</c:v>
                </c:pt>
                <c:pt idx="25">
                  <c:v>600.0</c:v>
                </c:pt>
                <c:pt idx="26">
                  <c:v>624.0</c:v>
                </c:pt>
                <c:pt idx="27">
                  <c:v>648.0</c:v>
                </c:pt>
                <c:pt idx="28">
                  <c:v>672.0000000000001</c:v>
                </c:pt>
                <c:pt idx="29">
                  <c:v>696.0000000000001</c:v>
                </c:pt>
                <c:pt idx="30">
                  <c:v>720.0</c:v>
                </c:pt>
                <c:pt idx="31">
                  <c:v>744.0</c:v>
                </c:pt>
                <c:pt idx="32">
                  <c:v>768.0</c:v>
                </c:pt>
                <c:pt idx="33">
                  <c:v>791.9999999999999</c:v>
                </c:pt>
                <c:pt idx="34">
                  <c:v>815.9999999999999</c:v>
                </c:pt>
                <c:pt idx="35">
                  <c:v>840.0</c:v>
                </c:pt>
                <c:pt idx="36">
                  <c:v>864.0</c:v>
                </c:pt>
                <c:pt idx="37">
                  <c:v>888.0</c:v>
                </c:pt>
                <c:pt idx="38">
                  <c:v>912.0</c:v>
                </c:pt>
                <c:pt idx="39">
                  <c:v>936.0</c:v>
                </c:pt>
                <c:pt idx="40">
                  <c:v>960.0</c:v>
                </c:pt>
                <c:pt idx="41">
                  <c:v>984.0000000000001</c:v>
                </c:pt>
                <c:pt idx="42">
                  <c:v>1008.0</c:v>
                </c:pt>
                <c:pt idx="43">
                  <c:v>1032.0</c:v>
                </c:pt>
                <c:pt idx="44">
                  <c:v>1056.0</c:v>
                </c:pt>
                <c:pt idx="45">
                  <c:v>1080.0</c:v>
                </c:pt>
                <c:pt idx="46">
                  <c:v>1104.0</c:v>
                </c:pt>
                <c:pt idx="47">
                  <c:v>1128.0</c:v>
                </c:pt>
                <c:pt idx="48">
                  <c:v>1152.0</c:v>
                </c:pt>
                <c:pt idx="49">
                  <c:v>1176.0</c:v>
                </c:pt>
                <c:pt idx="50">
                  <c:v>1200.0</c:v>
                </c:pt>
              </c:numCache>
            </c:numRef>
          </c:xVal>
          <c:yVal>
            <c:numRef>
              <c:f>Sheet1!$K$18:$K$68</c:f>
              <c:numCache>
                <c:formatCode>General</c:formatCode>
                <c:ptCount val="51"/>
                <c:pt idx="0">
                  <c:v>1022.431644464098</c:v>
                </c:pt>
                <c:pt idx="1">
                  <c:v>1041.48117592716</c:v>
                </c:pt>
                <c:pt idx="2">
                  <c:v>1060.863283174971</c:v>
                </c:pt>
                <c:pt idx="3">
                  <c:v>1080.519813105617</c:v>
                </c:pt>
                <c:pt idx="4">
                  <c:v>1100.372482788687</c:v>
                </c:pt>
                <c:pt idx="5">
                  <c:v>1120.317357003245</c:v>
                </c:pt>
                <c:pt idx="6">
                  <c:v>1140.21775525805</c:v>
                </c:pt>
                <c:pt idx="7">
                  <c:v>1159.895104307252</c:v>
                </c:pt>
                <c:pt idx="8">
                  <c:v>1179.117089952038</c:v>
                </c:pt>
                <c:pt idx="9">
                  <c:v>1197.582241223455</c:v>
                </c:pt>
                <c:pt idx="10">
                  <c:v>1214.89977874792</c:v>
                </c:pt>
                <c:pt idx="11">
                  <c:v>1230.563146701294</c:v>
                </c:pt>
                <c:pt idx="12">
                  <c:v>1243.915082588346</c:v>
                </c:pt>
                <c:pt idx="13">
                  <c:v>1254.101305151042</c:v>
                </c:pt>
                <c:pt idx="14">
                  <c:v>1260.008844984531</c:v>
                </c:pt>
                <c:pt idx="15">
                  <c:v>1260.18361476575</c:v>
                </c:pt>
                <c:pt idx="16">
                  <c:v>1252.719916956064</c:v>
                </c:pt>
                <c:pt idx="17">
                  <c:v>1235.112135812124</c:v>
                </c:pt>
                <c:pt idx="18">
                  <c:v>1204.055870865302</c:v>
                </c:pt>
                <c:pt idx="19">
                  <c:v>1155.182527340685</c:v>
                </c:pt>
                <c:pt idx="20">
                  <c:v>1082.708845867824</c:v>
                </c:pt>
                <c:pt idx="21">
                  <c:v>978.9835145883566</c:v>
                </c:pt>
                <c:pt idx="22">
                  <c:v>833.9225842488071</c:v>
                </c:pt>
                <c:pt idx="23">
                  <c:v>634.3560639965305</c:v>
                </c:pt>
                <c:pt idx="24">
                  <c:v>363.3836669642053</c:v>
                </c:pt>
                <c:pt idx="25">
                  <c:v>0.0</c:v>
                </c:pt>
                <c:pt idx="26">
                  <c:v>-480.4423852303365</c:v>
                </c:pt>
                <c:pt idx="27">
                  <c:v>-1103.869221001203</c:v>
                </c:pt>
                <c:pt idx="28">
                  <c:v>-1891.593684235777</c:v>
                </c:pt>
                <c:pt idx="29">
                  <c:v>-2849.243620608099</c:v>
                </c:pt>
                <c:pt idx="30">
                  <c:v>-3950.819929980567</c:v>
                </c:pt>
                <c:pt idx="31">
                  <c:v>-5123.823814309615</c:v>
                </c:pt>
                <c:pt idx="32">
                  <c:v>-6248.870398380084</c:v>
                </c:pt>
                <c:pt idx="33">
                  <c:v>-7186.70817448048</c:v>
                </c:pt>
                <c:pt idx="34">
                  <c:v>-7826.82604511919</c:v>
                </c:pt>
                <c:pt idx="35">
                  <c:v>-8127.581311732363</c:v>
                </c:pt>
                <c:pt idx="36">
                  <c:v>-8120.317020820775</c:v>
                </c:pt>
                <c:pt idx="37">
                  <c:v>-7881.06354333423</c:v>
                </c:pt>
                <c:pt idx="38">
                  <c:v>-7495.348593058047</c:v>
                </c:pt>
                <c:pt idx="39">
                  <c:v>-7035.37918795781</c:v>
                </c:pt>
                <c:pt idx="40">
                  <c:v>-6552.399702690642</c:v>
                </c:pt>
                <c:pt idx="41">
                  <c:v>-6078.34742375387</c:v>
                </c:pt>
                <c:pt idx="42">
                  <c:v>-5630.79317555968</c:v>
                </c:pt>
                <c:pt idx="43">
                  <c:v>-5217.855752131994</c:v>
                </c:pt>
                <c:pt idx="44">
                  <c:v>-4841.955242814138</c:v>
                </c:pt>
                <c:pt idx="45">
                  <c:v>-4502.336518136693</c:v>
                </c:pt>
                <c:pt idx="46">
                  <c:v>-4196.64020223593</c:v>
                </c:pt>
                <c:pt idx="47">
                  <c:v>-3921.827569707915</c:v>
                </c:pt>
                <c:pt idx="48">
                  <c:v>-3674.697928655758</c:v>
                </c:pt>
                <c:pt idx="49">
                  <c:v>-3452.160641084256</c:v>
                </c:pt>
                <c:pt idx="50">
                  <c:v>-3251.364550014683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20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Sheet1!$G$18:$G$68</c:f>
              <c:numCache>
                <c:formatCode>General</c:formatCode>
                <c:ptCount val="51"/>
                <c:pt idx="0">
                  <c:v>0.0</c:v>
                </c:pt>
                <c:pt idx="1">
                  <c:v>24.00000000000002</c:v>
                </c:pt>
                <c:pt idx="2">
                  <c:v>48.00000000000004</c:v>
                </c:pt>
                <c:pt idx="3">
                  <c:v>72.00000000000005</c:v>
                </c:pt>
                <c:pt idx="4">
                  <c:v>95.99999999999995</c:v>
                </c:pt>
                <c:pt idx="5">
                  <c:v>12</c:v>
                </c:pt>
                <c:pt idx="6">
                  <c:v>144.0</c:v>
                </c:pt>
                <c:pt idx="7">
                  <c:v>168.0</c:v>
                </c:pt>
                <c:pt idx="8">
                  <c:v>192.0</c:v>
                </c:pt>
                <c:pt idx="9">
                  <c:v>216.0000000000001</c:v>
                </c:pt>
                <c:pt idx="10">
                  <c:v>239.9999999999999</c:v>
                </c:pt>
                <c:pt idx="11">
                  <c:v>263.9999999999999</c:v>
                </c:pt>
                <c:pt idx="12">
                  <c:v>288.0</c:v>
                </c:pt>
                <c:pt idx="13">
                  <c:v>312.0</c:v>
                </c:pt>
                <c:pt idx="14">
                  <c:v>336.0000000000001</c:v>
                </c:pt>
                <c:pt idx="15">
                  <c:v>360.0000000000001</c:v>
                </c:pt>
                <c:pt idx="16">
                  <c:v>383.9999999999999</c:v>
                </c:pt>
                <c:pt idx="17">
                  <c:v>407.9999999999999</c:v>
                </c:pt>
                <c:pt idx="18">
                  <c:v>432.0</c:v>
                </c:pt>
                <c:pt idx="19">
                  <c:v>456.0</c:v>
                </c:pt>
                <c:pt idx="20">
                  <c:v>480.0</c:v>
                </c:pt>
                <c:pt idx="21">
                  <c:v>504.0000000000001</c:v>
                </c:pt>
                <c:pt idx="22">
                  <c:v>527.9999999999999</c:v>
                </c:pt>
                <c:pt idx="23">
                  <c:v>552.0</c:v>
                </c:pt>
                <c:pt idx="24">
                  <c:v>576.0</c:v>
                </c:pt>
                <c:pt idx="25">
                  <c:v>600.0</c:v>
                </c:pt>
                <c:pt idx="26">
                  <c:v>624.0</c:v>
                </c:pt>
                <c:pt idx="27">
                  <c:v>648.0</c:v>
                </c:pt>
                <c:pt idx="28">
                  <c:v>672.0000000000001</c:v>
                </c:pt>
                <c:pt idx="29">
                  <c:v>696.0000000000001</c:v>
                </c:pt>
                <c:pt idx="30">
                  <c:v>720.0</c:v>
                </c:pt>
                <c:pt idx="31">
                  <c:v>744.0</c:v>
                </c:pt>
                <c:pt idx="32">
                  <c:v>768.0</c:v>
                </c:pt>
                <c:pt idx="33">
                  <c:v>791.9999999999999</c:v>
                </c:pt>
                <c:pt idx="34">
                  <c:v>815.9999999999999</c:v>
                </c:pt>
                <c:pt idx="35">
                  <c:v>840.0</c:v>
                </c:pt>
                <c:pt idx="36">
                  <c:v>864.0</c:v>
                </c:pt>
                <c:pt idx="37">
                  <c:v>888.0</c:v>
                </c:pt>
                <c:pt idx="38">
                  <c:v>912.0</c:v>
                </c:pt>
                <c:pt idx="39">
                  <c:v>936.0</c:v>
                </c:pt>
                <c:pt idx="40">
                  <c:v>960.0</c:v>
                </c:pt>
                <c:pt idx="41">
                  <c:v>984.0000000000001</c:v>
                </c:pt>
                <c:pt idx="42">
                  <c:v>1008.0</c:v>
                </c:pt>
                <c:pt idx="43">
                  <c:v>1032.0</c:v>
                </c:pt>
                <c:pt idx="44">
                  <c:v>1056.0</c:v>
                </c:pt>
                <c:pt idx="45">
                  <c:v>1080.0</c:v>
                </c:pt>
                <c:pt idx="46">
                  <c:v>1104.0</c:v>
                </c:pt>
                <c:pt idx="47">
                  <c:v>1128.0</c:v>
                </c:pt>
                <c:pt idx="48">
                  <c:v>1152.0</c:v>
                </c:pt>
                <c:pt idx="49">
                  <c:v>1176.0</c:v>
                </c:pt>
                <c:pt idx="50">
                  <c:v>1200.0</c:v>
                </c:pt>
              </c:numCache>
            </c:numRef>
          </c:xVal>
          <c:yVal>
            <c:numRef>
              <c:f>Sheet1!$L$18:$L$68</c:f>
              <c:numCache>
                <c:formatCode>General</c:formatCode>
                <c:ptCount val="51"/>
                <c:pt idx="0">
                  <c:v>787.8387014238062</c:v>
                </c:pt>
                <c:pt idx="1">
                  <c:v>805.7223497769545</c:v>
                </c:pt>
                <c:pt idx="2">
                  <c:v>823.5866331950765</c:v>
                </c:pt>
                <c:pt idx="3">
                  <c:v>841.1792641852495</c:v>
                </c:pt>
                <c:pt idx="4">
                  <c:v>858.1469107396192</c:v>
                </c:pt>
                <c:pt idx="5">
                  <c:v>873.9958808205311</c:v>
                </c:pt>
                <c:pt idx="6">
                  <c:v>888.035974307545</c:v>
                </c:pt>
                <c:pt idx="7">
                  <c:v>899.2994025811968</c:v>
                </c:pt>
                <c:pt idx="8">
                  <c:v>906.4223093501594</c:v>
                </c:pt>
                <c:pt idx="9">
                  <c:v>907.4694610309168</c:v>
                </c:pt>
                <c:pt idx="10">
                  <c:v>899.6714507592014</c:v>
                </c:pt>
                <c:pt idx="11">
                  <c:v>879.0255434692382</c:v>
                </c:pt>
                <c:pt idx="12">
                  <c:v>839.6816867382898</c:v>
                </c:pt>
                <c:pt idx="13">
                  <c:v>772.9875913688778</c:v>
                </c:pt>
                <c:pt idx="14">
                  <c:v>665.9927273695298</c:v>
                </c:pt>
                <c:pt idx="15">
                  <c:v>499.1058999565578</c:v>
                </c:pt>
                <c:pt idx="16">
                  <c:v>242.4885339218359</c:v>
                </c:pt>
                <c:pt idx="17">
                  <c:v>-149.2127744646483</c:v>
                </c:pt>
                <c:pt idx="18">
                  <c:v>-743.4953591882741</c:v>
                </c:pt>
                <c:pt idx="19">
                  <c:v>-1634.64506833765</c:v>
                </c:pt>
                <c:pt idx="20">
                  <c:v>-2933.682725811565</c:v>
                </c:pt>
                <c:pt idx="21">
                  <c:v>-4711.472350517956</c:v>
                </c:pt>
                <c:pt idx="22">
                  <c:v>-6855.514211719593</c:v>
                </c:pt>
                <c:pt idx="23">
                  <c:v>-8908.975462523643</c:v>
                </c:pt>
                <c:pt idx="24">
                  <c:v>-10205.96798069217</c:v>
                </c:pt>
                <c:pt idx="25">
                  <c:v>-10405.17719035665</c:v>
                </c:pt>
                <c:pt idx="26">
                  <c:v>-9743.107454830858</c:v>
                </c:pt>
                <c:pt idx="27">
                  <c:v>-8685.588600486903</c:v>
                </c:pt>
                <c:pt idx="28">
                  <c:v>-7574.808189656481</c:v>
                </c:pt>
                <c:pt idx="29">
                  <c:v>-6569.459751276016</c:v>
                </c:pt>
                <c:pt idx="30">
                  <c:v>-5714.441115302165</c:v>
                </c:pt>
                <c:pt idx="31">
                  <c:v>-5004.874009506805</c:v>
                </c:pt>
                <c:pt idx="32">
                  <c:v>-4419.860679656065</c:v>
                </c:pt>
                <c:pt idx="33">
                  <c:v>-3936.489593991213</c:v>
                </c:pt>
                <c:pt idx="34">
                  <c:v>-3534.568749553232</c:v>
                </c:pt>
                <c:pt idx="35">
                  <c:v>-3197.644018927518</c:v>
                </c:pt>
                <c:pt idx="36">
                  <c:v>-2912.726047400217</c:v>
                </c:pt>
                <c:pt idx="37">
                  <c:v>-2669.677773117874</c:v>
                </c:pt>
                <c:pt idx="38">
                  <c:v>-2460.600676529775</c:v>
                </c:pt>
                <c:pt idx="39">
                  <c:v>-2279.31885358205</c:v>
                </c:pt>
                <c:pt idx="40">
                  <c:v>-2120.973560691281</c:v>
                </c:pt>
                <c:pt idx="41">
                  <c:v>-1981.713685280687</c:v>
                </c:pt>
                <c:pt idx="42">
                  <c:v>-1858.462188110937</c:v>
                </c:pt>
                <c:pt idx="43">
                  <c:v>-1748.740366477429</c:v>
                </c:pt>
                <c:pt idx="44">
                  <c:v>-1650.53535938042</c:v>
                </c:pt>
                <c:pt idx="45">
                  <c:v>-1562.199784957285</c:v>
                </c:pt>
                <c:pt idx="46">
                  <c:v>-1482.375245748399</c:v>
                </c:pt>
                <c:pt idx="47">
                  <c:v>-1409.93361715489</c:v>
                </c:pt>
                <c:pt idx="48">
                  <c:v>-1343.931652437611</c:v>
                </c:pt>
                <c:pt idx="49">
                  <c:v>-1283.575621133827</c:v>
                </c:pt>
                <c:pt idx="50">
                  <c:v>-1228.193558579184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10</c:v>
                </c:pt>
              </c:strCache>
            </c:strRef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Sheet1!$G$18:$G$68</c:f>
              <c:numCache>
                <c:formatCode>General</c:formatCode>
                <c:ptCount val="51"/>
                <c:pt idx="0">
                  <c:v>0.0</c:v>
                </c:pt>
                <c:pt idx="1">
                  <c:v>24.00000000000002</c:v>
                </c:pt>
                <c:pt idx="2">
                  <c:v>48.00000000000004</c:v>
                </c:pt>
                <c:pt idx="3">
                  <c:v>72.00000000000005</c:v>
                </c:pt>
                <c:pt idx="4">
                  <c:v>95.99999999999995</c:v>
                </c:pt>
                <c:pt idx="5">
                  <c:v>12</c:v>
                </c:pt>
                <c:pt idx="6">
                  <c:v>144.0</c:v>
                </c:pt>
                <c:pt idx="7">
                  <c:v>168.0</c:v>
                </c:pt>
                <c:pt idx="8">
                  <c:v>192.0</c:v>
                </c:pt>
                <c:pt idx="9">
                  <c:v>216.0000000000001</c:v>
                </c:pt>
                <c:pt idx="10">
                  <c:v>239.9999999999999</c:v>
                </c:pt>
                <c:pt idx="11">
                  <c:v>263.9999999999999</c:v>
                </c:pt>
                <c:pt idx="12">
                  <c:v>288.0</c:v>
                </c:pt>
                <c:pt idx="13">
                  <c:v>312.0</c:v>
                </c:pt>
                <c:pt idx="14">
                  <c:v>336.0000000000001</c:v>
                </c:pt>
                <c:pt idx="15">
                  <c:v>360.0000000000001</c:v>
                </c:pt>
                <c:pt idx="16">
                  <c:v>383.9999999999999</c:v>
                </c:pt>
                <c:pt idx="17">
                  <c:v>407.9999999999999</c:v>
                </c:pt>
                <c:pt idx="18">
                  <c:v>432.0</c:v>
                </c:pt>
                <c:pt idx="19">
                  <c:v>456.0</c:v>
                </c:pt>
                <c:pt idx="20">
                  <c:v>480.0</c:v>
                </c:pt>
                <c:pt idx="21">
                  <c:v>504.0000000000001</c:v>
                </c:pt>
                <c:pt idx="22">
                  <c:v>527.9999999999999</c:v>
                </c:pt>
                <c:pt idx="23">
                  <c:v>552.0</c:v>
                </c:pt>
                <c:pt idx="24">
                  <c:v>576.0</c:v>
                </c:pt>
                <c:pt idx="25">
                  <c:v>600.0</c:v>
                </c:pt>
                <c:pt idx="26">
                  <c:v>624.0</c:v>
                </c:pt>
                <c:pt idx="27">
                  <c:v>648.0</c:v>
                </c:pt>
                <c:pt idx="28">
                  <c:v>672.0000000000001</c:v>
                </c:pt>
                <c:pt idx="29">
                  <c:v>696.0000000000001</c:v>
                </c:pt>
                <c:pt idx="30">
                  <c:v>720.0</c:v>
                </c:pt>
                <c:pt idx="31">
                  <c:v>744.0</c:v>
                </c:pt>
                <c:pt idx="32">
                  <c:v>768.0</c:v>
                </c:pt>
                <c:pt idx="33">
                  <c:v>791.9999999999999</c:v>
                </c:pt>
                <c:pt idx="34">
                  <c:v>815.9999999999999</c:v>
                </c:pt>
                <c:pt idx="35">
                  <c:v>840.0</c:v>
                </c:pt>
                <c:pt idx="36">
                  <c:v>864.0</c:v>
                </c:pt>
                <c:pt idx="37">
                  <c:v>888.0</c:v>
                </c:pt>
                <c:pt idx="38">
                  <c:v>912.0</c:v>
                </c:pt>
                <c:pt idx="39">
                  <c:v>936.0</c:v>
                </c:pt>
                <c:pt idx="40">
                  <c:v>960.0</c:v>
                </c:pt>
                <c:pt idx="41">
                  <c:v>984.0000000000001</c:v>
                </c:pt>
                <c:pt idx="42">
                  <c:v>1008.0</c:v>
                </c:pt>
                <c:pt idx="43">
                  <c:v>1032.0</c:v>
                </c:pt>
                <c:pt idx="44">
                  <c:v>1056.0</c:v>
                </c:pt>
                <c:pt idx="45">
                  <c:v>1080.0</c:v>
                </c:pt>
                <c:pt idx="46">
                  <c:v>1104.0</c:v>
                </c:pt>
                <c:pt idx="47">
                  <c:v>1128.0</c:v>
                </c:pt>
                <c:pt idx="48">
                  <c:v>1152.0</c:v>
                </c:pt>
                <c:pt idx="49">
                  <c:v>1176.0</c:v>
                </c:pt>
                <c:pt idx="50">
                  <c:v>1200.0</c:v>
                </c:pt>
              </c:numCache>
            </c:numRef>
          </c:xVal>
          <c:yVal>
            <c:numRef>
              <c:f>Sheet1!$M$18:$M$68</c:f>
              <c:numCache>
                <c:formatCode>General</c:formatCode>
                <c:ptCount val="51"/>
                <c:pt idx="0">
                  <c:v>434.2623784609864</c:v>
                </c:pt>
                <c:pt idx="1">
                  <c:v>450.1856773220508</c:v>
                </c:pt>
                <c:pt idx="2">
                  <c:v>464.6153133888592</c:v>
                </c:pt>
                <c:pt idx="3">
                  <c:v>475.5557464430779</c:v>
                </c:pt>
                <c:pt idx="4">
                  <c:v>479.3311350920266</c:v>
                </c:pt>
                <c:pt idx="5">
                  <c:v>468.9797035895671</c:v>
                </c:pt>
                <c:pt idx="6">
                  <c:v>430.7659923562359</c:v>
                </c:pt>
                <c:pt idx="7">
                  <c:v>336.0542780678596</c:v>
                </c:pt>
                <c:pt idx="8">
                  <c:v>120.7578493727895</c:v>
                </c:pt>
                <c:pt idx="9">
                  <c:v>-371.4220148358597</c:v>
                </c:pt>
                <c:pt idx="10">
                  <c:v>-1555.759262924131</c:v>
                </c:pt>
                <c:pt idx="11">
                  <c:v>-4523.611652053324</c:v>
                </c:pt>
                <c:pt idx="12">
                  <c:v>-10490.06605873728</c:v>
                </c:pt>
                <c:pt idx="13">
                  <c:v>-13280.17461482638</c:v>
                </c:pt>
                <c:pt idx="14">
                  <c:v>-9522.347606978097</c:v>
                </c:pt>
                <c:pt idx="15">
                  <c:v>-6169.365934100532</c:v>
                </c:pt>
                <c:pt idx="16">
                  <c:v>-4240.527447244193</c:v>
                </c:pt>
                <c:pt idx="17">
                  <c:v>-3120.738206699269</c:v>
                </c:pt>
                <c:pt idx="18">
                  <c:v>-2423.867621998748</c:v>
                </c:pt>
                <c:pt idx="19">
                  <c:v>-1960.445970737425</c:v>
                </c:pt>
                <c:pt idx="20">
                  <c:v>-1634.997347089614</c:v>
                </c:pt>
                <c:pt idx="21">
                  <c:v>-1396.227877976506</c:v>
                </c:pt>
                <c:pt idx="22">
                  <c:v>-1214.775510219397</c:v>
                </c:pt>
                <c:pt idx="23">
                  <c:v>-1072.870447073924</c:v>
                </c:pt>
                <c:pt idx="24">
                  <c:v>-959.235784264121</c:v>
                </c:pt>
                <c:pt idx="25">
                  <c:v>-866.4207905993616</c:v>
                </c:pt>
                <c:pt idx="26">
                  <c:v>-789.3306238906699</c:v>
                </c:pt>
                <c:pt idx="27">
                  <c:v>-724.377092550377</c:v>
                </c:pt>
                <c:pt idx="28">
                  <c:v>-668.9677640319036</c:v>
                </c:pt>
                <c:pt idx="29">
                  <c:v>-621.1874714616584</c:v>
                </c:pt>
                <c:pt idx="30">
                  <c:v>-579.5934455537227</c:v>
                </c:pt>
                <c:pt idx="31">
                  <c:v>-543.0798370687218</c:v>
                </c:pt>
                <c:pt idx="32">
                  <c:v>-510.7858966862885</c:v>
                </c:pt>
                <c:pt idx="33">
                  <c:v>-482.0323621363211</c:v>
                </c:pt>
                <c:pt idx="34">
                  <c:v>-456.2765099262739</c:v>
                </c:pt>
                <c:pt idx="35">
                  <c:v>-433.0798255237313</c:v>
                </c:pt>
                <c:pt idx="36">
                  <c:v>-412.0843718960809</c:v>
                </c:pt>
                <c:pt idx="37">
                  <c:v>-392.9952610218079</c:v>
                </c:pt>
                <c:pt idx="38">
                  <c:v>-375.567476969793</c:v>
                </c:pt>
                <c:pt idx="39">
                  <c:v>-359.5958478876796</c:v>
                </c:pt>
                <c:pt idx="40">
                  <c:v>-344.9073277343962</c:v>
                </c:pt>
                <c:pt idx="41">
                  <c:v>-331.3549935338945</c:v>
                </c:pt>
                <c:pt idx="42">
                  <c:v>-318.8133316107973</c:v>
                </c:pt>
                <c:pt idx="43">
                  <c:v>-307.1745027523957</c:v>
                </c:pt>
                <c:pt idx="44">
                  <c:v>-296.3453582628504</c:v>
                </c:pt>
                <c:pt idx="45">
                  <c:v>-286.2450373630385</c:v>
                </c:pt>
                <c:pt idx="46">
                  <c:v>-276.8030185886213</c:v>
                </c:pt>
                <c:pt idx="47">
                  <c:v>-267.9575286218893</c:v>
                </c:pt>
                <c:pt idx="48">
                  <c:v>-259.6542346801809</c:v>
                </c:pt>
                <c:pt idx="49">
                  <c:v>-251.8451634662955</c:v>
                </c:pt>
                <c:pt idx="50">
                  <c:v>-244.4878023638301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245104"/>
        <c:axId val="-2084607840"/>
      </c:scatterChart>
      <c:valAx>
        <c:axId val="-209024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Speed (rpm)</a:t>
                </a:r>
              </a:p>
            </c:rich>
          </c:tx>
          <c:layout>
            <c:manualLayout>
              <c:xMode val="edge"/>
              <c:yMode val="edge"/>
              <c:x val="0.468686448391543"/>
              <c:y val="0.806612118281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607840"/>
        <c:crosses val="autoZero"/>
        <c:crossBetween val="midCat"/>
      </c:valAx>
      <c:valAx>
        <c:axId val="-2084607840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Torque (Nm)</a:t>
                </a:r>
              </a:p>
            </c:rich>
          </c:tx>
          <c:layout>
            <c:manualLayout>
              <c:xMode val="edge"/>
              <c:yMode val="edge"/>
              <c:x val="0.0325824803694655"/>
              <c:y val="0.320998700132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024510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0685221530945"/>
          <c:y val="0.913611684992496"/>
          <c:w val="0.548889476993304"/>
          <c:h val="0.06173051925624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25</xdr:row>
      <xdr:rowOff>25400</xdr:rowOff>
    </xdr:from>
    <xdr:to>
      <xdr:col>4</xdr:col>
      <xdr:colOff>571500</xdr:colOff>
      <xdr:row>43</xdr:row>
      <xdr:rowOff>139700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8"/>
  <sheetViews>
    <sheetView tabSelected="1" workbookViewId="0">
      <selection activeCell="S52" sqref="S52"/>
    </sheetView>
  </sheetViews>
  <sheetFormatPr baseColWidth="10" defaultColWidth="9.1640625" defaultRowHeight="13" x14ac:dyDescent="0.15"/>
  <cols>
    <col min="1" max="1" width="9.1640625" style="1"/>
    <col min="2" max="2" width="26.1640625" style="1" bestFit="1" customWidth="1"/>
    <col min="3" max="3" width="9.1640625" style="1"/>
    <col min="4" max="4" width="24" style="1" bestFit="1" customWidth="1"/>
    <col min="5" max="5" width="26.1640625" style="1" bestFit="1" customWidth="1"/>
    <col min="6" max="16384" width="9.1640625" style="1"/>
  </cols>
  <sheetData>
    <row r="1" spans="2:13" x14ac:dyDescent="0.15">
      <c r="B1" s="1" t="s">
        <v>0</v>
      </c>
      <c r="G1" s="1" t="s">
        <v>21</v>
      </c>
      <c r="H1" s="1">
        <v>60</v>
      </c>
      <c r="I1" s="1">
        <v>50</v>
      </c>
      <c r="J1" s="1">
        <v>40</v>
      </c>
      <c r="K1" s="1">
        <v>30</v>
      </c>
      <c r="L1" s="1">
        <v>20</v>
      </c>
      <c r="M1" s="1">
        <v>10</v>
      </c>
    </row>
    <row r="3" spans="2:13" x14ac:dyDescent="0.15">
      <c r="B3" s="2" t="s">
        <v>10</v>
      </c>
      <c r="C3" s="3">
        <v>480</v>
      </c>
      <c r="G3" s="1" t="s">
        <v>6</v>
      </c>
      <c r="H3" s="1">
        <f t="shared" ref="H3:M5" si="0">$C11*H$1/60</f>
        <v>0.309</v>
      </c>
      <c r="I3" s="1">
        <f t="shared" si="0"/>
        <v>0.25750000000000001</v>
      </c>
      <c r="J3" s="1">
        <f t="shared" si="0"/>
        <v>0.20599999999999999</v>
      </c>
      <c r="K3" s="1">
        <f t="shared" si="0"/>
        <v>0.1545</v>
      </c>
      <c r="L3" s="1">
        <f t="shared" si="0"/>
        <v>0.10299999999999999</v>
      </c>
      <c r="M3" s="1">
        <f t="shared" si="0"/>
        <v>5.1499999999999997E-2</v>
      </c>
    </row>
    <row r="4" spans="2:13" x14ac:dyDescent="0.15">
      <c r="B4" s="2" t="s">
        <v>11</v>
      </c>
      <c r="C4" s="3">
        <v>60</v>
      </c>
      <c r="G4" s="1" t="s">
        <v>7</v>
      </c>
      <c r="H4" s="1">
        <f t="shared" si="0"/>
        <v>0.50700000000000001</v>
      </c>
      <c r="I4" s="1">
        <f t="shared" si="0"/>
        <v>0.42250000000000004</v>
      </c>
      <c r="J4" s="1">
        <f t="shared" si="0"/>
        <v>0.33800000000000002</v>
      </c>
      <c r="K4" s="1">
        <f t="shared" si="0"/>
        <v>0.2535</v>
      </c>
      <c r="L4" s="1">
        <f t="shared" si="0"/>
        <v>0.16900000000000001</v>
      </c>
      <c r="M4" s="1">
        <f t="shared" si="0"/>
        <v>8.4500000000000006E-2</v>
      </c>
    </row>
    <row r="5" spans="2:13" x14ac:dyDescent="0.15">
      <c r="B5" s="2" t="s">
        <v>1</v>
      </c>
      <c r="C5" s="3">
        <v>6</v>
      </c>
      <c r="G5" s="1" t="s">
        <v>13</v>
      </c>
      <c r="H5" s="1">
        <f t="shared" si="0"/>
        <v>30.74</v>
      </c>
      <c r="I5" s="1">
        <f t="shared" si="0"/>
        <v>25.616666666666667</v>
      </c>
      <c r="J5" s="1">
        <f t="shared" si="0"/>
        <v>20.493333333333332</v>
      </c>
      <c r="K5" s="1">
        <f t="shared" si="0"/>
        <v>15.37</v>
      </c>
      <c r="L5" s="1">
        <f t="shared" si="0"/>
        <v>10.246666666666666</v>
      </c>
      <c r="M5" s="1">
        <f t="shared" si="0"/>
        <v>5.1233333333333331</v>
      </c>
    </row>
    <row r="6" spans="2:13" x14ac:dyDescent="0.15">
      <c r="B6" s="2" t="s">
        <v>2</v>
      </c>
      <c r="C6" s="3">
        <v>0</v>
      </c>
      <c r="D6" s="1" t="s">
        <v>3</v>
      </c>
    </row>
    <row r="7" spans="2:13" x14ac:dyDescent="0.15">
      <c r="F7" s="12" t="s">
        <v>12</v>
      </c>
      <c r="G7" s="13"/>
      <c r="H7" s="10">
        <f t="shared" ref="H7:M7" si="1">IF($C$6=0,$C$3*H1/60,$C$3*H1/60/SQRT(3))</f>
        <v>480</v>
      </c>
      <c r="I7" s="10">
        <f t="shared" si="1"/>
        <v>400</v>
      </c>
      <c r="J7" s="10">
        <f t="shared" si="1"/>
        <v>320</v>
      </c>
      <c r="K7" s="10">
        <f t="shared" si="1"/>
        <v>240</v>
      </c>
      <c r="L7" s="10">
        <f t="shared" si="1"/>
        <v>160</v>
      </c>
      <c r="M7" s="10">
        <f t="shared" si="1"/>
        <v>80</v>
      </c>
    </row>
    <row r="8" spans="2:13" x14ac:dyDescent="0.15">
      <c r="B8" s="4"/>
      <c r="C8" s="5"/>
      <c r="F8" s="12" t="s">
        <v>19</v>
      </c>
      <c r="G8" s="13"/>
      <c r="H8" s="19">
        <f t="shared" ref="H8:M8" si="2">4*PI()*H1/$C5</f>
        <v>125.66370614359171</v>
      </c>
      <c r="I8" s="19">
        <f t="shared" si="2"/>
        <v>104.71975511965978</v>
      </c>
      <c r="J8" s="19">
        <f t="shared" si="2"/>
        <v>83.775804095727821</v>
      </c>
      <c r="K8" s="19">
        <f t="shared" si="2"/>
        <v>62.831853071795855</v>
      </c>
      <c r="L8" s="19">
        <f t="shared" si="2"/>
        <v>41.887902047863911</v>
      </c>
      <c r="M8" s="19">
        <f t="shared" si="2"/>
        <v>20.943951023931955</v>
      </c>
    </row>
    <row r="9" spans="2:13" x14ac:dyDescent="0.15">
      <c r="B9" s="2" t="s">
        <v>4</v>
      </c>
      <c r="C9" s="3">
        <v>0.46100000000000002</v>
      </c>
      <c r="F9" s="14" t="s">
        <v>19</v>
      </c>
      <c r="G9" s="15"/>
      <c r="H9" s="4">
        <f t="shared" ref="H9:M9" si="3">120*H1/$C5</f>
        <v>1200</v>
      </c>
      <c r="I9" s="4">
        <f t="shared" si="3"/>
        <v>1000</v>
      </c>
      <c r="J9" s="4">
        <f t="shared" si="3"/>
        <v>800</v>
      </c>
      <c r="K9" s="4">
        <f t="shared" si="3"/>
        <v>600</v>
      </c>
      <c r="L9" s="4">
        <f t="shared" si="3"/>
        <v>400</v>
      </c>
      <c r="M9" s="4">
        <f t="shared" si="3"/>
        <v>200</v>
      </c>
    </row>
    <row r="10" spans="2:13" x14ac:dyDescent="0.15">
      <c r="B10" s="2" t="s">
        <v>5</v>
      </c>
      <c r="C10" s="3">
        <v>0.25800000000000001</v>
      </c>
      <c r="F10" s="16" t="s">
        <v>14</v>
      </c>
      <c r="G10" s="17"/>
      <c r="H10" s="11" t="str">
        <f t="shared" ref="H10:M10" si="4">IMDIV(IMPRODUCT(COMPLEX(0,H5),COMPLEX($C$9,H3)),COMPLEX($C$9,H3+H5))</f>
        <v>0.451770312187864+0.31263248780697i</v>
      </c>
      <c r="I10" s="11" t="str">
        <f t="shared" si="4"/>
        <v>0.451726505629162+0.262985767751427i</v>
      </c>
      <c r="J10" s="11" t="str">
        <f t="shared" si="4"/>
        <v>0.451645883948249+0.214008603457445i</v>
      </c>
      <c r="K10" s="11" t="str">
        <f t="shared" si="4"/>
        <v>0.451471799517227+0.166368868535376i</v>
      </c>
      <c r="L10" s="11" t="str">
        <f t="shared" si="4"/>
        <v>0.450975154083311+0.122062502434771i</v>
      </c>
      <c r="M10" s="11" t="str">
        <f t="shared" si="4"/>
        <v>0.44831203871911+0.0909253470030293i</v>
      </c>
    </row>
    <row r="11" spans="2:13" x14ac:dyDescent="0.15">
      <c r="B11" s="2" t="s">
        <v>6</v>
      </c>
      <c r="C11" s="3">
        <v>0.309</v>
      </c>
      <c r="F11" s="16" t="s">
        <v>15</v>
      </c>
      <c r="G11" s="17"/>
      <c r="H11" s="8">
        <f t="shared" ref="H11:M11" si="5">IMREAL(H10)</f>
        <v>0.45177031218786401</v>
      </c>
      <c r="I11" s="8">
        <f t="shared" si="5"/>
        <v>0.451726505629162</v>
      </c>
      <c r="J11" s="8">
        <f t="shared" si="5"/>
        <v>0.45164588394824901</v>
      </c>
      <c r="K11" s="8">
        <f t="shared" si="5"/>
        <v>0.45147179951722699</v>
      </c>
      <c r="L11" s="8">
        <f t="shared" si="5"/>
        <v>0.45097515408331101</v>
      </c>
      <c r="M11" s="8">
        <f t="shared" si="5"/>
        <v>0.44831203871911002</v>
      </c>
    </row>
    <row r="12" spans="2:13" x14ac:dyDescent="0.15">
      <c r="B12" s="2" t="s">
        <v>7</v>
      </c>
      <c r="C12" s="3">
        <v>0.50700000000000001</v>
      </c>
      <c r="E12" s="7"/>
      <c r="F12" s="4" t="s">
        <v>16</v>
      </c>
      <c r="H12" s="8">
        <f t="shared" ref="H12:M12" si="6">IMAGINARY(H10)</f>
        <v>0.31263248780697001</v>
      </c>
      <c r="I12" s="8">
        <f t="shared" si="6"/>
        <v>0.26298576775142701</v>
      </c>
      <c r="J12" s="8">
        <f t="shared" si="6"/>
        <v>0.21400860345744499</v>
      </c>
      <c r="K12" s="8">
        <f t="shared" si="6"/>
        <v>0.166368868535376</v>
      </c>
      <c r="L12" s="8">
        <f t="shared" si="6"/>
        <v>0.122062502434771</v>
      </c>
      <c r="M12" s="8">
        <f t="shared" si="6"/>
        <v>9.0925347003029303E-2</v>
      </c>
    </row>
    <row r="13" spans="2:13" x14ac:dyDescent="0.15">
      <c r="B13" s="2" t="s">
        <v>13</v>
      </c>
      <c r="C13" s="3">
        <v>30.74</v>
      </c>
      <c r="F13" s="16" t="s">
        <v>17</v>
      </c>
      <c r="G13" s="18"/>
      <c r="H13" s="9">
        <f t="shared" ref="H13:M13" si="7">H7*H5/SQRT($C$9^2+(H3+H5)^2)</f>
        <v>475.17066217876879</v>
      </c>
      <c r="I13" s="9">
        <f t="shared" si="7"/>
        <v>395.95635318050495</v>
      </c>
      <c r="J13" s="9">
        <f t="shared" si="7"/>
        <v>316.73681403163135</v>
      </c>
      <c r="K13" s="9">
        <f t="shared" si="7"/>
        <v>237.5068244353107</v>
      </c>
      <c r="L13" s="9">
        <f t="shared" si="7"/>
        <v>158.250768517924</v>
      </c>
      <c r="M13" s="9">
        <f t="shared" si="7"/>
        <v>78.891411240178911</v>
      </c>
    </row>
    <row r="15" spans="2:13" x14ac:dyDescent="0.15">
      <c r="B15" s="6" t="s">
        <v>8</v>
      </c>
    </row>
    <row r="17" spans="6:13" ht="15" x14ac:dyDescent="0.2">
      <c r="F17" s="1" t="s">
        <v>9</v>
      </c>
      <c r="G17" s="1" t="s">
        <v>20</v>
      </c>
      <c r="H17" s="1" t="s">
        <v>18</v>
      </c>
    </row>
    <row r="18" spans="6:13" x14ac:dyDescent="0.15">
      <c r="F18" s="1">
        <v>1</v>
      </c>
      <c r="G18" s="1">
        <f t="shared" ref="G18:G49" si="8">(1-F18)*$H$9</f>
        <v>0</v>
      </c>
      <c r="H18" s="1">
        <f t="shared" ref="H18:H34" si="9">IF($G18=H$9,0,3*H$13^2*$C$10/(((H$9-$G18)/H$9)*H$8)/((H$11+$C$10/((H$9-$G18)/H$9))^2+(H$12+H$4)^2))</f>
        <v>1182.9907674357135</v>
      </c>
      <c r="I18" s="1">
        <f t="shared" ref="I18:M33" si="10">IF($G18=I$9,0,3*I$13^2*$C$10/(((I$9-$G18)/I$9)*I$8)/((I$11+$C$10/((I$9-$G18)/I$9))^2+(I$12+I$4)^2))</f>
        <v>1190.2147161819387</v>
      </c>
      <c r="J18" s="1">
        <f t="shared" si="10"/>
        <v>1146.6769258214511</v>
      </c>
      <c r="K18" s="1">
        <f t="shared" si="10"/>
        <v>1022.4316444640975</v>
      </c>
      <c r="L18" s="1">
        <f t="shared" si="10"/>
        <v>787.83870142380624</v>
      </c>
      <c r="M18" s="1">
        <f t="shared" si="10"/>
        <v>434.26237846098644</v>
      </c>
    </row>
    <row r="19" spans="6:13" x14ac:dyDescent="0.15">
      <c r="F19" s="1">
        <v>0.98</v>
      </c>
      <c r="G19" s="1">
        <f t="shared" si="8"/>
        <v>24.000000000000021</v>
      </c>
      <c r="H19" s="1">
        <f t="shared" si="9"/>
        <v>1199.47882828353</v>
      </c>
      <c r="I19" s="1">
        <f t="shared" si="10"/>
        <v>1208.2565145256187</v>
      </c>
      <c r="J19" s="1">
        <f t="shared" si="10"/>
        <v>1165.7167281649445</v>
      </c>
      <c r="K19" s="1">
        <f t="shared" si="10"/>
        <v>1041.4811759271597</v>
      </c>
      <c r="L19" s="1">
        <f t="shared" si="10"/>
        <v>805.7223497769545</v>
      </c>
      <c r="M19" s="1">
        <f t="shared" si="10"/>
        <v>450.18567732205076</v>
      </c>
    </row>
    <row r="20" spans="6:13" x14ac:dyDescent="0.15">
      <c r="F20" s="1">
        <v>0.96</v>
      </c>
      <c r="G20" s="1">
        <f t="shared" si="8"/>
        <v>48.000000000000043</v>
      </c>
      <c r="H20" s="1">
        <f t="shared" si="9"/>
        <v>1216.3727715487578</v>
      </c>
      <c r="I20" s="1">
        <f t="shared" si="10"/>
        <v>1226.7465148484205</v>
      </c>
      <c r="J20" s="1">
        <f t="shared" si="10"/>
        <v>1185.2003111232295</v>
      </c>
      <c r="K20" s="1">
        <f t="shared" si="10"/>
        <v>1060.8632831749708</v>
      </c>
      <c r="L20" s="1">
        <f t="shared" si="10"/>
        <v>823.5866331950765</v>
      </c>
      <c r="M20" s="1">
        <f t="shared" si="10"/>
        <v>464.61531338885925</v>
      </c>
    </row>
    <row r="21" spans="6:13" x14ac:dyDescent="0.15">
      <c r="F21" s="1">
        <v>0.94</v>
      </c>
      <c r="G21" s="1">
        <f t="shared" si="8"/>
        <v>72.000000000000057</v>
      </c>
      <c r="H21" s="1">
        <f t="shared" si="9"/>
        <v>1233.6834923798201</v>
      </c>
      <c r="I21" s="1">
        <f t="shared" si="10"/>
        <v>1245.6921159802821</v>
      </c>
      <c r="J21" s="1">
        <f t="shared" si="10"/>
        <v>1205.1199502650081</v>
      </c>
      <c r="K21" s="1">
        <f t="shared" si="10"/>
        <v>1080.5198131056172</v>
      </c>
      <c r="L21" s="1">
        <f t="shared" si="10"/>
        <v>841.17926418524951</v>
      </c>
      <c r="M21" s="1">
        <f t="shared" si="10"/>
        <v>475.55574644307785</v>
      </c>
    </row>
    <row r="22" spans="6:13" x14ac:dyDescent="0.15">
      <c r="F22" s="1">
        <v>0.92</v>
      </c>
      <c r="G22" s="1">
        <f t="shared" si="8"/>
        <v>95.999999999999957</v>
      </c>
      <c r="H22" s="1">
        <f t="shared" si="9"/>
        <v>1251.4218044825629</v>
      </c>
      <c r="I22" s="1">
        <f t="shared" si="10"/>
        <v>1265.0994543262382</v>
      </c>
      <c r="J22" s="1">
        <f t="shared" si="10"/>
        <v>1225.4626653784621</v>
      </c>
      <c r="K22" s="1">
        <f t="shared" si="10"/>
        <v>1100.372482788687</v>
      </c>
      <c r="L22" s="1">
        <f t="shared" si="10"/>
        <v>858.14691073961922</v>
      </c>
      <c r="M22" s="1">
        <f t="shared" si="10"/>
        <v>479.33113509202656</v>
      </c>
    </row>
    <row r="23" spans="6:13" x14ac:dyDescent="0.15">
      <c r="F23" s="1">
        <v>0.9</v>
      </c>
      <c r="G23" s="1">
        <f t="shared" si="8"/>
        <v>119.99999999999997</v>
      </c>
      <c r="H23" s="1">
        <f t="shared" si="9"/>
        <v>1269.5983475844955</v>
      </c>
      <c r="I23" s="1">
        <f t="shared" si="10"/>
        <v>1284.9730574707505</v>
      </c>
      <c r="J23" s="1">
        <f t="shared" si="10"/>
        <v>1246.2089442738363</v>
      </c>
      <c r="K23" s="1">
        <f t="shared" si="10"/>
        <v>1120.317357003245</v>
      </c>
      <c r="L23" s="1">
        <f t="shared" si="10"/>
        <v>873.99588082053117</v>
      </c>
      <c r="M23" s="1">
        <f t="shared" si="10"/>
        <v>468.97970358956712</v>
      </c>
    </row>
    <row r="24" spans="6:13" x14ac:dyDescent="0.15">
      <c r="F24" s="1">
        <v>0.88</v>
      </c>
      <c r="G24" s="1">
        <f t="shared" si="8"/>
        <v>144</v>
      </c>
      <c r="H24" s="1">
        <f t="shared" si="9"/>
        <v>1288.2234748514388</v>
      </c>
      <c r="I24" s="1">
        <f t="shared" si="10"/>
        <v>1305.315425031532</v>
      </c>
      <c r="J24" s="1">
        <f t="shared" si="10"/>
        <v>1267.3311722836893</v>
      </c>
      <c r="K24" s="1">
        <f t="shared" si="10"/>
        <v>1140.217755258049</v>
      </c>
      <c r="L24" s="1">
        <f t="shared" si="10"/>
        <v>888.03597430754496</v>
      </c>
      <c r="M24" s="1">
        <f t="shared" si="10"/>
        <v>430.76599235623593</v>
      </c>
    </row>
    <row r="25" spans="6:13" x14ac:dyDescent="0.15">
      <c r="F25" s="1">
        <v>0.86</v>
      </c>
      <c r="G25" s="1">
        <f t="shared" si="8"/>
        <v>168.00000000000003</v>
      </c>
      <c r="H25" s="1">
        <f t="shared" si="9"/>
        <v>1307.3071163541774</v>
      </c>
      <c r="I25" s="1">
        <f t="shared" si="10"/>
        <v>1326.1265214877342</v>
      </c>
      <c r="J25" s="1">
        <f t="shared" si="10"/>
        <v>1288.7916962107247</v>
      </c>
      <c r="K25" s="1">
        <f t="shared" si="10"/>
        <v>1159.8951043072525</v>
      </c>
      <c r="L25" s="1">
        <f t="shared" si="10"/>
        <v>899.29940258119689</v>
      </c>
      <c r="M25" s="1">
        <f t="shared" si="10"/>
        <v>336.05427806785957</v>
      </c>
    </row>
    <row r="26" spans="6:13" x14ac:dyDescent="0.15">
      <c r="F26" s="1">
        <v>0.84</v>
      </c>
      <c r="G26" s="1">
        <f t="shared" si="8"/>
        <v>192.00000000000003</v>
      </c>
      <c r="H26" s="1">
        <f t="shared" si="9"/>
        <v>1326.8586139081544</v>
      </c>
      <c r="I26" s="1">
        <f t="shared" si="10"/>
        <v>1347.4031623346616</v>
      </c>
      <c r="J26" s="1">
        <f t="shared" si="10"/>
        <v>1310.5404330123806</v>
      </c>
      <c r="K26" s="1">
        <f t="shared" si="10"/>
        <v>1179.1170899520384</v>
      </c>
      <c r="L26" s="1">
        <f t="shared" si="10"/>
        <v>906.42230935015948</v>
      </c>
      <c r="M26" s="1">
        <f t="shared" si="10"/>
        <v>120.75784937278949</v>
      </c>
    </row>
    <row r="27" spans="6:13" x14ac:dyDescent="0.15">
      <c r="F27" s="1">
        <v>0.82</v>
      </c>
      <c r="G27" s="1">
        <f t="shared" si="8"/>
        <v>216.00000000000006</v>
      </c>
      <c r="H27" s="1">
        <f t="shared" si="9"/>
        <v>1346.8865216731365</v>
      </c>
      <c r="I27" s="1">
        <f t="shared" si="10"/>
        <v>1369.1382707540447</v>
      </c>
      <c r="J27" s="1">
        <f t="shared" si="10"/>
        <v>1332.5119099480175</v>
      </c>
      <c r="K27" s="1">
        <f t="shared" si="10"/>
        <v>1197.582241223455</v>
      </c>
      <c r="L27" s="1">
        <f t="shared" si="10"/>
        <v>907.46946103091682</v>
      </c>
      <c r="M27" s="1">
        <f t="shared" si="10"/>
        <v>-371.42201483585967</v>
      </c>
    </row>
    <row r="28" spans="6:13" x14ac:dyDescent="0.15">
      <c r="F28" s="1">
        <v>0.8</v>
      </c>
      <c r="G28" s="1">
        <f t="shared" si="8"/>
        <v>239.99999999999994</v>
      </c>
      <c r="H28" s="1">
        <f t="shared" si="9"/>
        <v>1367.3983657665131</v>
      </c>
      <c r="I28" s="1">
        <f t="shared" si="10"/>
        <v>1391.3199768397781</v>
      </c>
      <c r="J28" s="1">
        <f t="shared" si="10"/>
        <v>1354.6215927672188</v>
      </c>
      <c r="K28" s="1">
        <f t="shared" si="10"/>
        <v>1214.8997787479191</v>
      </c>
      <c r="L28" s="1">
        <f t="shared" si="10"/>
        <v>899.67145075920143</v>
      </c>
      <c r="M28" s="1">
        <f t="shared" si="10"/>
        <v>-1555.7592629241312</v>
      </c>
    </row>
    <row r="29" spans="6:13" x14ac:dyDescent="0.15">
      <c r="F29" s="1">
        <v>0.78</v>
      </c>
      <c r="G29" s="1">
        <f t="shared" si="8"/>
        <v>263.99999999999994</v>
      </c>
      <c r="H29" s="1">
        <f t="shared" si="9"/>
        <v>1388.4003547697057</v>
      </c>
      <c r="I29" s="1">
        <f t="shared" si="10"/>
        <v>1413.9305250380507</v>
      </c>
      <c r="J29" s="1">
        <f t="shared" si="10"/>
        <v>1376.7613198663835</v>
      </c>
      <c r="K29" s="1">
        <f t="shared" si="10"/>
        <v>1230.5631467012938</v>
      </c>
      <c r="L29" s="1">
        <f t="shared" si="10"/>
        <v>879.02554346923819</v>
      </c>
      <c r="M29" s="1">
        <f t="shared" si="10"/>
        <v>-4523.6116520533242</v>
      </c>
    </row>
    <row r="30" spans="6:13" x14ac:dyDescent="0.15">
      <c r="F30" s="1">
        <v>0.76</v>
      </c>
      <c r="G30" s="1">
        <f t="shared" si="8"/>
        <v>288</v>
      </c>
      <c r="H30" s="1">
        <f t="shared" si="9"/>
        <v>1409.8970313379573</v>
      </c>
      <c r="I30" s="1">
        <f t="shared" si="10"/>
        <v>1436.9449475387851</v>
      </c>
      <c r="J30" s="1">
        <f t="shared" si="10"/>
        <v>1398.7936107038713</v>
      </c>
      <c r="K30" s="1">
        <f t="shared" si="10"/>
        <v>1243.915082588346</v>
      </c>
      <c r="L30" s="1">
        <f t="shared" si="10"/>
        <v>839.68168673828984</v>
      </c>
      <c r="M30" s="1">
        <f t="shared" si="10"/>
        <v>-10490.06605873728</v>
      </c>
    </row>
    <row r="31" spans="6:13" x14ac:dyDescent="0.15">
      <c r="F31" s="1">
        <v>0.74</v>
      </c>
      <c r="G31" s="1">
        <f t="shared" si="8"/>
        <v>312</v>
      </c>
      <c r="H31" s="1">
        <f t="shared" si="9"/>
        <v>1431.8908530929159</v>
      </c>
      <c r="I31" s="1">
        <f t="shared" si="10"/>
        <v>1460.3294515035402</v>
      </c>
      <c r="J31" s="1">
        <f t="shared" si="10"/>
        <v>1420.5445529477995</v>
      </c>
      <c r="K31" s="1">
        <f t="shared" si="10"/>
        <v>1254.1013051510415</v>
      </c>
      <c r="L31" s="1">
        <f t="shared" si="10"/>
        <v>772.98759136887782</v>
      </c>
      <c r="M31" s="1">
        <f t="shared" si="10"/>
        <v>-13280.174614826377</v>
      </c>
    </row>
    <row r="32" spans="6:13" x14ac:dyDescent="0.15">
      <c r="F32" s="1">
        <v>0.72</v>
      </c>
      <c r="G32" s="1">
        <f t="shared" si="8"/>
        <v>336.00000000000006</v>
      </c>
      <c r="H32" s="1">
        <f t="shared" si="9"/>
        <v>1454.381688502451</v>
      </c>
      <c r="I32" s="1">
        <f t="shared" si="10"/>
        <v>1484.039455745128</v>
      </c>
      <c r="J32" s="1">
        <f t="shared" si="10"/>
        <v>1441.7948907556306</v>
      </c>
      <c r="K32" s="1">
        <f t="shared" si="10"/>
        <v>1260.0088449845312</v>
      </c>
      <c r="L32" s="1">
        <f t="shared" si="10"/>
        <v>665.9927273695298</v>
      </c>
      <c r="M32" s="1">
        <f t="shared" si="10"/>
        <v>-9522.3476069780972</v>
      </c>
    </row>
    <row r="33" spans="6:13" x14ac:dyDescent="0.15">
      <c r="F33" s="1">
        <v>0.7</v>
      </c>
      <c r="G33" s="1">
        <f t="shared" si="8"/>
        <v>360.00000000000006</v>
      </c>
      <c r="H33" s="1">
        <f t="shared" si="9"/>
        <v>1477.3662104312384</v>
      </c>
      <c r="I33" s="1">
        <f t="shared" si="10"/>
        <v>1508.0171971739594</v>
      </c>
      <c r="J33" s="1">
        <f t="shared" si="10"/>
        <v>1462.2688311000161</v>
      </c>
      <c r="K33" s="1">
        <f t="shared" si="10"/>
        <v>1260.1836147657491</v>
      </c>
      <c r="L33" s="1">
        <f t="shared" si="10"/>
        <v>499.10589995655783</v>
      </c>
      <c r="M33" s="1">
        <f t="shared" si="10"/>
        <v>-6169.3659341005323</v>
      </c>
    </row>
    <row r="34" spans="6:13" x14ac:dyDescent="0.15">
      <c r="F34" s="1">
        <v>0.68</v>
      </c>
      <c r="G34" s="1">
        <f t="shared" si="8"/>
        <v>383.99999999999994</v>
      </c>
      <c r="H34" s="1">
        <f t="shared" si="9"/>
        <v>1500.837166352715</v>
      </c>
      <c r="I34" s="1">
        <f>IF($G34=I$9,0,3*I$13^2*$C$10/(((I$9-$G34)/I$9)*I$8)/((I$11+$C$10/((I$9-$G34)/I$9))^2+(I$12+I$4)^2))</f>
        <v>1532.1888082303512</v>
      </c>
      <c r="J34" s="1">
        <f>IF($G34=J$9,0,3*J$13^2*$C$10/(((J$9-$G34)/J$9)*J$8)/((J$11+$C$10/((J$9-$G34)/J$9))^2+(J$12+J$4)^2))</f>
        <v>1481.6199497746522</v>
      </c>
      <c r="K34" s="1">
        <f>IF($G34=K$9,0,3*K$13^2*$C$10/(((K$9-$G34)/K$9)*K$8)/((K$11+$C$10/((K$9-$G34)/K$9))^2+(K$12+K$4)^2))</f>
        <v>1252.719916956064</v>
      </c>
      <c r="L34" s="1">
        <f>IF($G34=L$9,0,3*L$13^2*$C$10/(((L$9-$G34)/L$9)*L$8)/((L$11+$C$10/((L$9-$G34)/L$9))^2+(L$12+L$4)^2))</f>
        <v>242.48853392183588</v>
      </c>
      <c r="M34" s="1">
        <f>IF($G34=M$9,0,3*M$13^2*$C$10/(((M$9-$G34)/M$9)*M$8)/((M$11+$C$10/((M$9-$G34)/M$9))^2+(M$12+M$4)^2))</f>
        <v>-4240.5274472441934</v>
      </c>
    </row>
    <row r="35" spans="6:13" x14ac:dyDescent="0.15">
      <c r="F35" s="1">
        <v>0.66</v>
      </c>
      <c r="G35" s="1">
        <f t="shared" si="8"/>
        <v>407.99999999999994</v>
      </c>
      <c r="H35" s="1">
        <f t="shared" ref="H35:M50" si="11">IF($G35=H$9,0,3*H$13^2*$C$10/(((H$9-$G35)/H$9)*H$8)/((H$11+$C$10/((H$9-$G35)/H$9))^2+(H$12+H$4)^2))</f>
        <v>1524.7824996922964</v>
      </c>
      <c r="I35" s="1">
        <f t="shared" si="11"/>
        <v>1556.4607426791797</v>
      </c>
      <c r="J35" s="1">
        <f t="shared" si="11"/>
        <v>1499.4134059469723</v>
      </c>
      <c r="K35" s="1">
        <f t="shared" si="11"/>
        <v>1235.1121358121241</v>
      </c>
      <c r="L35" s="1">
        <f t="shared" si="11"/>
        <v>-149.21277446464831</v>
      </c>
      <c r="M35" s="1">
        <f t="shared" si="11"/>
        <v>-3120.7382066992686</v>
      </c>
    </row>
    <row r="36" spans="6:13" x14ac:dyDescent="0.15">
      <c r="F36" s="1">
        <v>0.64</v>
      </c>
      <c r="G36" s="1">
        <f t="shared" si="8"/>
        <v>432</v>
      </c>
      <c r="H36" s="1">
        <f t="shared" si="11"/>
        <v>1549.1842912305065</v>
      </c>
      <c r="I36" s="1">
        <f t="shared" si="11"/>
        <v>1580.7153973787824</v>
      </c>
      <c r="J36" s="1">
        <f t="shared" si="11"/>
        <v>1515.1034550535314</v>
      </c>
      <c r="K36" s="1">
        <f t="shared" si="11"/>
        <v>1204.0558708653025</v>
      </c>
      <c r="L36" s="1">
        <f t="shared" si="11"/>
        <v>-743.49535918827405</v>
      </c>
      <c r="M36" s="1">
        <f t="shared" si="11"/>
        <v>-2423.8676219987483</v>
      </c>
    </row>
    <row r="37" spans="6:13" x14ac:dyDescent="0.15">
      <c r="F37" s="1">
        <v>0.62</v>
      </c>
      <c r="G37" s="1">
        <f t="shared" si="8"/>
        <v>456</v>
      </c>
      <c r="H37" s="1">
        <f t="shared" si="11"/>
        <v>1574.0174826952161</v>
      </c>
      <c r="I37" s="1">
        <f t="shared" si="11"/>
        <v>1604.8057405157533</v>
      </c>
      <c r="J37" s="1">
        <f t="shared" si="11"/>
        <v>1528.0049752282368</v>
      </c>
      <c r="K37" s="1">
        <f t="shared" si="11"/>
        <v>1155.1825273406853</v>
      </c>
      <c r="L37" s="1">
        <f t="shared" si="11"/>
        <v>-1634.6450683376497</v>
      </c>
      <c r="M37" s="1">
        <f t="shared" si="11"/>
        <v>-1960.4459707374251</v>
      </c>
    </row>
    <row r="38" spans="6:13" x14ac:dyDescent="0.15">
      <c r="F38" s="1">
        <v>0.6</v>
      </c>
      <c r="G38" s="1">
        <f t="shared" si="8"/>
        <v>480</v>
      </c>
      <c r="H38" s="1">
        <f t="shared" si="11"/>
        <v>1599.2483363214374</v>
      </c>
      <c r="I38" s="1">
        <f t="shared" si="11"/>
        <v>1628.5487105982318</v>
      </c>
      <c r="J38" s="1">
        <f t="shared" si="11"/>
        <v>1537.257384475151</v>
      </c>
      <c r="K38" s="1">
        <f t="shared" si="11"/>
        <v>1082.708845867824</v>
      </c>
      <c r="L38" s="1">
        <f t="shared" si="11"/>
        <v>-2933.6827258115645</v>
      </c>
      <c r="M38" s="1">
        <f t="shared" si="11"/>
        <v>-1634.9973470896136</v>
      </c>
    </row>
    <row r="39" spans="6:13" x14ac:dyDescent="0.15">
      <c r="F39" s="1">
        <v>0.57999999999999996</v>
      </c>
      <c r="G39" s="1">
        <f t="shared" si="8"/>
        <v>504.00000000000006</v>
      </c>
      <c r="H39" s="1">
        <f t="shared" si="11"/>
        <v>1624.8325738954045</v>
      </c>
      <c r="I39" s="1">
        <f t="shared" si="11"/>
        <v>1651.7170932023535</v>
      </c>
      <c r="J39" s="1">
        <f t="shared" si="11"/>
        <v>1541.7789219172248</v>
      </c>
      <c r="K39" s="1">
        <f t="shared" si="11"/>
        <v>978.98351458835668</v>
      </c>
      <c r="L39" s="1">
        <f t="shared" si="11"/>
        <v>-4711.4723505179563</v>
      </c>
      <c r="M39" s="1">
        <f t="shared" si="11"/>
        <v>-1396.2278779765063</v>
      </c>
    </row>
    <row r="40" spans="6:13" x14ac:dyDescent="0.15">
      <c r="F40" s="1">
        <v>0.56000000000000005</v>
      </c>
      <c r="G40" s="1">
        <f t="shared" si="8"/>
        <v>527.99999999999989</v>
      </c>
      <c r="H40" s="1">
        <f t="shared" si="11"/>
        <v>1650.7131261873765</v>
      </c>
      <c r="I40" s="1">
        <f t="shared" si="11"/>
        <v>1674.0295117907606</v>
      </c>
      <c r="J40" s="1">
        <f t="shared" si="11"/>
        <v>1540.2088073151999</v>
      </c>
      <c r="K40" s="1">
        <f t="shared" si="11"/>
        <v>833.9225842488072</v>
      </c>
      <c r="L40" s="1">
        <f t="shared" si="11"/>
        <v>-6855.5142117195937</v>
      </c>
      <c r="M40" s="1">
        <f t="shared" si="11"/>
        <v>-1214.7755102193969</v>
      </c>
    </row>
    <row r="41" spans="6:13" x14ac:dyDescent="0.15">
      <c r="F41" s="1">
        <v>0.54</v>
      </c>
      <c r="G41" s="1">
        <f t="shared" si="8"/>
        <v>552</v>
      </c>
      <c r="H41" s="1">
        <f t="shared" si="11"/>
        <v>1676.8174081810726</v>
      </c>
      <c r="I41" s="1">
        <f t="shared" si="11"/>
        <v>1695.1380824611115</v>
      </c>
      <c r="J41" s="1">
        <f t="shared" si="11"/>
        <v>1530.8343175348532</v>
      </c>
      <c r="K41" s="1">
        <f t="shared" si="11"/>
        <v>634.35606399653045</v>
      </c>
      <c r="L41" s="1">
        <f t="shared" si="11"/>
        <v>-8908.9754625236437</v>
      </c>
      <c r="M41" s="1">
        <f t="shared" si="11"/>
        <v>-1072.8704470739244</v>
      </c>
    </row>
    <row r="42" spans="6:13" x14ac:dyDescent="0.15">
      <c r="F42" s="1">
        <v>0.52</v>
      </c>
      <c r="G42" s="1">
        <f t="shared" si="8"/>
        <v>576</v>
      </c>
      <c r="H42" s="1">
        <f t="shared" si="11"/>
        <v>1703.0540164856086</v>
      </c>
      <c r="I42" s="1">
        <f t="shared" si="11"/>
        <v>1714.6131780021649</v>
      </c>
      <c r="J42" s="1">
        <f t="shared" si="11"/>
        <v>1511.4994216709629</v>
      </c>
      <c r="K42" s="1">
        <f t="shared" si="11"/>
        <v>363.3836669642053</v>
      </c>
      <c r="L42" s="1">
        <f t="shared" si="11"/>
        <v>-10205.967980692167</v>
      </c>
      <c r="M42" s="1">
        <f t="shared" si="11"/>
        <v>-959.23578426412109</v>
      </c>
    </row>
    <row r="43" spans="6:13" x14ac:dyDescent="0.15">
      <c r="F43" s="1">
        <v>0.5</v>
      </c>
      <c r="G43" s="1">
        <f t="shared" si="8"/>
        <v>600</v>
      </c>
      <c r="H43" s="1">
        <f t="shared" si="11"/>
        <v>1729.3087220079535</v>
      </c>
      <c r="I43" s="1">
        <f t="shared" si="11"/>
        <v>1731.9246226820253</v>
      </c>
      <c r="J43" s="1">
        <f t="shared" si="11"/>
        <v>1479.4914988408655</v>
      </c>
      <c r="K43" s="1">
        <f t="shared" si="11"/>
        <v>0</v>
      </c>
      <c r="L43" s="1">
        <f t="shared" si="11"/>
        <v>-10405.17719035665</v>
      </c>
      <c r="M43" s="1">
        <f t="shared" si="11"/>
        <v>-866.42079059936168</v>
      </c>
    </row>
    <row r="44" spans="6:13" x14ac:dyDescent="0.15">
      <c r="F44" s="1">
        <v>0.48</v>
      </c>
      <c r="G44" s="1">
        <f t="shared" si="8"/>
        <v>624</v>
      </c>
      <c r="H44" s="1">
        <f t="shared" si="11"/>
        <v>1755.4396024872976</v>
      </c>
      <c r="I44" s="1">
        <f t="shared" si="11"/>
        <v>1746.4184962356478</v>
      </c>
      <c r="J44" s="1">
        <f t="shared" si="11"/>
        <v>1431.4032167375092</v>
      </c>
      <c r="K44" s="1">
        <f t="shared" si="11"/>
        <v>-480.44238523033658</v>
      </c>
      <c r="L44" s="1">
        <f t="shared" si="11"/>
        <v>-9743.1074548308588</v>
      </c>
      <c r="M44" s="1">
        <f t="shared" si="11"/>
        <v>-789.33062389066993</v>
      </c>
    </row>
    <row r="45" spans="6:13" x14ac:dyDescent="0.15">
      <c r="F45" s="1">
        <v>0.46</v>
      </c>
      <c r="G45" s="1">
        <f t="shared" si="8"/>
        <v>648</v>
      </c>
      <c r="H45" s="1">
        <f t="shared" si="11"/>
        <v>1781.2711248527853</v>
      </c>
      <c r="I45" s="1">
        <f t="shared" si="11"/>
        <v>1757.2885679927263</v>
      </c>
      <c r="J45" s="1">
        <f t="shared" si="11"/>
        <v>1362.9686012264488</v>
      </c>
      <c r="K45" s="1">
        <f t="shared" si="11"/>
        <v>-1103.869221001203</v>
      </c>
      <c r="L45" s="1">
        <f t="shared" si="11"/>
        <v>-8685.5886004869026</v>
      </c>
      <c r="M45" s="1">
        <f t="shared" si="11"/>
        <v>-724.37709255037714</v>
      </c>
    </row>
    <row r="46" spans="6:13" x14ac:dyDescent="0.15">
      <c r="F46" s="1">
        <v>0.44</v>
      </c>
      <c r="G46" s="1">
        <f t="shared" si="8"/>
        <v>672.00000000000011</v>
      </c>
      <c r="H46" s="1">
        <f t="shared" si="11"/>
        <v>1806.5869454966121</v>
      </c>
      <c r="I46" s="1">
        <f t="shared" si="11"/>
        <v>1763.5412219503753</v>
      </c>
      <c r="J46" s="1">
        <f t="shared" si="11"/>
        <v>1268.8769575590482</v>
      </c>
      <c r="K46" s="1">
        <f t="shared" si="11"/>
        <v>-1891.5936842357773</v>
      </c>
      <c r="L46" s="1">
        <f t="shared" si="11"/>
        <v>-7574.8081896564818</v>
      </c>
      <c r="M46" s="1">
        <f t="shared" si="11"/>
        <v>-668.96776403190358</v>
      </c>
    </row>
    <row r="47" spans="6:13" x14ac:dyDescent="0.15">
      <c r="F47" s="1">
        <v>0.42</v>
      </c>
      <c r="G47" s="1">
        <f t="shared" si="8"/>
        <v>696.00000000000011</v>
      </c>
      <c r="H47" s="1">
        <f t="shared" si="11"/>
        <v>1831.1211464086141</v>
      </c>
      <c r="I47" s="1">
        <f t="shared" si="11"/>
        <v>1763.9525963381527</v>
      </c>
      <c r="J47" s="1">
        <f t="shared" si="11"/>
        <v>1142.5777487779144</v>
      </c>
      <c r="K47" s="1">
        <f t="shared" si="11"/>
        <v>-2849.2436206080993</v>
      </c>
      <c r="L47" s="1">
        <f t="shared" si="11"/>
        <v>-6569.4597512760156</v>
      </c>
      <c r="M47" s="1">
        <f t="shared" si="11"/>
        <v>-621.18747146165845</v>
      </c>
    </row>
    <row r="48" spans="6:13" x14ac:dyDescent="0.15">
      <c r="F48" s="1">
        <v>0.4</v>
      </c>
      <c r="G48" s="1">
        <f t="shared" si="8"/>
        <v>720</v>
      </c>
      <c r="H48" s="1">
        <f t="shared" si="11"/>
        <v>1854.5475658476562</v>
      </c>
      <c r="I48" s="1">
        <f t="shared" si="11"/>
        <v>1757.0165957769507</v>
      </c>
      <c r="J48" s="1">
        <f t="shared" si="11"/>
        <v>976.10711213101558</v>
      </c>
      <c r="K48" s="1">
        <f t="shared" si="11"/>
        <v>-3950.8199299805669</v>
      </c>
      <c r="L48" s="1">
        <f t="shared" si="11"/>
        <v>-5714.4411153021647</v>
      </c>
      <c r="M48" s="1">
        <f t="shared" si="11"/>
        <v>-579.59344555372274</v>
      </c>
    </row>
    <row r="49" spans="6:13" x14ac:dyDescent="0.15">
      <c r="F49" s="1">
        <v>0.38</v>
      </c>
      <c r="G49" s="1">
        <f t="shared" si="8"/>
        <v>744</v>
      </c>
      <c r="H49" s="1">
        <f t="shared" si="11"/>
        <v>1876.4668135060915</v>
      </c>
      <c r="I49" s="1">
        <f t="shared" si="11"/>
        <v>1740.8825287499735</v>
      </c>
      <c r="J49" s="1">
        <f t="shared" si="11"/>
        <v>759.99697017794426</v>
      </c>
      <c r="K49" s="1">
        <f t="shared" si="11"/>
        <v>-5123.823814309615</v>
      </c>
      <c r="L49" s="1">
        <f t="shared" si="11"/>
        <v>-5004.8740095068051</v>
      </c>
      <c r="M49" s="1">
        <f t="shared" si="11"/>
        <v>-543.07983706872187</v>
      </c>
    </row>
    <row r="50" spans="6:13" x14ac:dyDescent="0.15">
      <c r="F50" s="1">
        <v>0.36</v>
      </c>
      <c r="G50" s="1">
        <f t="shared" ref="G50:G81" si="12">(1-F50)*$H$9</f>
        <v>768</v>
      </c>
      <c r="H50" s="1">
        <f t="shared" si="11"/>
        <v>1896.3904827276706</v>
      </c>
      <c r="I50" s="1">
        <f t="shared" si="11"/>
        <v>1713.2815299346159</v>
      </c>
      <c r="J50" s="1">
        <f t="shared" si="11"/>
        <v>483.375584873393</v>
      </c>
      <c r="K50" s="1">
        <f t="shared" si="11"/>
        <v>-6248.8703983800842</v>
      </c>
      <c r="L50" s="1">
        <f t="shared" si="11"/>
        <v>-4419.8606796560653</v>
      </c>
      <c r="M50" s="1">
        <f t="shared" si="11"/>
        <v>-510.78589668628854</v>
      </c>
    </row>
    <row r="51" spans="6:13" x14ac:dyDescent="0.15">
      <c r="F51" s="1">
        <v>0.34</v>
      </c>
      <c r="G51" s="1">
        <f t="shared" si="12"/>
        <v>791.99999999999989</v>
      </c>
      <c r="H51" s="1">
        <f t="shared" ref="H51:M66" si="13">IF($G51=H$9,0,3*H$13^2*$C$10/(((H$9-$G51)/H$9)*H$8)/((H$11+$C$10/((H$9-$G51)/H$9))^2+(H$12+H$4)^2))</f>
        <v>1913.7219890928611</v>
      </c>
      <c r="I51" s="1">
        <f t="shared" si="13"/>
        <v>1671.4418982694708</v>
      </c>
      <c r="J51" s="1">
        <f t="shared" si="13"/>
        <v>134.43562921270762</v>
      </c>
      <c r="K51" s="1">
        <f t="shared" si="13"/>
        <v>-7186.7081744804809</v>
      </c>
      <c r="L51" s="1">
        <f t="shared" si="13"/>
        <v>-3936.489593991213</v>
      </c>
      <c r="M51" s="1">
        <f t="shared" si="13"/>
        <v>-482.03236213632118</v>
      </c>
    </row>
    <row r="52" spans="6:13" x14ac:dyDescent="0.15">
      <c r="F52" s="1">
        <v>0.32</v>
      </c>
      <c r="G52" s="1">
        <f t="shared" si="12"/>
        <v>815.99999999999989</v>
      </c>
      <c r="H52" s="1">
        <f t="shared" si="13"/>
        <v>1927.73338204846</v>
      </c>
      <c r="I52" s="1">
        <f t="shared" si="13"/>
        <v>1611.9954193339252</v>
      </c>
      <c r="J52" s="1">
        <f t="shared" si="13"/>
        <v>-298.47807117604992</v>
      </c>
      <c r="K52" s="1">
        <f t="shared" si="13"/>
        <v>-7826.8260451191909</v>
      </c>
      <c r="L52" s="1">
        <f t="shared" si="13"/>
        <v>-3534.568749553232</v>
      </c>
      <c r="M52" s="1">
        <f t="shared" si="13"/>
        <v>-456.27650992627389</v>
      </c>
    </row>
    <row r="53" spans="6:13" x14ac:dyDescent="0.15">
      <c r="F53" s="1">
        <v>0.3</v>
      </c>
      <c r="G53" s="1">
        <f t="shared" si="12"/>
        <v>840</v>
      </c>
      <c r="H53" s="1">
        <f t="shared" si="13"/>
        <v>1937.5374068603278</v>
      </c>
      <c r="I53" s="1">
        <f t="shared" si="13"/>
        <v>1530.8802548438916</v>
      </c>
      <c r="J53" s="1">
        <f t="shared" si="13"/>
        <v>-824.86401635818038</v>
      </c>
      <c r="K53" s="1">
        <f t="shared" si="13"/>
        <v>-8127.5813117323632</v>
      </c>
      <c r="L53" s="1">
        <f t="shared" si="13"/>
        <v>-3197.6440189275181</v>
      </c>
      <c r="M53" s="1">
        <f t="shared" si="13"/>
        <v>-433.07982552373136</v>
      </c>
    </row>
    <row r="54" spans="6:13" x14ac:dyDescent="0.15">
      <c r="F54" s="1">
        <v>0.28000000000000003</v>
      </c>
      <c r="G54" s="1">
        <f t="shared" si="12"/>
        <v>864</v>
      </c>
      <c r="H54" s="1">
        <f t="shared" si="13"/>
        <v>1942.0540607919156</v>
      </c>
      <c r="I54" s="1">
        <f t="shared" si="13"/>
        <v>1423.251939563844</v>
      </c>
      <c r="J54" s="1">
        <f t="shared" si="13"/>
        <v>-1448.9234881326213</v>
      </c>
      <c r="K54" s="1">
        <f t="shared" si="13"/>
        <v>-8120.3170208207748</v>
      </c>
      <c r="L54" s="1">
        <f t="shared" si="13"/>
        <v>-2912.7260474002173</v>
      </c>
      <c r="M54" s="1">
        <f t="shared" si="13"/>
        <v>-412.08437189608094</v>
      </c>
    </row>
    <row r="55" spans="6:13" x14ac:dyDescent="0.15">
      <c r="F55" s="1">
        <v>0.26</v>
      </c>
      <c r="G55" s="1">
        <f t="shared" si="12"/>
        <v>888</v>
      </c>
      <c r="H55" s="1">
        <f t="shared" si="13"/>
        <v>1939.9709290906906</v>
      </c>
      <c r="I55" s="1">
        <f t="shared" si="13"/>
        <v>1283.4235333684912</v>
      </c>
      <c r="J55" s="1">
        <f t="shared" si="13"/>
        <v>-2165.4115229353997</v>
      </c>
      <c r="K55" s="1">
        <f t="shared" si="13"/>
        <v>-7881.0635433342304</v>
      </c>
      <c r="L55" s="1">
        <f t="shared" si="13"/>
        <v>-2669.677773117874</v>
      </c>
      <c r="M55" s="1">
        <f t="shared" si="13"/>
        <v>-392.99526102180789</v>
      </c>
    </row>
    <row r="56" spans="6:13" x14ac:dyDescent="0.15">
      <c r="F56" s="1">
        <v>0.24</v>
      </c>
      <c r="G56" s="1">
        <f t="shared" si="12"/>
        <v>912</v>
      </c>
      <c r="H56" s="1">
        <f t="shared" si="13"/>
        <v>1929.6967674243906</v>
      </c>
      <c r="I56" s="1">
        <f t="shared" si="13"/>
        <v>1104.8701743421825</v>
      </c>
      <c r="J56" s="1">
        <f t="shared" si="13"/>
        <v>-2955.3440916982859</v>
      </c>
      <c r="K56" s="1">
        <f t="shared" si="13"/>
        <v>-7495.3485930580473</v>
      </c>
      <c r="L56" s="1">
        <f t="shared" si="13"/>
        <v>-2460.6006765297752</v>
      </c>
      <c r="M56" s="1">
        <f t="shared" si="13"/>
        <v>-375.56747696979301</v>
      </c>
    </row>
    <row r="57" spans="6:13" x14ac:dyDescent="0.15">
      <c r="F57" s="1">
        <v>0.22</v>
      </c>
      <c r="G57" s="1">
        <f t="shared" si="12"/>
        <v>936</v>
      </c>
      <c r="H57" s="1">
        <f t="shared" si="13"/>
        <v>1909.3082202918845</v>
      </c>
      <c r="I57" s="1">
        <f t="shared" si="13"/>
        <v>880.35270857599426</v>
      </c>
      <c r="J57" s="1">
        <f t="shared" si="13"/>
        <v>-3783.4224923471179</v>
      </c>
      <c r="K57" s="1">
        <f t="shared" si="13"/>
        <v>-7035.3791879578093</v>
      </c>
      <c r="L57" s="1">
        <f t="shared" si="13"/>
        <v>-2279.3188535820491</v>
      </c>
      <c r="M57" s="1">
        <f t="shared" si="13"/>
        <v>-359.59584788767961</v>
      </c>
    </row>
    <row r="58" spans="6:13" x14ac:dyDescent="0.15">
      <c r="F58" s="1">
        <v>0.2</v>
      </c>
      <c r="G58" s="1">
        <f t="shared" si="12"/>
        <v>960</v>
      </c>
      <c r="H58" s="1">
        <f t="shared" si="13"/>
        <v>1876.4903872224368</v>
      </c>
      <c r="I58" s="1">
        <f t="shared" si="13"/>
        <v>602.2382346562531</v>
      </c>
      <c r="J58" s="1">
        <f t="shared" si="13"/>
        <v>-4599.6242703599391</v>
      </c>
      <c r="K58" s="1">
        <f t="shared" si="13"/>
        <v>-6552.3997026906418</v>
      </c>
      <c r="L58" s="1">
        <f t="shared" si="13"/>
        <v>-2120.9735606912814</v>
      </c>
      <c r="M58" s="1">
        <f t="shared" si="13"/>
        <v>-344.90732773439623</v>
      </c>
    </row>
    <row r="59" spans="6:13" x14ac:dyDescent="0.15">
      <c r="F59" s="1">
        <v>0.18</v>
      </c>
      <c r="G59" s="1">
        <f t="shared" si="12"/>
        <v>984.00000000000011</v>
      </c>
      <c r="H59" s="1">
        <f t="shared" si="13"/>
        <v>1828.4734030982202</v>
      </c>
      <c r="I59" s="1">
        <f t="shared" si="13"/>
        <v>263.11610535341811</v>
      </c>
      <c r="J59" s="1">
        <f t="shared" si="13"/>
        <v>-5346.5167676092924</v>
      </c>
      <c r="K59" s="1">
        <f t="shared" si="13"/>
        <v>-6078.3474237538712</v>
      </c>
      <c r="L59" s="1">
        <f t="shared" si="13"/>
        <v>-1981.7136852806871</v>
      </c>
      <c r="M59" s="1">
        <f t="shared" si="13"/>
        <v>-331.35499353389457</v>
      </c>
    </row>
    <row r="60" spans="6:13" x14ac:dyDescent="0.15">
      <c r="F60" s="1">
        <v>0.16</v>
      </c>
      <c r="G60" s="1">
        <f t="shared" si="12"/>
        <v>1008</v>
      </c>
      <c r="H60" s="1">
        <f t="shared" si="13"/>
        <v>1761.9696119657299</v>
      </c>
      <c r="I60" s="1">
        <f t="shared" si="13"/>
        <v>-143.18849639609775</v>
      </c>
      <c r="J60" s="1">
        <f t="shared" si="13"/>
        <v>-5971.0525683216601</v>
      </c>
      <c r="K60" s="1">
        <f t="shared" si="13"/>
        <v>-5630.7931755596792</v>
      </c>
      <c r="L60" s="1">
        <f t="shared" si="13"/>
        <v>-1858.4621881109372</v>
      </c>
      <c r="M60" s="1">
        <f t="shared" si="13"/>
        <v>-318.81333161079726</v>
      </c>
    </row>
    <row r="61" spans="6:13" x14ac:dyDescent="0.15">
      <c r="F61" s="1">
        <v>0.14000000000000001</v>
      </c>
      <c r="G61" s="1">
        <f t="shared" si="12"/>
        <v>1032</v>
      </c>
      <c r="H61" s="1">
        <f t="shared" si="13"/>
        <v>1673.1197080178331</v>
      </c>
      <c r="I61" s="1">
        <f t="shared" si="13"/>
        <v>-620.14111535382665</v>
      </c>
      <c r="J61" s="1">
        <f t="shared" si="13"/>
        <v>-6436.4260653318315</v>
      </c>
      <c r="K61" s="1">
        <f t="shared" si="13"/>
        <v>-5217.8557521319935</v>
      </c>
      <c r="L61" s="1">
        <f t="shared" si="13"/>
        <v>-1748.7403664774288</v>
      </c>
      <c r="M61" s="1">
        <f t="shared" si="13"/>
        <v>-307.17450275239571</v>
      </c>
    </row>
    <row r="62" spans="6:13" x14ac:dyDescent="0.15">
      <c r="F62" s="1">
        <v>0.12</v>
      </c>
      <c r="G62" s="1">
        <f t="shared" si="12"/>
        <v>1056</v>
      </c>
      <c r="H62" s="1">
        <f t="shared" si="13"/>
        <v>1557.4618710842251</v>
      </c>
      <c r="I62" s="1">
        <f t="shared" si="13"/>
        <v>-1166.6204359013591</v>
      </c>
      <c r="J62" s="1">
        <f t="shared" si="13"/>
        <v>-6728.8230572082011</v>
      </c>
      <c r="K62" s="1">
        <f t="shared" si="13"/>
        <v>-4841.9552428141378</v>
      </c>
      <c r="L62" s="1">
        <f t="shared" si="13"/>
        <v>-1650.53535938042</v>
      </c>
      <c r="M62" s="1">
        <f t="shared" si="13"/>
        <v>-296.34535826285043</v>
      </c>
    </row>
    <row r="63" spans="6:13" x14ac:dyDescent="0.15">
      <c r="F63" s="1">
        <v>0.1</v>
      </c>
      <c r="G63" s="1">
        <f t="shared" si="12"/>
        <v>1080</v>
      </c>
      <c r="H63" s="1">
        <f t="shared" si="13"/>
        <v>1409.9458293438622</v>
      </c>
      <c r="I63" s="1">
        <f t="shared" si="13"/>
        <v>-1774.9126409055602</v>
      </c>
      <c r="J63" s="1">
        <f t="shared" si="13"/>
        <v>-6856.6876864254418</v>
      </c>
      <c r="K63" s="1">
        <f t="shared" si="13"/>
        <v>-4502.3365181366935</v>
      </c>
      <c r="L63" s="1">
        <f t="shared" si="13"/>
        <v>-1562.1997849572854</v>
      </c>
      <c r="M63" s="1">
        <f t="shared" si="13"/>
        <v>-286.24503736303848</v>
      </c>
    </row>
    <row r="64" spans="6:13" x14ac:dyDescent="0.15">
      <c r="F64" s="1">
        <v>0.08</v>
      </c>
      <c r="G64" s="1">
        <f t="shared" si="12"/>
        <v>1104</v>
      </c>
      <c r="H64" s="1">
        <f t="shared" si="13"/>
        <v>1225.023913862306</v>
      </c>
      <c r="I64" s="1">
        <f t="shared" si="13"/>
        <v>-2429.1474537179383</v>
      </c>
      <c r="J64" s="1">
        <f t="shared" si="13"/>
        <v>-6844.2076563123064</v>
      </c>
      <c r="K64" s="1">
        <f t="shared" si="13"/>
        <v>-4196.6402022359307</v>
      </c>
      <c r="L64" s="1">
        <f t="shared" si="13"/>
        <v>-1482.3752457483986</v>
      </c>
      <c r="M64" s="1">
        <f t="shared" si="13"/>
        <v>-276.80301858862134</v>
      </c>
    </row>
    <row r="65" spans="6:13" x14ac:dyDescent="0.15">
      <c r="F65" s="1">
        <v>5.9999999999999942E-2</v>
      </c>
      <c r="G65" s="1">
        <f t="shared" si="12"/>
        <v>1128</v>
      </c>
      <c r="H65" s="1">
        <f t="shared" si="13"/>
        <v>996.86244244021827</v>
      </c>
      <c r="I65" s="1">
        <f t="shared" si="13"/>
        <v>-3104.9795883332076</v>
      </c>
      <c r="J65" s="1">
        <f t="shared" si="13"/>
        <v>-6722.8933473790485</v>
      </c>
      <c r="K65" s="1">
        <f t="shared" si="13"/>
        <v>-3921.8275697079152</v>
      </c>
      <c r="L65" s="1">
        <f t="shared" si="13"/>
        <v>-1409.9336171548898</v>
      </c>
      <c r="M65" s="1">
        <f t="shared" si="13"/>
        <v>-267.95752862188931</v>
      </c>
    </row>
    <row r="66" spans="6:13" x14ac:dyDescent="0.15">
      <c r="F66" s="1">
        <v>0.04</v>
      </c>
      <c r="G66" s="1">
        <f t="shared" si="12"/>
        <v>1152</v>
      </c>
      <c r="H66" s="1">
        <f t="shared" si="13"/>
        <v>719.72599748078994</v>
      </c>
      <c r="I66" s="1">
        <f t="shared" si="13"/>
        <v>-3771.2604029755462</v>
      </c>
      <c r="J66" s="1">
        <f t="shared" si="13"/>
        <v>-6524.5315454302126</v>
      </c>
      <c r="K66" s="1">
        <f t="shared" si="13"/>
        <v>-3674.697928655758</v>
      </c>
      <c r="L66" s="1">
        <f t="shared" si="13"/>
        <v>-1343.9316524376113</v>
      </c>
      <c r="M66" s="1">
        <f t="shared" si="13"/>
        <v>-259.65423468018088</v>
      </c>
    </row>
    <row r="67" spans="6:13" x14ac:dyDescent="0.15">
      <c r="F67" s="1">
        <v>0.02</v>
      </c>
      <c r="G67" s="1">
        <f t="shared" si="12"/>
        <v>1176</v>
      </c>
      <c r="H67" s="1">
        <f t="shared" ref="H67:M68" si="14">IF($G67=H$9,0,3*H$13^2*$C$10/(((H$9-$G67)/H$9)*H$8)/((H$11+$C$10/((H$9-$G67)/H$9))^2+(H$12+H$4)^2))</f>
        <v>388.58774514288694</v>
      </c>
      <c r="I67" s="1">
        <f t="shared" si="14"/>
        <v>-4393.8983513784215</v>
      </c>
      <c r="J67" s="1">
        <f t="shared" si="14"/>
        <v>-6276.890804109592</v>
      </c>
      <c r="K67" s="1">
        <f t="shared" si="14"/>
        <v>-3452.1606410842555</v>
      </c>
      <c r="L67" s="1">
        <f t="shared" si="14"/>
        <v>-1283.5756211338266</v>
      </c>
      <c r="M67" s="1">
        <f t="shared" si="14"/>
        <v>-251.8451634662955</v>
      </c>
    </row>
    <row r="68" spans="6:13" x14ac:dyDescent="0.15">
      <c r="F68" s="1">
        <v>0</v>
      </c>
      <c r="G68" s="1">
        <f t="shared" si="12"/>
        <v>1200</v>
      </c>
      <c r="H68" s="1">
        <f t="shared" si="14"/>
        <v>0</v>
      </c>
      <c r="I68" s="1">
        <f t="shared" si="14"/>
        <v>-4941.1678965553983</v>
      </c>
      <c r="J68" s="1">
        <f t="shared" si="14"/>
        <v>-6001.9845394767754</v>
      </c>
      <c r="K68" s="1">
        <f t="shared" si="14"/>
        <v>-3251.3645500146831</v>
      </c>
      <c r="L68" s="1">
        <f t="shared" si="14"/>
        <v>-1228.1935585791837</v>
      </c>
      <c r="M68" s="1">
        <f t="shared" si="14"/>
        <v>-244.48780236383013</v>
      </c>
    </row>
  </sheetData>
  <mergeCells count="6">
    <mergeCell ref="F7:G7"/>
    <mergeCell ref="F8:G8"/>
    <mergeCell ref="F9:G9"/>
    <mergeCell ref="F10:G10"/>
    <mergeCell ref="F11:G11"/>
    <mergeCell ref="F13:G13"/>
  </mergeCells>
  <phoneticPr fontId="5" type="noConversion"/>
  <pageMargins left="0.7" right="0.7" top="0.75" bottom="0.75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University of Alberta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Knight</dc:creator>
  <cp:keywords/>
  <dc:description/>
  <cp:lastModifiedBy>Microsoft Office User</cp:lastModifiedBy>
  <dcterms:created xsi:type="dcterms:W3CDTF">2005-11-10T18:11:29Z</dcterms:created>
  <dcterms:modified xsi:type="dcterms:W3CDTF">2018-01-26T22:35:24Z</dcterms:modified>
  <cp:category/>
</cp:coreProperties>
</file>